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20_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Handel -zagr. I-III_2022" sheetId="75" r:id="rId7"/>
    <sheet name="Eksport I-III_2022" sheetId="74" r:id="rId8"/>
    <sheet name="Import I-III_2022" sheetId="73" r:id="rId9"/>
    <sheet name="Handel-zagr. I-XII_2021" sheetId="65" r:id="rId10"/>
    <sheet name="Eksport I-XII_2021" sheetId="66" r:id="rId11"/>
    <sheet name="Import I-XII_2021" sheetId="64" r:id="rId12"/>
    <sheet name="Handel-zagr. I-XII_2020" sheetId="60" r:id="rId13"/>
    <sheet name="Eksport I-XII_2020" sheetId="61" r:id="rId14"/>
    <sheet name="Import_I-XII_2020" sheetId="62" r:id="rId15"/>
    <sheet name="Handel_zagr. I-XII_2019" sheetId="71" r:id="rId16"/>
    <sheet name="Eksport I-XII_2019" sheetId="72" r:id="rId17"/>
    <sheet name="Import I-XII_2019" sheetId="70" r:id="rId18"/>
    <sheet name="Uboje_bydła_wgGUS" sheetId="45" r:id="rId19"/>
    <sheet name="Śr_wagi_bydła_PL" sheetId="49" r:id="rId20"/>
    <sheet name="Baza_cen_zakupu_2003_2022" sheetId="36" r:id="rId21"/>
    <sheet name="Baza_cen sprzedaży_2017-2022" sheetId="50" r:id="rId22"/>
  </sheets>
  <definedNames>
    <definedName name="_xlnm._FilterDatabase" localSheetId="7" hidden="1">'Eksport I-III_2022'!$A$6:$D$23</definedName>
    <definedName name="_xlnm._FilterDatabase" localSheetId="16" hidden="1">'Eksport I-XII_2019'!$A$6:$D$25</definedName>
    <definedName name="_xlnm._FilterDatabase" localSheetId="13" hidden="1">'Eksport I-XII_2020'!$A$6:$D$25</definedName>
    <definedName name="_xlnm._FilterDatabase" localSheetId="10" hidden="1">'Eksport I-XII_2021'!$K$6:$N$42</definedName>
    <definedName name="_xlnm._FilterDatabase" localSheetId="8" hidden="1">'Import I-III_2022'!$P$7:$S$21</definedName>
    <definedName name="_xlnm._FilterDatabase" localSheetId="17" hidden="1">'Import I-XII_2019'!$P$7:$S$31</definedName>
    <definedName name="_xlnm._FilterDatabase" localSheetId="11" hidden="1">'Import I-XII_2021'!$K$7:$N$34</definedName>
    <definedName name="_xlnm._FilterDatabase" localSheetId="1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K856" i="45"/>
  <c r="J856" i="45"/>
  <c r="I856" i="45"/>
  <c r="H856" i="45"/>
  <c r="G856" i="45"/>
  <c r="F856" i="45"/>
  <c r="E856" i="45"/>
  <c r="D856" i="45"/>
  <c r="C870" i="45"/>
  <c r="C868" i="45"/>
  <c r="C866" i="45"/>
  <c r="C864" i="45"/>
  <c r="C862" i="45"/>
  <c r="C856" i="45"/>
  <c r="K834" i="45"/>
  <c r="J834" i="45"/>
  <c r="I834" i="45"/>
  <c r="H834" i="45"/>
  <c r="G834" i="45"/>
  <c r="F834" i="45"/>
  <c r="E834" i="45"/>
  <c r="D834" i="45"/>
  <c r="C834" i="45"/>
  <c r="K817" i="45"/>
  <c r="J817" i="45"/>
  <c r="I817" i="45"/>
  <c r="H817" i="45"/>
  <c r="G817" i="45"/>
  <c r="F817" i="45"/>
  <c r="E817" i="45"/>
  <c r="D817" i="45"/>
  <c r="C817" i="45"/>
  <c r="C860" i="45" l="1"/>
  <c r="E26" i="75"/>
  <c r="C26" i="75" l="1"/>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26" i="75"/>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<sst xmlns="http://schemas.openxmlformats.org/spreadsheetml/2006/main" count="6260" uniqueCount="394">
  <si>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</si>
  <si>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</si>
  <si>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</si>
  <si>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</si>
  <si>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</si>
  <si>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</si>
  <si>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</si>
  <si>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</si>
  <si>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</si>
  <si>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</si>
  <si>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</si>
  <si>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</si>
  <si>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</si>
  <si>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</si>
  <si>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</si>
  <si>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</si>
  <si>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</si>
  <si>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</si>
  <si>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</si>
  <si>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</si>
  <si>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</si>
  <si>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</si>
  <si>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</si>
  <si>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</si>
  <si>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</si>
  <si>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</si>
  <si>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</si>
  <si>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</si>
  <si>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</si>
  <si>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</si>
  <si>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</si>
  <si>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</si>
  <si>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</si>
  <si>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</si>
  <si>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</si>
  <si>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</si>
  <si>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</si>
  <si>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</si>
  <si>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</si>
  <si>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</si>
  <si>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</si>
  <si>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</si>
  <si>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</si>
  <si>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</si>
  <si>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</si>
  <si>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</si>
  <si>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</si>
  <si>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</si>
  <si>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</si>
  <si>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</si>
  <si>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</si>
  <si>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</si>
  <si>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</si>
  <si>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</si>
  <si>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</si>
  <si>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</si>
  <si>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</si>
  <si>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</si>
  <si>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</si>
  <si>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</si>
  <si>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</si>
  <si>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</si>
  <si>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</si>
  <si>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</si>
  <si>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</si>
  <si>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</si>
  <si>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</si>
  <si>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</si>
  <si>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</si>
  <si>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</si>
  <si>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</si>
  <si>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</si>
  <si>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</si>
  <si>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</si>
  <si>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</si>
  <si>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</si>
  <si>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</si>
  <si>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</si>
  <si>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</si>
  <si>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</si>
  <si>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</si>
  <si>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</si>
  <si>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</si>
  <si>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</si>
  <si>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</si>
  <si>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</si>
  <si>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</si>
  <si>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</si>
  <si>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</si>
  <si>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</si>
  <si>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</si>
  <si>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</si>
  <si>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</si>
  <si>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</si>
  <si>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</si>
  <si>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</si>
  <si>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</si>
  <si>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</si>
  <si>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</si>
  <si>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</si>
  <si>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</si>
  <si>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</si>
  <si>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</si>
  <si>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</si>
  <si>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</si>
  <si>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</si>
  <si>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</si>
  <si>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</si>
  <si>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</si>
  <si>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</si>
  <si>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</si>
  <si>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</si>
  <si>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</si>
  <si>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</si>
  <si>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</si>
  <si>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</si>
  <si>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</si>
  <si>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</si>
  <si>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</si>
  <si>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</si>
  <si>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</si>
  <si>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</si>
  <si>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</si>
  <si>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</si>
  <si>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</si>
  <si>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</si>
  <si>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</si>
  <si>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</si>
  <si>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</si>
  <si>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</si>
  <si>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</si>
  <si>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</si>
  <si>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</si>
  <si>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</si>
  <si>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</si>
  <si>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</si>
  <si>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</si>
  <si>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</si>
  <si>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</si>
  <si>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</si>
  <si>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</si>
  <si>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</si>
  <si>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</si>
  <si>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</si>
  <si>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</si>
  <si>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</si>
  <si>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</si>
  <si>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</si>
  <si>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</si>
  <si>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</si>
  <si>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</si>
  <si>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</si>
  <si>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</si>
  <si>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</si>
  <si>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</si>
  <si>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</si>
  <si>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</si>
  <si>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</si>
  <si>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</si>
  <si>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</si>
  <si>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</si>
  <si>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</si>
  <si>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</si>
  <si>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</si>
  <si>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</si>
  <si>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</si>
  <si>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</si>
  <si>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</si>
  <si>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</si>
  <si>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</si>
  <si>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</si>
  <si>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</si>
  <si>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</si>
  <si>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</si>
  <si>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</si>
  <si>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</si>
  <si>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</si>
  <si>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</si>
  <si>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</si>
  <si>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</si>
  <si>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</si>
  <si>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</si>
  <si>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</si>
  <si>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</si>
  <si>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</si>
  <si>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</si>
  <si>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</si>
  <si>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</si>
  <si>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</si>
  <si>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</si>
  <si>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</si>
  <si>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</si>
  <si>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</si>
  <si>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</si>
  <si>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</si>
  <si>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</si>
  <si>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</si>
  <si>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</si>
  <si>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</si>
  <si>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</si>
  <si>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</si>
  <si>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</si>
  <si>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</si>
  <si>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</si>
  <si>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</si>
  <si>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</si>
  <si>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</si>
  <si>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</si>
  <si>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</si>
  <si>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</si>
  <si>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</si>
  <si>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</si>
  <si>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</si>
  <si>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</si>
  <si>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</si>
  <si>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</si>
  <si>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</si>
  <si>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</si>
  <si>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</si>
  <si>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</si>
  <si>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</si>
  <si>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</si>
  <si>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</si>
  <si>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</si>
  <si>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</si>
  <si>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</si>
  <si>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</si>
  <si>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</si>
  <si>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</si>
  <si>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</si>
  <si>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</si>
  <si>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</si>
  <si>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</si>
  <si>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</si>
  <si>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</si>
  <si>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</si>
  <si>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</si>
  <si>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</si>
  <si>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</si>
  <si>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</si>
  <si>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</si>
  <si>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</si>
  <si>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</si>
  <si>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</si>
  <si>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</si>
  <si>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r>
      <t>Liczba sztuk</t>
    </r>
    <r>
      <rPr>
        <b/>
        <i/>
        <sz val="12"/>
        <rFont val="Times New Roman CE"/>
        <charset val="238"/>
      </rPr>
      <t xml:space="preserve"> Zmiana tyg. [%]</t>
    </r>
  </si>
  <si>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</si>
  <si>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</si>
  <si>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</si>
  <si>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</si>
  <si>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</si>
  <si>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</si>
  <si>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</si>
  <si>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</si>
  <si>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</si>
  <si>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</si>
  <si>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</si>
  <si>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</si>
  <si>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</si>
  <si>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</si>
  <si>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</si>
  <si>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</si>
  <si>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</si>
  <si>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</si>
  <si>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</si>
  <si>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</si>
  <si>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</si>
  <si>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</si>
  <si>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</si>
  <si>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</si>
  <si>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</si>
  <si>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</si>
  <si>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</si>
  <si>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</si>
  <si>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</si>
  <si>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</si>
  <si>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</si>
  <si>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</si>
  <si>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</si>
  <si>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</si>
  <si>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</si>
  <si>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</si>
  <si>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</si>
  <si>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</si>
  <si>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</si>
  <si>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</si>
  <si>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</si>
  <si>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</si>
  <si>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</si>
  <si>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</si>
  <si>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</si>
  <si>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</si>
  <si>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</si>
  <si>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</si>
  <si>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</si>
  <si>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</si>
  <si>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</si>
  <si>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</si>
  <si>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</si>
  <si>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</si>
  <si>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</si>
  <si>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</si>
  <si>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</si>
  <si>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</si>
  <si>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</si>
  <si>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</si>
  <si>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</si>
  <si>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</si>
  <si>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</si>
  <si>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</si>
  <si>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</si>
  <si>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</si>
  <si>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</si>
  <si>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</si>
  <si>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</si>
  <si>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</si>
  <si>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</si>
  <si>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</si>
  <si>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miesięczna</t>
  </si>
  <si>
    <t>Zmiana ceny [%]</t>
  </si>
  <si>
    <t>Ukraina</t>
  </si>
  <si>
    <t>Kazachstan</t>
  </si>
  <si>
    <t>Macedonia</t>
  </si>
  <si>
    <t>Arabia Saudyjska</t>
  </si>
  <si>
    <t>Biuletyn „Rynek mięsa wołowego” ukazuje się w każdy czwartek.</t>
  </si>
  <si>
    <t>Argentyna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</si>
  <si>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</si>
  <si>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</si>
  <si>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</si>
  <si>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</si>
  <si>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</si>
  <si>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</si>
  <si>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</si>
  <si>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</si>
  <si>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</si>
  <si>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</si>
  <si>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Departament Rynków Rolnych</t>
  </si>
  <si>
    <t>nld</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</si>
  <si>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</si>
  <si>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</si>
  <si>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</si>
  <si>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</si>
  <si>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</si>
  <si>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</si>
  <si>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</si>
  <si>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</si>
  <si>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</si>
  <si>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</si>
  <si>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</si>
  <si>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</si>
  <si>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</si>
  <si>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</si>
  <si>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</si>
  <si>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</si>
  <si>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</si>
  <si>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</si>
  <si>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</si>
  <si>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</si>
  <si>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</si>
  <si>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</si>
  <si>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</si>
  <si>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</si>
  <si>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</si>
  <si>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</si>
  <si>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</si>
  <si>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</si>
  <si>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</si>
  <si>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</si>
  <si>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</si>
  <si>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</si>
  <si>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</si>
  <si>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</si>
  <si>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</si>
  <si>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</si>
  <si>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</si>
  <si>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</si>
  <si>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</si>
  <si>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</si>
  <si>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III 2022 r.</t>
    </r>
    <r>
      <rPr>
        <b/>
        <sz val="14"/>
        <color indexed="8"/>
        <rFont val="Arial"/>
        <family val="2"/>
        <charset val="238"/>
      </rPr>
      <t xml:space="preserve"> (dane wstępne)</t>
    </r>
  </si>
  <si>
    <t>OKRES: I - III 2022 r. (wstępne) - ważniejsze państwa</t>
  </si>
  <si>
    <t>I - III 2022 r. (wstępne)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</si>
  <si>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III 2022 r. (dane wstępne) </t>
    </r>
    <r>
      <rPr>
        <b/>
        <sz val="11"/>
        <rFont val="Times New Roman"/>
        <family val="1"/>
        <charset val="238"/>
      </rPr>
      <t xml:space="preserve">w porównaniu do I -III 2022 r. </t>
    </r>
    <r>
      <rPr>
        <i/>
        <sz val="11"/>
        <rFont val="Times New Roman"/>
        <family val="1"/>
        <charset val="238"/>
      </rPr>
      <t>(wg wstępnych danych Min. Finansów).</t>
    </r>
  </si>
  <si>
    <t>I - III 2021 r.</t>
  </si>
  <si>
    <t>zmiana w stos. do I-III 2021r.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</si>
  <si>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III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</si>
  <si>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-III 2022 r. (dane wstępne)  </t>
    </r>
    <r>
      <rPr>
        <b/>
        <sz val="11"/>
        <rFont val="Times New Roman"/>
        <family val="1"/>
        <charset val="238"/>
      </rPr>
      <t>w porównaniu do I - III 2021 r.  (</t>
    </r>
    <r>
      <rPr>
        <i/>
        <sz val="11"/>
        <rFont val="Times New Roman"/>
        <family val="1"/>
        <charset val="238"/>
      </rPr>
      <t>wg wstępnych danych Min. Finansów</t>
    </r>
    <r>
      <rPr>
        <b/>
        <sz val="11"/>
        <rFont val="Times New Roman"/>
        <family val="1"/>
        <charset val="238"/>
      </rPr>
      <t>).</t>
    </r>
  </si>
  <si>
    <t>I- III 2021 r.</t>
  </si>
  <si>
    <t>zmiana w stos. do I - III 2021r. (%)</t>
  </si>
  <si>
    <t>15.05.2022</t>
  </si>
  <si>
    <t>09.05.2022 - 15.05.2022</t>
  </si>
  <si>
    <t>NR 20/2022</t>
  </si>
  <si>
    <t>26.05.2022 r.</t>
  </si>
  <si>
    <t>Notowania z okresu: 16.05.2022 - 22.05.2022r.</t>
  </si>
  <si>
    <t>22.05.2022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</si>
</sst>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18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CE"/>
      <family val="1"/>
      <charset val="238"/>
    </font>
    <font>
      <b/>
      <sz val="12"/>
      <color rgb="FF0000FF"/>
      <name val="Arial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sz val="10"/>
      <color rgb="FFFF0000"/>
      <name val="Arial CE"/>
      <charset val="238"/>
    </font>
  </fonts>
  <fills count="63">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C000"/>
        <bgColor indexed="64"/>
      </patternFill>
    </fill>
  </fills>
  <borders count="96">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s>
  <cellStyleXfs count="237">
    <xf numFmtId="0" fontId="0" fillId="0" borderId="0"/>
    <xf numFmtId="0" fontId="56" fillId="0" borderId="0" applyNumberFormat="0" applyFill="0" applyBorder="0" applyAlignment="0" applyProtection="0"/>
    <xf numFmtId="0" fontId="57" fillId="0" borderId="67" applyNumberFormat="0" applyFill="0" applyAlignment="0" applyProtection="0"/>
    <xf numFmtId="0" fontId="58" fillId="0" borderId="68" applyNumberFormat="0" applyFill="0" applyAlignment="0" applyProtection="0"/>
    <xf numFmtId="0" fontId="59" fillId="0" borderId="69" applyNumberFormat="0" applyFill="0" applyAlignment="0" applyProtection="0"/>
    <xf numFmtId="0" fontId="59" fillId="0" borderId="0" applyNumberFormat="0" applyFill="0" applyBorder="0" applyAlignment="0" applyProtection="0"/>
    <xf numFmtId="0" fontId="60" fillId="5" borderId="0" applyNumberFormat="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70" applyNumberFormat="0" applyAlignment="0" applyProtection="0"/>
    <xf numFmtId="0" fontId="64" fillId="9" borderId="71" applyNumberFormat="0" applyAlignment="0" applyProtection="0"/>
    <xf numFmtId="0" fontId="65" fillId="9" borderId="70" applyNumberFormat="0" applyAlignment="0" applyProtection="0"/>
    <xf numFmtId="0" fontId="66" fillId="0" borderId="72" applyNumberFormat="0" applyFill="0" applyAlignment="0" applyProtection="0"/>
    <xf numFmtId="0" fontId="67" fillId="10" borderId="73" applyNumberFormat="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75" applyNumberFormat="0" applyFill="0" applyAlignment="0" applyProtection="0"/>
    <xf numFmtId="0" fontId="71"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1" fillId="15" borderId="0" applyNumberFormat="0" applyBorder="0" applyAlignment="0" applyProtection="0"/>
    <xf numFmtId="0" fontId="71"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1" fillId="23" borderId="0" applyNumberFormat="0" applyBorder="0" applyAlignment="0" applyProtection="0"/>
    <xf numFmtId="0" fontId="71"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1" fillId="27" borderId="0" applyNumberFormat="0" applyBorder="0" applyAlignment="0" applyProtection="0"/>
    <xf numFmtId="0" fontId="71"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1" fillId="31" borderId="0" applyNumberFormat="0" applyBorder="0" applyAlignment="0" applyProtection="0"/>
    <xf numFmtId="0" fontId="71"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1" fillId="35" borderId="0" applyNumberFormat="0" applyBorder="0" applyAlignment="0" applyProtection="0"/>
    <xf numFmtId="0" fontId="4" fillId="0" borderId="0"/>
    <xf numFmtId="0" fontId="4" fillId="11" borderId="74" applyNumberFormat="0" applyFont="0" applyAlignment="0" applyProtection="0"/>
    <xf numFmtId="166" fontId="30" fillId="0" borderId="0" applyFont="0" applyFill="0" applyBorder="0" applyAlignment="0" applyProtection="0"/>
    <xf numFmtId="9" fontId="30" fillId="0" borderId="0" applyFont="0" applyFill="0" applyBorder="0" applyAlignment="0" applyProtection="0"/>
    <xf numFmtId="0" fontId="30" fillId="0" borderId="0"/>
    <xf numFmtId="0" fontId="72" fillId="0" borderId="0"/>
    <xf numFmtId="43" fontId="72" fillId="0" borderId="0" applyFont="0" applyFill="0" applyBorder="0" applyAlignment="0" applyProtection="0"/>
    <xf numFmtId="0" fontId="73" fillId="0" borderId="0"/>
    <xf numFmtId="166" fontId="73" fillId="0" borderId="0" applyFont="0" applyFill="0" applyBorder="0" applyAlignment="0" applyProtection="0"/>
    <xf numFmtId="9" fontId="73"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84" fillId="0" borderId="0"/>
    <xf numFmtId="166" fontId="84" fillId="0" borderId="0" applyFont="0" applyFill="0" applyBorder="0" applyAlignment="0" applyProtection="0"/>
    <xf numFmtId="9" fontId="84" fillId="0" borderId="0" applyFont="0" applyFill="0" applyBorder="0" applyAlignment="0" applyProtection="0"/>
    <xf numFmtId="0" fontId="85" fillId="0" borderId="0"/>
    <xf numFmtId="166" fontId="85" fillId="0" borderId="0" applyFont="0" applyFill="0" applyBorder="0" applyAlignment="0" applyProtection="0"/>
    <xf numFmtId="9" fontId="85" fillId="0" borderId="0" applyFont="0" applyFill="0" applyBorder="0" applyAlignment="0" applyProtection="0"/>
    <xf numFmtId="0" fontId="86" fillId="0" borderId="0"/>
    <xf numFmtId="166" fontId="86" fillId="0" borderId="0" applyFont="0" applyFill="0" applyBorder="0" applyAlignment="0" applyProtection="0"/>
    <xf numFmtId="9" fontId="86"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54" fillId="0" borderId="0"/>
    <xf numFmtId="0" fontId="90" fillId="0" borderId="0"/>
    <xf numFmtId="168" fontId="54" fillId="0" borderId="0" applyFont="0" applyFill="0" applyBorder="0" applyAlignment="0" applyProtection="0"/>
    <xf numFmtId="9" fontId="54" fillId="0" borderId="0" applyFont="0" applyFill="0" applyBorder="0" applyAlignment="0" applyProtection="0"/>
    <xf numFmtId="0" fontId="102" fillId="0" borderId="0"/>
    <xf numFmtId="43" fontId="54" fillId="0" borderId="0" applyFont="0" applyFill="0" applyBorder="0" applyAlignment="0" applyProtection="0"/>
    <xf numFmtId="0" fontId="54" fillId="0" borderId="0"/>
    <xf numFmtId="0" fontId="103" fillId="0" borderId="0"/>
    <xf numFmtId="0" fontId="110" fillId="0" borderId="0"/>
    <xf numFmtId="0" fontId="3" fillId="0" borderId="0"/>
    <xf numFmtId="0" fontId="3" fillId="13" borderId="0" applyNumberFormat="0" applyBorder="0" applyAlignment="0" applyProtection="0"/>
    <xf numFmtId="0" fontId="124" fillId="37" borderId="0" applyNumberFormat="0" applyBorder="0" applyAlignment="0" applyProtection="0"/>
    <xf numFmtId="0" fontId="3" fillId="17" borderId="0" applyNumberFormat="0" applyBorder="0" applyAlignment="0" applyProtection="0"/>
    <xf numFmtId="0" fontId="124" fillId="38" borderId="0" applyNumberFormat="0" applyBorder="0" applyAlignment="0" applyProtection="0"/>
    <xf numFmtId="0" fontId="3" fillId="21" borderId="0" applyNumberFormat="0" applyBorder="0" applyAlignment="0" applyProtection="0"/>
    <xf numFmtId="0" fontId="124" fillId="39" borderId="0" applyNumberFormat="0" applyBorder="0" applyAlignment="0" applyProtection="0"/>
    <xf numFmtId="0" fontId="3" fillId="25" borderId="0" applyNumberFormat="0" applyBorder="0" applyAlignment="0" applyProtection="0"/>
    <xf numFmtId="0" fontId="124" fillId="40" borderId="0" applyNumberFormat="0" applyBorder="0" applyAlignment="0" applyProtection="0"/>
    <xf numFmtId="0" fontId="3" fillId="29" borderId="0" applyNumberFormat="0" applyBorder="0" applyAlignment="0" applyProtection="0"/>
    <xf numFmtId="0" fontId="124" fillId="41" borderId="0" applyNumberFormat="0" applyBorder="0" applyAlignment="0" applyProtection="0"/>
    <xf numFmtId="0" fontId="3" fillId="33" borderId="0" applyNumberFormat="0" applyBorder="0" applyAlignment="0" applyProtection="0"/>
    <xf numFmtId="0" fontId="124" fillId="42" borderId="0" applyNumberFormat="0" applyBorder="0" applyAlignment="0" applyProtection="0"/>
    <xf numFmtId="0" fontId="3" fillId="14" borderId="0" applyNumberFormat="0" applyBorder="0" applyAlignment="0" applyProtection="0"/>
    <xf numFmtId="0" fontId="124" fillId="43" borderId="0" applyNumberFormat="0" applyBorder="0" applyAlignment="0" applyProtection="0"/>
    <xf numFmtId="0" fontId="3" fillId="18" borderId="0" applyNumberFormat="0" applyBorder="0" applyAlignment="0" applyProtection="0"/>
    <xf numFmtId="0" fontId="124" fillId="44" borderId="0" applyNumberFormat="0" applyBorder="0" applyAlignment="0" applyProtection="0"/>
    <xf numFmtId="0" fontId="3" fillId="22" borderId="0" applyNumberFormat="0" applyBorder="0" applyAlignment="0" applyProtection="0"/>
    <xf numFmtId="0" fontId="124" fillId="45" borderId="0" applyNumberFormat="0" applyBorder="0" applyAlignment="0" applyProtection="0"/>
    <xf numFmtId="0" fontId="3" fillId="26" borderId="0" applyNumberFormat="0" applyBorder="0" applyAlignment="0" applyProtection="0"/>
    <xf numFmtId="0" fontId="124" fillId="40" borderId="0" applyNumberFormat="0" applyBorder="0" applyAlignment="0" applyProtection="0"/>
    <xf numFmtId="0" fontId="3" fillId="30" borderId="0" applyNumberFormat="0" applyBorder="0" applyAlignment="0" applyProtection="0"/>
    <xf numFmtId="0" fontId="124" fillId="43" borderId="0" applyNumberFormat="0" applyBorder="0" applyAlignment="0" applyProtection="0"/>
    <xf numFmtId="0" fontId="3" fillId="34" borderId="0" applyNumberFormat="0" applyBorder="0" applyAlignment="0" applyProtection="0"/>
    <xf numFmtId="0" fontId="124" fillId="46" borderId="0" applyNumberFormat="0" applyBorder="0" applyAlignment="0" applyProtection="0"/>
    <xf numFmtId="0" fontId="71" fillId="15" borderId="0" applyNumberFormat="0" applyBorder="0" applyAlignment="0" applyProtection="0"/>
    <xf numFmtId="0" fontId="125" fillId="47" borderId="0" applyNumberFormat="0" applyBorder="0" applyAlignment="0" applyProtection="0"/>
    <xf numFmtId="0" fontId="71" fillId="19" borderId="0" applyNumberFormat="0" applyBorder="0" applyAlignment="0" applyProtection="0"/>
    <xf numFmtId="0" fontId="125" fillId="44" borderId="0" applyNumberFormat="0" applyBorder="0" applyAlignment="0" applyProtection="0"/>
    <xf numFmtId="0" fontId="71" fillId="23" borderId="0" applyNumberFormat="0" applyBorder="0" applyAlignment="0" applyProtection="0"/>
    <xf numFmtId="0" fontId="125" fillId="45" borderId="0" applyNumberFormat="0" applyBorder="0" applyAlignment="0" applyProtection="0"/>
    <xf numFmtId="0" fontId="71" fillId="27" borderId="0" applyNumberFormat="0" applyBorder="0" applyAlignment="0" applyProtection="0"/>
    <xf numFmtId="0" fontId="125" fillId="48" borderId="0" applyNumberFormat="0" applyBorder="0" applyAlignment="0" applyProtection="0"/>
    <xf numFmtId="0" fontId="71" fillId="31" borderId="0" applyNumberFormat="0" applyBorder="0" applyAlignment="0" applyProtection="0"/>
    <xf numFmtId="0" fontId="125" fillId="49" borderId="0" applyNumberFormat="0" applyBorder="0" applyAlignment="0" applyProtection="0"/>
    <xf numFmtId="0" fontId="71" fillId="35" borderId="0" applyNumberFormat="0" applyBorder="0" applyAlignment="0" applyProtection="0"/>
    <xf numFmtId="0" fontId="125" fillId="50" borderId="0" applyNumberFormat="0" applyBorder="0" applyAlignment="0" applyProtection="0"/>
    <xf numFmtId="0" fontId="71" fillId="12" borderId="0" applyNumberFormat="0" applyBorder="0" applyAlignment="0" applyProtection="0"/>
    <xf numFmtId="0" fontId="125" fillId="51" borderId="0" applyNumberFormat="0" applyBorder="0" applyAlignment="0" applyProtection="0"/>
    <xf numFmtId="0" fontId="71" fillId="16" borderId="0" applyNumberFormat="0" applyBorder="0" applyAlignment="0" applyProtection="0"/>
    <xf numFmtId="0" fontId="125" fillId="52" borderId="0" applyNumberFormat="0" applyBorder="0" applyAlignment="0" applyProtection="0"/>
    <xf numFmtId="0" fontId="71" fillId="20" borderId="0" applyNumberFormat="0" applyBorder="0" applyAlignment="0" applyProtection="0"/>
    <xf numFmtId="0" fontId="125" fillId="53" borderId="0" applyNumberFormat="0" applyBorder="0" applyAlignment="0" applyProtection="0"/>
    <xf numFmtId="0" fontId="71" fillId="24" borderId="0" applyNumberFormat="0" applyBorder="0" applyAlignment="0" applyProtection="0"/>
    <xf numFmtId="0" fontId="125" fillId="48" borderId="0" applyNumberFormat="0" applyBorder="0" applyAlignment="0" applyProtection="0"/>
    <xf numFmtId="0" fontId="71" fillId="28" borderId="0" applyNumberFormat="0" applyBorder="0" applyAlignment="0" applyProtection="0"/>
    <xf numFmtId="0" fontId="125" fillId="49" borderId="0" applyNumberFormat="0" applyBorder="0" applyAlignment="0" applyProtection="0"/>
    <xf numFmtId="0" fontId="71" fillId="32" borderId="0" applyNumberFormat="0" applyBorder="0" applyAlignment="0" applyProtection="0"/>
    <xf numFmtId="0" fontId="125" fillId="54" borderId="0" applyNumberFormat="0" applyBorder="0" applyAlignment="0" applyProtection="0"/>
    <xf numFmtId="0" fontId="63" fillId="8" borderId="70" applyNumberFormat="0" applyAlignment="0" applyProtection="0"/>
    <xf numFmtId="0" fontId="126" fillId="42" borderId="84" applyNumberFormat="0" applyAlignment="0" applyProtection="0"/>
    <xf numFmtId="0" fontId="64" fillId="9" borderId="71" applyNumberFormat="0" applyAlignment="0" applyProtection="0"/>
    <xf numFmtId="0" fontId="127" fillId="55" borderId="85" applyNumberFormat="0" applyAlignment="0" applyProtection="0"/>
    <xf numFmtId="0" fontId="60" fillId="5" borderId="0" applyNumberFormat="0" applyBorder="0" applyAlignment="0" applyProtection="0"/>
    <xf numFmtId="0" fontId="128" fillId="39" borderId="0" applyNumberFormat="0" applyBorder="0" applyAlignment="0" applyProtection="0"/>
    <xf numFmtId="0" fontId="66" fillId="0" borderId="72" applyNumberFormat="0" applyFill="0" applyAlignment="0" applyProtection="0"/>
    <xf numFmtId="0" fontId="129" fillId="0" borderId="86" applyNumberFormat="0" applyFill="0" applyAlignment="0" applyProtection="0"/>
    <xf numFmtId="0" fontId="67" fillId="10" borderId="73" applyNumberFormat="0" applyAlignment="0" applyProtection="0"/>
    <xf numFmtId="0" fontId="130" fillId="56" borderId="87" applyNumberFormat="0" applyAlignment="0" applyProtection="0"/>
    <xf numFmtId="0" fontId="57" fillId="0" borderId="67" applyNumberFormat="0" applyFill="0" applyAlignment="0" applyProtection="0"/>
    <xf numFmtId="0" fontId="131" fillId="0" borderId="88" applyNumberFormat="0" applyFill="0" applyAlignment="0" applyProtection="0"/>
    <xf numFmtId="0" fontId="58" fillId="0" borderId="68" applyNumberFormat="0" applyFill="0" applyAlignment="0" applyProtection="0"/>
    <xf numFmtId="0" fontId="132" fillId="0" borderId="89" applyNumberFormat="0" applyFill="0" applyAlignment="0" applyProtection="0"/>
    <xf numFmtId="0" fontId="59" fillId="0" borderId="69" applyNumberFormat="0" applyFill="0" applyAlignment="0" applyProtection="0"/>
    <xf numFmtId="0" fontId="133" fillId="0" borderId="90" applyNumberFormat="0" applyFill="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62" fillId="7" borderId="0" applyNumberFormat="0" applyBorder="0" applyAlignment="0" applyProtection="0"/>
    <xf numFmtId="0" fontId="134" fillId="57" borderId="0" applyNumberFormat="0" applyBorder="0" applyAlignment="0" applyProtection="0"/>
    <xf numFmtId="0" fontId="54" fillId="0" borderId="0"/>
    <xf numFmtId="0" fontId="65" fillId="9" borderId="70" applyNumberFormat="0" applyAlignment="0" applyProtection="0"/>
    <xf numFmtId="0" fontId="135" fillId="55" borderId="84" applyNumberFormat="0" applyAlignment="0" applyProtection="0"/>
    <xf numFmtId="0" fontId="70" fillId="0" borderId="75" applyNumberFormat="0" applyFill="0" applyAlignment="0" applyProtection="0"/>
    <xf numFmtId="0" fontId="136" fillId="0" borderId="91" applyNumberFormat="0" applyFill="0" applyAlignment="0" applyProtection="0"/>
    <xf numFmtId="0" fontId="69" fillId="0" borderId="0" applyNumberFormat="0" applyFill="0" applyBorder="0" applyAlignment="0" applyProtection="0"/>
    <xf numFmtId="0" fontId="137" fillId="0" borderId="0" applyNumberFormat="0" applyFill="0" applyBorder="0" applyAlignment="0" applyProtection="0"/>
    <xf numFmtId="0" fontId="68" fillId="0" borderId="0" applyNumberFormat="0" applyFill="0" applyBorder="0" applyAlignment="0" applyProtection="0"/>
    <xf numFmtId="0" fontId="138" fillId="0" borderId="0" applyNumberFormat="0" applyFill="0" applyBorder="0" applyAlignment="0" applyProtection="0"/>
    <xf numFmtId="0" fontId="56" fillId="0" borderId="0" applyNumberFormat="0" applyFill="0" applyBorder="0" applyAlignment="0" applyProtection="0"/>
    <xf numFmtId="0" fontId="139" fillId="0" borderId="0" applyNumberFormat="0" applyFill="0" applyBorder="0" applyAlignment="0" applyProtection="0"/>
    <xf numFmtId="0" fontId="16" fillId="58" borderId="92" applyNumberFormat="0" applyFont="0" applyAlignment="0" applyProtection="0"/>
    <xf numFmtId="0" fontId="61" fillId="6" borderId="0" applyNumberFormat="0" applyBorder="0" applyAlignment="0" applyProtection="0"/>
    <xf numFmtId="0" fontId="140"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75" fillId="0" borderId="0"/>
    <xf numFmtId="0" fontId="178" fillId="0" borderId="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179" fillId="0" borderId="0"/>
    <xf numFmtId="43" fontId="54" fillId="0" borderId="0" applyFont="0" applyFill="0" applyBorder="0" applyAlignment="0" applyProtection="0"/>
    <xf numFmtId="43" fontId="54" fillId="0" borderId="0" applyFont="0" applyFill="0" applyBorder="0" applyAlignment="0" applyProtection="0"/>
    <xf numFmtId="0" fontId="180" fillId="0" borderId="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182" fillId="0" borderId="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183" fillId="0" borderId="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1" fillId="0" borderId="0"/>
    <xf numFmtId="43" fontId="72" fillId="0" borderId="0" applyFont="0" applyFill="0" applyBorder="0" applyAlignment="0" applyProtection="0"/>
    <xf numFmtId="43" fontId="72" fillId="0" borderId="0" applyFont="0" applyFill="0" applyBorder="0" applyAlignment="0" applyProtection="0"/>
  </cellStyleXfs>
  <cellXfs count="1292">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2" fillId="0" borderId="16" xfId="0" applyFont="1" applyBorder="1"/>
    <xf numFmtId="0" fontId="22" fillId="0" borderId="17" xfId="0" applyFont="1" applyBorder="1" applyAlignment="1">
      <alignment horizontal="center"/>
    </xf>
    <xf numFmtId="0" fontId="22" fillId="0" borderId="2" xfId="0" applyFont="1" applyFill="1" applyBorder="1"/>
    <xf numFmtId="0" fontId="22"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2" fillId="0" borderId="3" xfId="0" applyFont="1" applyFill="1" applyBorder="1"/>
    <xf numFmtId="0" fontId="22" fillId="0" borderId="14" xfId="0" applyFont="1" applyBorder="1"/>
    <xf numFmtId="0" fontId="22" fillId="0" borderId="15" xfId="0" applyFont="1" applyBorder="1"/>
    <xf numFmtId="0" fontId="14" fillId="0" borderId="14" xfId="0" applyFont="1" applyBorder="1"/>
    <xf numFmtId="0" fontId="14" fillId="0" borderId="21" xfId="0" applyFont="1" applyBorder="1"/>
    <xf numFmtId="0" fontId="22"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2"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5" fillId="0" borderId="0" xfId="0" applyFont="1" applyAlignment="1">
      <alignment horizontal="left"/>
    </xf>
    <xf numFmtId="0" fontId="24" fillId="0" borderId="0" xfId="0" applyFont="1" applyAlignment="1">
      <alignment horizontal="left"/>
    </xf>
    <xf numFmtId="0" fontId="45" fillId="0" borderId="0" xfId="0" applyFont="1"/>
    <xf numFmtId="0" fontId="46" fillId="0" borderId="0" xfId="0" applyFont="1"/>
    <xf numFmtId="0" fontId="48" fillId="0" borderId="5" xfId="0" applyFont="1" applyBorder="1"/>
    <xf numFmtId="0" fontId="0" fillId="0" borderId="0" xfId="0" applyFill="1"/>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7" fillId="0" borderId="46" xfId="0" applyNumberFormat="1" applyFont="1" applyBorder="1"/>
    <xf numFmtId="3" fontId="47" fillId="2" borderId="46" xfId="0" applyNumberFormat="1" applyFont="1" applyFill="1" applyBorder="1"/>
    <xf numFmtId="165" fontId="47" fillId="0" borderId="47" xfId="0" applyNumberFormat="1" applyFont="1" applyFill="1" applyBorder="1"/>
    <xf numFmtId="165" fontId="47"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3" fillId="0" borderId="0" xfId="0" applyFont="1"/>
    <xf numFmtId="0" fontId="5" fillId="0" borderId="0" xfId="51"/>
    <xf numFmtId="0" fontId="82"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0" fillId="0" borderId="0" xfId="104"/>
    <xf numFmtId="0" fontId="109" fillId="4" borderId="0" xfId="104" applyFont="1" applyFill="1"/>
    <xf numFmtId="0" fontId="110" fillId="4" borderId="0" xfId="104" applyFill="1"/>
    <xf numFmtId="0" fontId="116"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0" fillId="0" borderId="0" xfId="104" applyBorder="1"/>
    <xf numFmtId="0" fontId="110"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7" fillId="4" borderId="0" xfId="104" applyNumberFormat="1" applyFont="1" applyFill="1" applyBorder="1" applyAlignment="1">
      <alignment horizontal="center"/>
    </xf>
    <xf numFmtId="2" fontId="94" fillId="4" borderId="0" xfId="104" applyNumberFormat="1" applyFont="1" applyFill="1" applyBorder="1"/>
    <xf numFmtId="2" fontId="5"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4"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0"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4" fillId="4" borderId="55" xfId="104" applyNumberFormat="1" applyFont="1" applyFill="1" applyBorder="1"/>
    <xf numFmtId="2" fontId="18" fillId="4" borderId="36" xfId="104" applyNumberFormat="1" applyFont="1" applyFill="1" applyBorder="1" applyAlignment="1">
      <alignment horizontal="center"/>
    </xf>
    <xf numFmtId="165" fontId="110" fillId="0" borderId="0" xfId="104" applyNumberFormat="1"/>
    <xf numFmtId="2" fontId="18"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5" fillId="0" borderId="0" xfId="104" applyNumberFormat="1" applyFont="1" applyBorder="1"/>
    <xf numFmtId="2" fontId="12" fillId="4" borderId="16" xfId="104" applyNumberFormat="1" applyFont="1" applyFill="1" applyBorder="1"/>
    <xf numFmtId="2" fontId="110"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09" fillId="4" borderId="0" xfId="104" applyFont="1" applyFill="1" applyAlignment="1">
      <alignment horizontal="center"/>
    </xf>
    <xf numFmtId="0" fontId="18" fillId="0" borderId="0" xfId="104" applyFont="1" applyFill="1" applyBorder="1"/>
    <xf numFmtId="2" fontId="5" fillId="0" borderId="0" xfId="104" applyNumberFormat="1" applyFont="1" applyFill="1" applyBorder="1"/>
    <xf numFmtId="0" fontId="110"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0"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2"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2" fillId="4" borderId="28" xfId="104" applyNumberFormat="1" applyFont="1" applyFill="1" applyBorder="1"/>
    <xf numFmtId="2" fontId="18" fillId="4" borderId="14" xfId="104" applyNumberFormat="1" applyFont="1" applyFill="1" applyBorder="1" applyAlignment="1">
      <alignment horizontal="right"/>
    </xf>
    <xf numFmtId="0" fontId="110" fillId="36" borderId="0" xfId="104" applyFill="1"/>
    <xf numFmtId="2" fontId="5" fillId="36" borderId="0" xfId="104" applyNumberFormat="1" applyFont="1" applyFill="1" applyBorder="1"/>
    <xf numFmtId="0" fontId="18" fillId="36" borderId="0" xfId="104" applyFont="1" applyFill="1" applyBorder="1"/>
    <xf numFmtId="2" fontId="18" fillId="36" borderId="0" xfId="104" applyNumberFormat="1" applyFont="1" applyFill="1" applyBorder="1"/>
    <xf numFmtId="0" fontId="116" fillId="36" borderId="0" xfId="104" applyFont="1" applyFill="1"/>
    <xf numFmtId="0" fontId="109" fillId="36" borderId="0" xfId="104" applyFont="1" applyFill="1"/>
    <xf numFmtId="0" fontId="110" fillId="36" borderId="0" xfId="104" applyFill="1" applyBorder="1"/>
    <xf numFmtId="0" fontId="107"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8" fillId="36" borderId="2" xfId="104" applyFont="1" applyFill="1" applyBorder="1"/>
    <xf numFmtId="2" fontId="18" fillId="36" borderId="3" xfId="104" applyNumberFormat="1" applyFont="1" applyFill="1" applyBorder="1"/>
    <xf numFmtId="2" fontId="18" fillId="36" borderId="4" xfId="104" applyNumberFormat="1" applyFont="1" applyFill="1" applyBorder="1"/>
    <xf numFmtId="0" fontId="18" fillId="36" borderId="34" xfId="104" applyFont="1" applyFill="1" applyBorder="1"/>
    <xf numFmtId="2" fontId="18" fillId="36" borderId="33" xfId="104" applyNumberFormat="1" applyFont="1" applyFill="1" applyBorder="1"/>
    <xf numFmtId="2" fontId="18" fillId="36" borderId="9" xfId="104" applyNumberFormat="1" applyFont="1" applyFill="1" applyBorder="1"/>
    <xf numFmtId="0" fontId="18" fillId="36" borderId="50" xfId="104" applyFont="1" applyFill="1" applyBorder="1"/>
    <xf numFmtId="2" fontId="18" fillId="36" borderId="64" xfId="104" applyNumberFormat="1" applyFont="1" applyFill="1" applyBorder="1"/>
    <xf numFmtId="2" fontId="94" fillId="36" borderId="0" xfId="104" applyNumberFormat="1" applyFont="1" applyFill="1" applyBorder="1"/>
    <xf numFmtId="0" fontId="18" fillId="36" borderId="32" xfId="104" applyFont="1" applyFill="1" applyBorder="1"/>
    <xf numFmtId="2" fontId="18" fillId="36" borderId="41" xfId="104" applyNumberFormat="1" applyFont="1" applyFill="1" applyBorder="1"/>
    <xf numFmtId="2" fontId="18" fillId="36" borderId="42" xfId="104" applyNumberFormat="1" applyFont="1" applyFill="1" applyBorder="1"/>
    <xf numFmtId="0" fontId="119" fillId="0" borderId="0" xfId="104" applyFont="1" applyFill="1" applyBorder="1" applyAlignment="1">
      <alignment horizontal="left" vertical="center"/>
    </xf>
    <xf numFmtId="0" fontId="110" fillId="0" borderId="0" xfId="104" applyBorder="1" applyAlignment="1"/>
    <xf numFmtId="0" fontId="17" fillId="36" borderId="78" xfId="104" applyFont="1" applyFill="1" applyBorder="1" applyAlignment="1">
      <alignment horizontal="center"/>
    </xf>
    <xf numFmtId="0" fontId="37" fillId="0" borderId="0" xfId="104" applyFont="1" applyFill="1" applyBorder="1"/>
    <xf numFmtId="2" fontId="110" fillId="0" borderId="0" xfId="104" applyNumberFormat="1"/>
    <xf numFmtId="169" fontId="37" fillId="0" borderId="0" xfId="104" applyNumberFormat="1" applyFont="1" applyFill="1" applyBorder="1"/>
    <xf numFmtId="2" fontId="18"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8" fillId="0" borderId="0" xfId="104" applyNumberFormat="1" applyFont="1" applyFill="1" applyBorder="1"/>
    <xf numFmtId="0" fontId="120" fillId="0" borderId="0" xfId="104" applyFont="1" applyFill="1" applyBorder="1" applyAlignment="1"/>
    <xf numFmtId="169" fontId="120" fillId="0" borderId="0" xfId="104" applyNumberFormat="1" applyFont="1" applyFill="1" applyBorder="1" applyAlignment="1"/>
    <xf numFmtId="0" fontId="121" fillId="0" borderId="0" xfId="104" applyFont="1" applyFill="1"/>
    <xf numFmtId="0" fontId="110" fillId="0" borderId="0" xfId="104" applyFill="1" applyBorder="1" applyAlignment="1"/>
    <xf numFmtId="2" fontId="18" fillId="36" borderId="2" xfId="104" applyNumberFormat="1" applyFont="1" applyFill="1" applyBorder="1"/>
    <xf numFmtId="2" fontId="18" fillId="36" borderId="34" xfId="104" applyNumberFormat="1" applyFont="1" applyFill="1" applyBorder="1" applyAlignment="1">
      <alignment horizontal="right"/>
    </xf>
    <xf numFmtId="2" fontId="18" fillId="36" borderId="0" xfId="104" applyNumberFormat="1" applyFont="1" applyFill="1" applyBorder="1" applyAlignment="1">
      <alignment horizontal="right"/>
    </xf>
    <xf numFmtId="2" fontId="18" fillId="36" borderId="34" xfId="104" applyNumberFormat="1" applyFont="1" applyFill="1" applyBorder="1"/>
    <xf numFmtId="2" fontId="18" fillId="36" borderId="50" xfId="104" applyNumberFormat="1" applyFont="1" applyFill="1" applyBorder="1"/>
    <xf numFmtId="0" fontId="18" fillId="36" borderId="65" xfId="104" applyFont="1" applyFill="1" applyBorder="1"/>
    <xf numFmtId="165" fontId="122" fillId="0" borderId="0" xfId="104" applyNumberFormat="1" applyFont="1" applyFill="1" applyBorder="1"/>
    <xf numFmtId="169" fontId="122" fillId="0" borderId="0" xfId="104" applyNumberFormat="1" applyFont="1" applyFill="1" applyBorder="1"/>
    <xf numFmtId="0" fontId="110" fillId="36" borderId="49" xfId="104" applyFill="1" applyBorder="1"/>
    <xf numFmtId="2" fontId="18" fillId="36" borderId="32" xfId="104" applyNumberFormat="1" applyFont="1" applyFill="1" applyBorder="1"/>
    <xf numFmtId="2" fontId="18" fillId="36" borderId="36" xfId="104" applyNumberFormat="1" applyFont="1" applyFill="1" applyBorder="1"/>
    <xf numFmtId="169" fontId="115" fillId="0" borderId="0" xfId="104" applyNumberFormat="1" applyFont="1" applyFill="1" applyBorder="1"/>
    <xf numFmtId="0" fontId="18" fillId="36" borderId="49" xfId="104" applyFont="1" applyFill="1" applyBorder="1"/>
    <xf numFmtId="2" fontId="18" fillId="36" borderId="38" xfId="104" applyNumberFormat="1" applyFont="1" applyFill="1" applyBorder="1"/>
    <xf numFmtId="0" fontId="18" fillId="36" borderId="53" xfId="104" applyFont="1" applyFill="1" applyBorder="1"/>
    <xf numFmtId="2" fontId="18" fillId="36" borderId="40" xfId="104" applyNumberFormat="1" applyFont="1" applyFill="1" applyBorder="1"/>
    <xf numFmtId="0" fontId="17" fillId="36" borderId="45" xfId="104" applyFont="1" applyFill="1" applyBorder="1" applyAlignment="1">
      <alignment horizontal="center"/>
    </xf>
    <xf numFmtId="2" fontId="18" fillId="36" borderId="16" xfId="104" applyNumberFormat="1" applyFont="1" applyFill="1" applyBorder="1"/>
    <xf numFmtId="2" fontId="18" fillId="36" borderId="55" xfId="104" applyNumberFormat="1" applyFont="1" applyFill="1" applyBorder="1"/>
    <xf numFmtId="2" fontId="18" fillId="36" borderId="27" xfId="104" applyNumberFormat="1" applyFont="1" applyFill="1" applyBorder="1"/>
    <xf numFmtId="2" fontId="18" fillId="36" borderId="65" xfId="104" applyNumberFormat="1" applyFont="1" applyFill="1" applyBorder="1"/>
    <xf numFmtId="2" fontId="18" fillId="36" borderId="14" xfId="104" applyNumberFormat="1" applyFont="1" applyFill="1" applyBorder="1"/>
    <xf numFmtId="2" fontId="18" fillId="36" borderId="12" xfId="104" applyNumberFormat="1" applyFont="1" applyFill="1" applyBorder="1"/>
    <xf numFmtId="2" fontId="18" fillId="36" borderId="28" xfId="104" applyNumberFormat="1" applyFont="1" applyFill="1" applyBorder="1"/>
    <xf numFmtId="0" fontId="18" fillId="36" borderId="18" xfId="104" applyFont="1" applyFill="1" applyBorder="1"/>
    <xf numFmtId="0" fontId="18" fillId="36" borderId="78" xfId="104" applyFont="1" applyFill="1" applyBorder="1"/>
    <xf numFmtId="2" fontId="18" fillId="36" borderId="15" xfId="104" applyNumberFormat="1" applyFont="1" applyFill="1" applyBorder="1"/>
    <xf numFmtId="2" fontId="18" fillId="36" borderId="13" xfId="104" applyNumberFormat="1" applyFont="1" applyFill="1" applyBorder="1"/>
    <xf numFmtId="2" fontId="18" fillId="36" borderId="20" xfId="104" applyNumberFormat="1" applyFont="1" applyFill="1" applyBorder="1"/>
    <xf numFmtId="2" fontId="18" fillId="36" borderId="46" xfId="104" applyNumberFormat="1" applyFont="1" applyFill="1" applyBorder="1"/>
    <xf numFmtId="2" fontId="18" fillId="36" borderId="29" xfId="104" applyNumberFormat="1" applyFont="1" applyFill="1" applyBorder="1"/>
    <xf numFmtId="0" fontId="18" fillId="36" borderId="20" xfId="104" applyFont="1" applyFill="1" applyBorder="1"/>
    <xf numFmtId="0" fontId="18" fillId="36" borderId="79" xfId="104" applyFont="1" applyFill="1" applyBorder="1"/>
    <xf numFmtId="2" fontId="18" fillId="36" borderId="21" xfId="104" applyNumberFormat="1" applyFont="1" applyFill="1" applyBorder="1"/>
    <xf numFmtId="2" fontId="18" fillId="36" borderId="58" xfId="104" applyNumberFormat="1" applyFont="1" applyFill="1" applyBorder="1"/>
    <xf numFmtId="2" fontId="18" fillId="36" borderId="22" xfId="104" applyNumberFormat="1" applyFont="1" applyFill="1" applyBorder="1"/>
    <xf numFmtId="2" fontId="18" fillId="36" borderId="51" xfId="104" applyNumberFormat="1" applyFont="1" applyFill="1" applyBorder="1"/>
    <xf numFmtId="2" fontId="18" fillId="36" borderId="30" xfId="104" applyNumberFormat="1" applyFont="1" applyFill="1" applyBorder="1"/>
    <xf numFmtId="0" fontId="18" fillId="36" borderId="22" xfId="104" applyFont="1" applyFill="1" applyBorder="1"/>
    <xf numFmtId="0" fontId="18" fillId="36" borderId="80" xfId="104" applyFont="1" applyFill="1" applyBorder="1"/>
    <xf numFmtId="2" fontId="18" fillId="36" borderId="23" xfId="104" applyNumberFormat="1" applyFont="1" applyFill="1" applyBorder="1"/>
    <xf numFmtId="2" fontId="18" fillId="36" borderId="59" xfId="104" applyNumberFormat="1" applyFont="1" applyFill="1" applyBorder="1"/>
    <xf numFmtId="0" fontId="123" fillId="0" borderId="0" xfId="104" applyFont="1" applyFill="1"/>
    <xf numFmtId="1" fontId="111" fillId="2" borderId="0" xfId="104" applyNumberFormat="1" applyFont="1" applyFill="1" applyBorder="1"/>
    <xf numFmtId="0" fontId="18" fillId="2" borderId="0" xfId="104" applyFont="1" applyFill="1"/>
    <xf numFmtId="165" fontId="18" fillId="2" borderId="0" xfId="104" applyNumberFormat="1" applyFont="1" applyFill="1" applyBorder="1"/>
    <xf numFmtId="0" fontId="123" fillId="2" borderId="0" xfId="104" applyFont="1" applyFill="1"/>
    <xf numFmtId="0" fontId="110" fillId="2" borderId="0" xfId="104" applyFill="1"/>
    <xf numFmtId="0" fontId="109" fillId="2" borderId="0" xfId="104" applyFont="1" applyFill="1"/>
    <xf numFmtId="0" fontId="107" fillId="2" borderId="41" xfId="104" applyFont="1" applyFill="1" applyBorder="1" applyAlignment="1">
      <alignment horizontal="center"/>
    </xf>
    <xf numFmtId="0" fontId="18"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8" fillId="2" borderId="0" xfId="104" applyNumberFormat="1" applyFont="1" applyFill="1"/>
    <xf numFmtId="2" fontId="12" fillId="2" borderId="28" xfId="104" applyNumberFormat="1" applyFont="1" applyFill="1" applyBorder="1" applyAlignment="1">
      <alignment horizontal="center"/>
    </xf>
    <xf numFmtId="0" fontId="18"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8" fillId="2" borderId="2" xfId="104" applyFont="1" applyFill="1" applyBorder="1"/>
    <xf numFmtId="0" fontId="12"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5"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14" fillId="0" borderId="0" xfId="104" applyFont="1" applyFill="1" applyBorder="1"/>
    <xf numFmtId="0" fontId="120" fillId="0" borderId="0" xfId="104" applyFont="1"/>
    <xf numFmtId="0" fontId="122" fillId="0" borderId="16" xfId="104" applyFont="1" applyFill="1" applyBorder="1"/>
    <xf numFmtId="169" fontId="122" fillId="0" borderId="27" xfId="104" applyNumberFormat="1" applyFont="1" applyFill="1" applyBorder="1"/>
    <xf numFmtId="0" fontId="115" fillId="0" borderId="18" xfId="104" applyFont="1" applyBorder="1"/>
    <xf numFmtId="169" fontId="115" fillId="0" borderId="28" xfId="104" applyNumberFormat="1" applyFont="1" applyFill="1" applyBorder="1"/>
    <xf numFmtId="0" fontId="115" fillId="0" borderId="14" xfId="104" applyFont="1" applyFill="1" applyBorder="1"/>
    <xf numFmtId="0" fontId="115" fillId="0" borderId="20" xfId="104" applyFont="1" applyFill="1" applyBorder="1"/>
    <xf numFmtId="169" fontId="115" fillId="0" borderId="29" xfId="104" applyNumberFormat="1" applyFont="1" applyFill="1" applyBorder="1"/>
    <xf numFmtId="0" fontId="115" fillId="0" borderId="22" xfId="104" applyFont="1" applyFill="1" applyBorder="1"/>
    <xf numFmtId="169" fontId="115" fillId="0" borderId="30" xfId="104" applyNumberFormat="1" applyFont="1" applyFill="1" applyBorder="1"/>
    <xf numFmtId="0" fontId="116" fillId="0" borderId="0" xfId="104" applyFont="1" applyFill="1" applyBorder="1"/>
    <xf numFmtId="2" fontId="12" fillId="0" borderId="0" xfId="104" applyNumberFormat="1" applyFont="1" applyFill="1" applyBorder="1"/>
    <xf numFmtId="2" fontId="114" fillId="0" borderId="0" xfId="104" applyNumberFormat="1" applyFont="1" applyFill="1" applyBorder="1"/>
    <xf numFmtId="2" fontId="19" fillId="0" borderId="0" xfId="104" applyNumberFormat="1" applyFont="1" applyFill="1" applyBorder="1"/>
    <xf numFmtId="165" fontId="110" fillId="0" borderId="0" xfId="104" applyNumberFormat="1" applyFill="1" applyBorder="1"/>
    <xf numFmtId="0" fontId="104" fillId="0" borderId="0" xfId="51" applyFont="1"/>
    <xf numFmtId="0" fontId="107" fillId="0" borderId="0" xfId="51" applyFont="1" applyBorder="1"/>
    <xf numFmtId="0" fontId="10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4" fillId="0" borderId="49" xfId="51" applyFont="1" applyBorder="1"/>
    <xf numFmtId="0" fontId="5" fillId="0" borderId="0" xfId="51" applyBorder="1" applyAlignment="1">
      <alignment horizontal="center"/>
    </xf>
    <xf numFmtId="0" fontId="25" fillId="0" borderId="0" xfId="51" applyFont="1" applyBorder="1" applyAlignment="1"/>
    <xf numFmtId="0" fontId="24"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4" fillId="0" borderId="11" xfId="51" applyFont="1" applyBorder="1" applyAlignment="1">
      <alignment horizontal="center"/>
    </xf>
    <xf numFmtId="0" fontId="24" fillId="0" borderId="0" xfId="51" applyFont="1" applyBorder="1" applyAlignment="1">
      <alignment horizontal="center"/>
    </xf>
    <xf numFmtId="0" fontId="109" fillId="4" borderId="93" xfId="51" applyFont="1" applyFill="1" applyBorder="1" applyAlignment="1">
      <alignment horizontal="center"/>
    </xf>
    <xf numFmtId="170" fontId="38" fillId="4" borderId="46" xfId="51" applyNumberFormat="1" applyFont="1" applyFill="1" applyBorder="1" applyAlignment="1">
      <alignment horizontal="center"/>
    </xf>
    <xf numFmtId="170" fontId="38" fillId="4" borderId="47" xfId="51" applyNumberFormat="1" applyFont="1" applyFill="1" applyBorder="1" applyAlignment="1">
      <alignment horizontal="center"/>
    </xf>
    <xf numFmtId="0" fontId="81" fillId="0" borderId="0" xfId="51" applyFont="1" applyBorder="1" applyAlignment="1">
      <alignment horizontal="left"/>
    </xf>
    <xf numFmtId="0" fontId="24"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4" fillId="0" borderId="11" xfId="51" applyFont="1" applyBorder="1" applyAlignment="1">
      <alignment horizontal="left"/>
    </xf>
    <xf numFmtId="3" fontId="38" fillId="4" borderId="46" xfId="51" applyNumberFormat="1" applyFont="1" applyFill="1" applyBorder="1"/>
    <xf numFmtId="3" fontId="38" fillId="4" borderId="47" xfId="51" applyNumberFormat="1" applyFont="1" applyFill="1" applyBorder="1"/>
    <xf numFmtId="170" fontId="38" fillId="4" borderId="46" xfId="51" applyNumberFormat="1" applyFont="1" applyFill="1" applyBorder="1"/>
    <xf numFmtId="170" fontId="38" fillId="4" borderId="47" xfId="51" applyNumberFormat="1" applyFont="1" applyFill="1" applyBorder="1"/>
    <xf numFmtId="170" fontId="38" fillId="0" borderId="0" xfId="51" applyNumberFormat="1" applyFont="1" applyFill="1" applyBorder="1"/>
    <xf numFmtId="0" fontId="18" fillId="0" borderId="0" xfId="51" applyFont="1"/>
    <xf numFmtId="0" fontId="142" fillId="0" borderId="0" xfId="51" applyFont="1"/>
    <xf numFmtId="0" fontId="14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3" fillId="0" borderId="0" xfId="51" applyNumberFormat="1" applyFont="1"/>
    <xf numFmtId="165" fontId="18" fillId="0" borderId="0" xfId="51" applyNumberFormat="1" applyFont="1"/>
    <xf numFmtId="0" fontId="81" fillId="0" borderId="32" xfId="51" applyFont="1" applyBorder="1" applyAlignment="1">
      <alignment horizontal="left"/>
    </xf>
    <xf numFmtId="0" fontId="81" fillId="0" borderId="33" xfId="51" applyFont="1" applyBorder="1" applyAlignment="1">
      <alignment horizontal="center"/>
    </xf>
    <xf numFmtId="0" fontId="81" fillId="0" borderId="33" xfId="51" applyFont="1" applyBorder="1" applyAlignment="1">
      <alignment horizontal="left"/>
    </xf>
    <xf numFmtId="0" fontId="104" fillId="0" borderId="33" xfId="51" applyFont="1" applyBorder="1"/>
    <xf numFmtId="0" fontId="81" fillId="0" borderId="9" xfId="51" applyFont="1" applyBorder="1" applyAlignment="1">
      <alignment horizontal="center"/>
    </xf>
    <xf numFmtId="0" fontId="81" fillId="0" borderId="34" xfId="51" applyFont="1" applyBorder="1" applyAlignment="1">
      <alignment horizontal="center"/>
    </xf>
    <xf numFmtId="0" fontId="81" fillId="0" borderId="64" xfId="51" applyFont="1" applyBorder="1" applyAlignment="1">
      <alignment horizontal="center"/>
    </xf>
    <xf numFmtId="0" fontId="24" fillId="0" borderId="25" xfId="51" applyFont="1" applyBorder="1" applyAlignment="1">
      <alignment horizontal="center" vertical="center"/>
    </xf>
    <xf numFmtId="0" fontId="24" fillId="0" borderId="58" xfId="51" applyFont="1" applyBorder="1" applyAlignment="1">
      <alignment horizontal="center" vertical="center"/>
    </xf>
    <xf numFmtId="0" fontId="24" fillId="0" borderId="10" xfId="51" applyFont="1" applyBorder="1" applyAlignment="1">
      <alignment horizontal="center" vertical="center"/>
    </xf>
    <xf numFmtId="0" fontId="24" fillId="0" borderId="62" xfId="51" applyFont="1" applyBorder="1" applyAlignment="1">
      <alignment horizontal="center" vertical="center"/>
    </xf>
    <xf numFmtId="0" fontId="24"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4" fillId="0" borderId="0" xfId="51" applyFont="1" applyBorder="1"/>
    <xf numFmtId="0" fontId="25" fillId="0" borderId="64" xfId="51" applyFont="1" applyBorder="1" applyAlignment="1">
      <alignment horizontal="center"/>
    </xf>
    <xf numFmtId="0" fontId="24"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4" fillId="0" borderId="10" xfId="51" applyFont="1" applyBorder="1" applyAlignment="1">
      <alignment horizontal="center"/>
    </xf>
    <xf numFmtId="0" fontId="24" fillId="0" borderId="10" xfId="51" applyFont="1" applyBorder="1" applyAlignment="1">
      <alignment horizontal="left"/>
    </xf>
    <xf numFmtId="0" fontId="24" fillId="0" borderId="34" xfId="51" applyFont="1" applyBorder="1" applyAlignment="1">
      <alignment horizontal="center"/>
    </xf>
    <xf numFmtId="0" fontId="38" fillId="4" borderId="76" xfId="51" applyFont="1" applyFill="1" applyBorder="1" applyAlignment="1">
      <alignment horizontal="left"/>
    </xf>
    <xf numFmtId="170" fontId="38" fillId="4" borderId="46" xfId="51" applyNumberFormat="1" applyFont="1" applyFill="1" applyBorder="1" applyAlignment="1"/>
    <xf numFmtId="170" fontId="38"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8" fillId="0" borderId="34" xfId="51" applyFont="1" applyFill="1" applyBorder="1"/>
    <xf numFmtId="170" fontId="38" fillId="0" borderId="0" xfId="51" applyNumberFormat="1" applyFont="1" applyFill="1" applyBorder="1" applyAlignment="1"/>
    <xf numFmtId="170" fontId="38"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8" fillId="0" borderId="0" xfId="51" applyFont="1" applyBorder="1" applyAlignment="1"/>
    <xf numFmtId="0" fontId="38"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8" fillId="4" borderId="46" xfId="51" applyNumberFormat="1" applyFont="1" applyFill="1" applyBorder="1" applyAlignment="1">
      <alignment horizontal="right"/>
    </xf>
    <xf numFmtId="170" fontId="38" fillId="4" borderId="29" xfId="51" applyNumberFormat="1" applyFont="1" applyFill="1" applyBorder="1" applyAlignment="1">
      <alignment horizontal="right"/>
    </xf>
    <xf numFmtId="0" fontId="104" fillId="0" borderId="34" xfId="51" applyFont="1" applyBorder="1"/>
    <xf numFmtId="0" fontId="104" fillId="0" borderId="64" xfId="51" applyFont="1" applyBorder="1"/>
    <xf numFmtId="0" fontId="144" fillId="0" borderId="34" xfId="51" applyFont="1" applyBorder="1"/>
    <xf numFmtId="0" fontId="144" fillId="0" borderId="0" xfId="51" applyFont="1" applyBorder="1"/>
    <xf numFmtId="0" fontId="145" fillId="0" borderId="0" xfId="51" applyFont="1" applyBorder="1"/>
    <xf numFmtId="0" fontId="144" fillId="0" borderId="64" xfId="51" applyFont="1" applyBorder="1"/>
    <xf numFmtId="0" fontId="144" fillId="0" borderId="32" xfId="51" applyFont="1" applyBorder="1"/>
    <xf numFmtId="165" fontId="144" fillId="0" borderId="33" xfId="51" applyNumberFormat="1" applyFont="1" applyBorder="1"/>
    <xf numFmtId="165" fontId="144" fillId="0" borderId="9" xfId="51" applyNumberFormat="1" applyFont="1" applyBorder="1"/>
    <xf numFmtId="165" fontId="144" fillId="0" borderId="0" xfId="51" applyNumberFormat="1" applyFont="1" applyBorder="1"/>
    <xf numFmtId="165" fontId="144" fillId="0" borderId="64" xfId="51" applyNumberFormat="1" applyFont="1" applyBorder="1"/>
    <xf numFmtId="0" fontId="144" fillId="0" borderId="50" xfId="51" applyFont="1" applyBorder="1"/>
    <xf numFmtId="165" fontId="144" fillId="0" borderId="41" xfId="51" applyNumberFormat="1" applyFont="1" applyBorder="1"/>
    <xf numFmtId="165" fontId="144" fillId="0" borderId="42" xfId="51" applyNumberFormat="1" applyFont="1" applyBorder="1"/>
    <xf numFmtId="0" fontId="14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8" fillId="4" borderId="93" xfId="51" applyFont="1" applyFill="1" applyBorder="1" applyAlignment="1">
      <alignment horizontal="left"/>
    </xf>
    <xf numFmtId="170" fontId="38"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8"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8" fillId="4" borderId="47" xfId="51" applyNumberFormat="1" applyFont="1" applyFill="1" applyBorder="1" applyAlignment="1">
      <alignment horizontal="right"/>
    </xf>
    <xf numFmtId="0" fontId="144" fillId="0" borderId="0" xfId="51" applyFont="1"/>
    <xf numFmtId="0" fontId="14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47" fillId="0" borderId="49" xfId="188" applyNumberFormat="1" applyFont="1" applyFill="1" applyBorder="1" applyAlignment="1" applyProtection="1">
      <alignment horizontal="right"/>
    </xf>
    <xf numFmtId="165" fontId="53" fillId="0" borderId="33" xfId="51" applyNumberFormat="1" applyFont="1" applyBorder="1"/>
    <xf numFmtId="165" fontId="53" fillId="0" borderId="0" xfId="51" applyNumberFormat="1" applyFont="1" applyBorder="1"/>
    <xf numFmtId="165" fontId="53" fillId="0" borderId="41" xfId="51" applyNumberFormat="1" applyFont="1" applyBorder="1"/>
    <xf numFmtId="0" fontId="123" fillId="0" borderId="0" xfId="188" applyFont="1" applyFill="1"/>
    <xf numFmtId="0" fontId="91" fillId="0" borderId="0" xfId="188" applyFont="1"/>
    <xf numFmtId="0" fontId="51" fillId="0" borderId="40" xfId="188" applyFont="1" applyBorder="1" applyAlignment="1">
      <alignment wrapText="1"/>
    </xf>
    <xf numFmtId="0" fontId="24" fillId="0" borderId="65" xfId="188" applyFont="1" applyBorder="1"/>
    <xf numFmtId="0" fontId="92" fillId="0" borderId="0" xfId="188" applyFont="1" applyFill="1" applyBorder="1" applyAlignment="1">
      <alignment wrapText="1"/>
    </xf>
    <xf numFmtId="0" fontId="5" fillId="0" borderId="0" xfId="188" applyFill="1" applyBorder="1"/>
    <xf numFmtId="0" fontId="9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4" fillId="0" borderId="0" xfId="188" applyFont="1" applyFill="1" applyBorder="1" applyAlignment="1">
      <alignment horizontal="center"/>
    </xf>
    <xf numFmtId="2" fontId="94" fillId="0" borderId="0" xfId="188" applyNumberFormat="1" applyFont="1" applyFill="1" applyBorder="1" applyAlignment="1">
      <alignment horizontal="center"/>
    </xf>
    <xf numFmtId="0" fontId="95" fillId="0" borderId="0" xfId="188" applyFont="1" applyFill="1" applyBorder="1"/>
    <xf numFmtId="0" fontId="5" fillId="0" borderId="0" xfId="188" applyNumberFormat="1" applyFill="1" applyBorder="1"/>
    <xf numFmtId="2" fontId="5" fillId="0" borderId="0" xfId="188" applyNumberFormat="1" applyFill="1" applyBorder="1"/>
    <xf numFmtId="0" fontId="96" fillId="0" borderId="0" xfId="188" applyFont="1" applyFill="1" applyBorder="1"/>
    <xf numFmtId="0" fontId="9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48" fillId="0" borderId="0" xfId="188" applyFont="1" applyFill="1"/>
    <xf numFmtId="0" fontId="38" fillId="0" borderId="0" xfId="188" applyFont="1" applyAlignment="1">
      <alignment vertical="center" wrapText="1"/>
    </xf>
    <xf numFmtId="165" fontId="18" fillId="0" borderId="0" xfId="188" applyNumberFormat="1" applyFont="1" applyFill="1" applyBorder="1" applyAlignment="1">
      <alignment horizontal="center"/>
    </xf>
    <xf numFmtId="0" fontId="99" fillId="0" borderId="0" xfId="188" applyFont="1" applyAlignment="1">
      <alignment horizontal="left" vertical="center" wrapText="1"/>
    </xf>
    <xf numFmtId="0" fontId="100" fillId="0" borderId="0" xfId="188" applyFont="1" applyAlignment="1">
      <alignment vertical="center" wrapText="1"/>
    </xf>
    <xf numFmtId="0" fontId="101" fillId="0" borderId="0" xfId="188" applyFont="1"/>
    <xf numFmtId="0" fontId="100" fillId="0" borderId="0" xfId="188" applyFont="1" applyAlignment="1">
      <alignment vertical="center"/>
    </xf>
    <xf numFmtId="49" fontId="100" fillId="0" borderId="0" xfId="188" applyNumberFormat="1" applyFont="1" applyAlignment="1">
      <alignment vertical="center"/>
    </xf>
    <xf numFmtId="49" fontId="100" fillId="0" borderId="0" xfId="188" applyNumberFormat="1" applyFont="1"/>
    <xf numFmtId="0" fontId="25" fillId="0" borderId="5" xfId="188" applyFont="1" applyFill="1" applyBorder="1" applyAlignment="1">
      <alignment horizontal="center" vertical="center" wrapText="1"/>
    </xf>
    <xf numFmtId="0" fontId="25" fillId="0" borderId="6" xfId="188" applyFont="1" applyFill="1" applyBorder="1" applyAlignment="1">
      <alignment horizontal="center" vertical="center" wrapText="1"/>
    </xf>
    <xf numFmtId="0" fontId="25" fillId="0" borderId="44" xfId="188" applyFont="1" applyFill="1" applyBorder="1" applyAlignment="1">
      <alignment horizontal="center" vertical="center" wrapText="1"/>
    </xf>
    <xf numFmtId="0" fontId="25" fillId="0" borderId="45" xfId="188" applyFont="1" applyBorder="1" applyAlignment="1">
      <alignment horizontal="center" vertical="center" wrapText="1"/>
    </xf>
    <xf numFmtId="0" fontId="25" fillId="0" borderId="16" xfId="188" applyFont="1" applyFill="1" applyBorder="1" applyAlignment="1">
      <alignment horizontal="center" vertical="center" wrapText="1"/>
    </xf>
    <xf numFmtId="0" fontId="25" fillId="0" borderId="17" xfId="188" applyFont="1" applyFill="1" applyBorder="1" applyAlignment="1">
      <alignment horizontal="center" vertical="center" wrapText="1"/>
    </xf>
    <xf numFmtId="0" fontId="25" fillId="0" borderId="55" xfId="188" applyFont="1" applyFill="1" applyBorder="1" applyAlignment="1">
      <alignment horizontal="center" vertical="center" wrapText="1"/>
    </xf>
    <xf numFmtId="3" fontId="32" fillId="0" borderId="1" xfId="188" applyNumberFormat="1" applyFont="1" applyFill="1" applyBorder="1" applyAlignment="1"/>
    <xf numFmtId="0" fontId="32" fillId="0" borderId="20" xfId="188" applyFont="1" applyFill="1" applyBorder="1"/>
    <xf numFmtId="3" fontId="32" fillId="0" borderId="46" xfId="188" applyNumberFormat="1" applyFont="1" applyFill="1" applyBorder="1" applyAlignment="1"/>
    <xf numFmtId="0" fontId="32" fillId="0" borderId="20" xfId="188" applyFont="1" applyBorder="1"/>
    <xf numFmtId="3" fontId="32" fillId="0" borderId="46" xfId="188" applyNumberFormat="1" applyFont="1" applyFill="1" applyBorder="1" applyAlignment="1">
      <alignment vertical="center"/>
    </xf>
    <xf numFmtId="3" fontId="34" fillId="0" borderId="55" xfId="188" applyNumberFormat="1" applyFont="1" applyFill="1" applyBorder="1" applyAlignment="1"/>
    <xf numFmtId="0" fontId="81" fillId="0" borderId="0" xfId="188" applyFont="1" applyAlignment="1">
      <alignment horizontal="left" vertical="center" wrapText="1"/>
    </xf>
    <xf numFmtId="0" fontId="37" fillId="0" borderId="0" xfId="188" applyFont="1"/>
    <xf numFmtId="0" fontId="53" fillId="0" borderId="0" xfId="0" applyFont="1" applyFill="1" applyBorder="1" applyAlignment="1">
      <alignment vertical="center" wrapText="1"/>
    </xf>
    <xf numFmtId="0" fontId="53" fillId="0" borderId="0" xfId="0" applyFont="1"/>
    <xf numFmtId="49" fontId="53" fillId="0" borderId="0" xfId="0" applyNumberFormat="1" applyFont="1" applyFill="1" applyBorder="1"/>
    <xf numFmtId="0" fontId="34" fillId="0" borderId="79" xfId="0" applyFont="1" applyBorder="1" applyAlignment="1">
      <alignment horizontal="left"/>
    </xf>
    <xf numFmtId="0" fontId="34" fillId="0" borderId="80" xfId="0" applyFont="1" applyBorder="1" applyAlignment="1">
      <alignment horizontal="left"/>
    </xf>
    <xf numFmtId="0" fontId="25" fillId="0" borderId="36" xfId="0" applyFont="1" applyBorder="1" applyAlignment="1">
      <alignment horizontal="left"/>
    </xf>
    <xf numFmtId="0" fontId="34" fillId="0" borderId="78" xfId="0" applyFont="1" applyBorder="1" applyAlignment="1">
      <alignment horizontal="left"/>
    </xf>
    <xf numFmtId="0" fontId="36" fillId="0" borderId="0" xfId="0" applyFont="1" applyAlignment="1">
      <alignment vertical="center" wrapText="1"/>
    </xf>
    <xf numFmtId="0" fontId="152" fillId="0" borderId="45" xfId="188" applyFont="1" applyBorder="1" applyAlignment="1">
      <alignment horizontal="center" vertical="center" wrapText="1"/>
    </xf>
    <xf numFmtId="0" fontId="154" fillId="0" borderId="29" xfId="0" applyFont="1" applyFill="1" applyBorder="1" applyAlignment="1">
      <alignment horizontal="center" vertical="center" wrapText="1"/>
    </xf>
    <xf numFmtId="0" fontId="154" fillId="0" borderId="46" xfId="0" applyFont="1" applyFill="1" applyBorder="1" applyAlignment="1">
      <alignment horizontal="center" vertical="center" wrapText="1"/>
    </xf>
    <xf numFmtId="3" fontId="158" fillId="3" borderId="0" xfId="188" applyNumberFormat="1" applyFont="1" applyFill="1"/>
    <xf numFmtId="0" fontId="159" fillId="0" borderId="0" xfId="188" applyFont="1" applyAlignment="1">
      <alignment horizontal="center" vertical="center" wrapText="1"/>
    </xf>
    <xf numFmtId="2" fontId="144" fillId="0" borderId="29" xfId="188" applyNumberFormat="1" applyFont="1" applyFill="1" applyBorder="1" applyAlignment="1"/>
    <xf numFmtId="2" fontId="144" fillId="0" borderId="29" xfId="188" applyNumberFormat="1" applyFont="1" applyFill="1" applyBorder="1" applyAlignment="1">
      <alignment vertical="center"/>
    </xf>
    <xf numFmtId="0" fontId="152"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4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5" fillId="0" borderId="0" xfId="51" applyFont="1" applyBorder="1" applyAlignment="1">
      <alignment horizontal="center"/>
    </xf>
    <xf numFmtId="0" fontId="81" fillId="0" borderId="0" xfId="51" applyFont="1" applyBorder="1" applyAlignment="1">
      <alignment horizontal="center"/>
    </xf>
    <xf numFmtId="0" fontId="24" fillId="0" borderId="24" xfId="51" applyFont="1" applyBorder="1" applyAlignment="1">
      <alignment horizontal="center" vertical="center"/>
    </xf>
    <xf numFmtId="0" fontId="24" fillId="0" borderId="11" xfId="51" applyFont="1" applyBorder="1" applyAlignment="1">
      <alignment horizontal="center" vertical="center"/>
    </xf>
    <xf numFmtId="0" fontId="24" fillId="0" borderId="48" xfId="51" applyFont="1" applyBorder="1" applyAlignment="1">
      <alignment horizontal="center" vertical="center" wrapText="1"/>
    </xf>
    <xf numFmtId="0" fontId="24" fillId="0" borderId="52" xfId="51" applyFont="1" applyBorder="1" applyAlignment="1">
      <alignment horizontal="center" vertical="center" wrapText="1"/>
    </xf>
    <xf numFmtId="0" fontId="24" fillId="0" borderId="47" xfId="51" applyFont="1" applyBorder="1" applyAlignment="1">
      <alignment horizontal="center" vertical="center"/>
    </xf>
    <xf numFmtId="0" fontId="24" fillId="0" borderId="93" xfId="51" applyFont="1" applyBorder="1" applyAlignment="1">
      <alignment horizontal="center" vertical="center"/>
    </xf>
    <xf numFmtId="0" fontId="24" fillId="0" borderId="21" xfId="51" applyFont="1" applyBorder="1" applyAlignment="1">
      <alignment horizontal="center" vertical="center"/>
    </xf>
    <xf numFmtId="0" fontId="24" fillId="0" borderId="24" xfId="51" applyFont="1" applyBorder="1" applyAlignment="1">
      <alignment horizontal="center" vertical="center" wrapText="1"/>
    </xf>
    <xf numFmtId="0" fontId="24" fillId="0" borderId="11" xfId="51" applyFont="1" applyBorder="1" applyAlignment="1">
      <alignment horizontal="center" vertical="center" wrapText="1"/>
    </xf>
    <xf numFmtId="0" fontId="24" fillId="0" borderId="61" xfId="51" applyFont="1" applyBorder="1" applyAlignment="1">
      <alignment horizontal="center" vertical="center"/>
    </xf>
    <xf numFmtId="0" fontId="24" fillId="0" borderId="48" xfId="51" applyFont="1" applyBorder="1" applyAlignment="1">
      <alignment horizontal="center" vertical="center"/>
    </xf>
    <xf numFmtId="0" fontId="24" fillId="0" borderId="52" xfId="51" applyFont="1" applyBorder="1" applyAlignment="1">
      <alignment horizontal="center" vertical="center"/>
    </xf>
    <xf numFmtId="0" fontId="5" fillId="0" borderId="52" xfId="51" applyBorder="1" applyAlignment="1">
      <alignment horizontal="center" vertical="center" wrapText="1"/>
    </xf>
    <xf numFmtId="0" fontId="93" fillId="0" borderId="0" xfId="188" applyFont="1" applyAlignment="1">
      <alignment horizontal="center"/>
    </xf>
    <xf numFmtId="0" fontId="10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8" fillId="4" borderId="46" xfId="0" applyNumberFormat="1" applyFont="1" applyFill="1" applyBorder="1" applyAlignment="1"/>
    <xf numFmtId="0" fontId="5" fillId="0" borderId="0" xfId="0" applyFont="1" applyBorder="1" applyAlignment="1"/>
    <xf numFmtId="0" fontId="38" fillId="0" borderId="0" xfId="0" applyFont="1" applyFill="1" applyBorder="1"/>
    <xf numFmtId="170" fontId="38"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8"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8"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8"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8" fillId="4" borderId="47" xfId="0" applyFont="1" applyFill="1" applyBorder="1" applyAlignment="1">
      <alignment horizontal="left"/>
    </xf>
    <xf numFmtId="0" fontId="24"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8" fillId="0" borderId="11" xfId="51" applyNumberFormat="1" applyFont="1" applyFill="1" applyBorder="1" applyAlignment="1"/>
    <xf numFmtId="0" fontId="38" fillId="0" borderId="11" xfId="51" applyFont="1" applyBorder="1" applyAlignment="1"/>
    <xf numFmtId="0" fontId="5" fillId="0" borderId="49" xfId="51" applyBorder="1" applyAlignment="1">
      <alignment horizontal="center"/>
    </xf>
    <xf numFmtId="0" fontId="5" fillId="0" borderId="49" xfId="51" applyBorder="1"/>
    <xf numFmtId="0" fontId="24" fillId="0" borderId="52" xfId="51" applyFont="1" applyBorder="1"/>
    <xf numFmtId="0" fontId="24" fillId="0" borderId="52" xfId="51" applyFont="1" applyBorder="1" applyAlignment="1">
      <alignment horizontal="left"/>
    </xf>
    <xf numFmtId="0" fontId="24" fillId="0" borderId="49" xfId="51" applyFont="1" applyBorder="1" applyAlignment="1">
      <alignment horizontal="center"/>
    </xf>
    <xf numFmtId="0" fontId="38" fillId="4" borderId="47" xfId="51" applyFont="1" applyFill="1" applyBorder="1" applyAlignment="1">
      <alignment horizontal="left"/>
    </xf>
    <xf numFmtId="0" fontId="5" fillId="0" borderId="52" xfId="51" applyBorder="1"/>
    <xf numFmtId="0" fontId="38"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62" fillId="0" borderId="0" xfId="0" applyFont="1" applyAlignment="1">
      <alignment vertical="center"/>
    </xf>
    <xf numFmtId="0" fontId="0" fillId="0" borderId="0" xfId="0" applyAlignment="1">
      <alignment vertical="center"/>
    </xf>
    <xf numFmtId="0" fontId="163" fillId="0" borderId="0" xfId="0" applyFont="1" applyAlignment="1">
      <alignment vertical="center"/>
    </xf>
    <xf numFmtId="0" fontId="31" fillId="0" borderId="0" xfId="0" quotePrefix="1" applyFont="1" applyAlignment="1">
      <alignment vertical="center"/>
    </xf>
    <xf numFmtId="2" fontId="33" fillId="0" borderId="27" xfId="188" applyNumberFormat="1" applyFont="1" applyFill="1" applyBorder="1" applyAlignment="1"/>
    <xf numFmtId="2" fontId="144" fillId="0" borderId="7" xfId="188" applyNumberFormat="1" applyFont="1" applyFill="1" applyBorder="1" applyAlignment="1"/>
    <xf numFmtId="170" fontId="104" fillId="0" borderId="0" xfId="51" applyNumberFormat="1" applyFont="1"/>
    <xf numFmtId="3" fontId="24" fillId="59" borderId="42" xfId="188" applyNumberFormat="1" applyFont="1" applyFill="1" applyBorder="1" applyAlignment="1">
      <alignment horizontal="right" wrapText="1"/>
    </xf>
    <xf numFmtId="3" fontId="51" fillId="59" borderId="4" xfId="188" applyNumberFormat="1" applyFont="1" applyFill="1" applyBorder="1" applyAlignment="1">
      <alignment horizontal="right" wrapText="1"/>
    </xf>
    <xf numFmtId="3" fontId="24" fillId="59" borderId="3" xfId="188" applyNumberFormat="1" applyFont="1" applyFill="1" applyBorder="1"/>
    <xf numFmtId="3" fontId="24" fillId="59" borderId="65" xfId="188" applyNumberFormat="1" applyFont="1" applyFill="1" applyBorder="1"/>
    <xf numFmtId="3" fontId="24" fillId="59" borderId="65" xfId="188" applyNumberFormat="1" applyFont="1" applyFill="1" applyBorder="1" applyAlignment="1">
      <alignment horizontal="right" wrapText="1"/>
    </xf>
    <xf numFmtId="167" fontId="24" fillId="59" borderId="41" xfId="188" quotePrefix="1" applyNumberFormat="1" applyFont="1" applyFill="1" applyBorder="1" applyAlignment="1">
      <alignment wrapText="1"/>
    </xf>
    <xf numFmtId="167" fontId="24" fillId="59" borderId="3" xfId="188" quotePrefix="1" applyNumberFormat="1" applyFont="1" applyFill="1" applyBorder="1" applyAlignment="1"/>
    <xf numFmtId="167" fontId="24" fillId="59" borderId="41" xfId="188" applyNumberFormat="1" applyFont="1" applyFill="1" applyBorder="1" applyAlignment="1">
      <alignment horizontal="right" wrapText="1"/>
    </xf>
    <xf numFmtId="167" fontId="24" fillId="59" borderId="42" xfId="188" applyNumberFormat="1" applyFont="1" applyFill="1" applyBorder="1" applyAlignment="1">
      <alignment horizontal="right" wrapText="1"/>
    </xf>
    <xf numFmtId="0" fontId="32" fillId="0" borderId="18" xfId="188" applyFont="1" applyFill="1" applyBorder="1"/>
    <xf numFmtId="2" fontId="33"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1" fillId="59" borderId="82" xfId="0" applyNumberFormat="1" applyFont="1" applyFill="1" applyBorder="1"/>
    <xf numFmtId="165" fontId="31" fillId="59" borderId="57" xfId="0" applyNumberFormat="1" applyFont="1" applyFill="1" applyBorder="1"/>
    <xf numFmtId="3" fontId="31" fillId="59" borderId="46" xfId="0" applyNumberFormat="1" applyFont="1" applyFill="1" applyBorder="1"/>
    <xf numFmtId="165" fontId="49" fillId="59" borderId="29" xfId="0" applyNumberFormat="1" applyFont="1" applyFill="1" applyBorder="1" applyAlignment="1">
      <alignment horizontal="right"/>
    </xf>
    <xf numFmtId="165" fontId="31" fillId="59" borderId="54" xfId="0" applyNumberFormat="1" applyFont="1" applyFill="1" applyBorder="1"/>
    <xf numFmtId="165" fontId="31" fillId="59" borderId="53" xfId="0" applyNumberFormat="1" applyFont="1" applyFill="1" applyBorder="1"/>
    <xf numFmtId="165" fontId="31" fillId="59" borderId="93" xfId="0" applyNumberFormat="1" applyFont="1" applyFill="1" applyBorder="1"/>
    <xf numFmtId="165" fontId="31" fillId="59" borderId="47" xfId="0" applyNumberFormat="1" applyFont="1" applyFill="1" applyBorder="1"/>
    <xf numFmtId="3" fontId="31" fillId="59" borderId="51" xfId="0" applyNumberFormat="1" applyFont="1" applyFill="1" applyBorder="1"/>
    <xf numFmtId="165" fontId="49" fillId="59" borderId="30" xfId="0" applyNumberFormat="1" applyFont="1" applyFill="1" applyBorder="1" applyAlignment="1">
      <alignment horizontal="right"/>
    </xf>
    <xf numFmtId="165" fontId="31" fillId="59" borderId="95" xfId="0" applyNumberFormat="1" applyFont="1" applyFill="1" applyBorder="1"/>
    <xf numFmtId="165" fontId="31" fillId="59" borderId="60" xfId="0" applyNumberFormat="1" applyFont="1" applyFill="1" applyBorder="1"/>
    <xf numFmtId="0" fontId="16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4" fillId="0" borderId="3" xfId="0" applyFont="1" applyBorder="1" applyAlignment="1">
      <alignment horizontal="centerContinuous"/>
    </xf>
    <xf numFmtId="0" fontId="34" fillId="0" borderId="4" xfId="0" applyFont="1" applyBorder="1" applyAlignment="1">
      <alignment horizontal="centerContinuous"/>
    </xf>
    <xf numFmtId="3" fontId="25" fillId="0" borderId="55" xfId="0" applyNumberFormat="1" applyFont="1" applyBorder="1" applyAlignment="1"/>
    <xf numFmtId="3" fontId="25" fillId="4" borderId="55" xfId="0" applyNumberFormat="1" applyFont="1" applyFill="1" applyBorder="1" applyAlignment="1"/>
    <xf numFmtId="165" fontId="152" fillId="0" borderId="55" xfId="0" applyNumberFormat="1" applyFont="1" applyBorder="1" applyAlignment="1"/>
    <xf numFmtId="165" fontId="25" fillId="0" borderId="55" xfId="0" applyNumberFormat="1" applyFont="1" applyBorder="1" applyAlignment="1"/>
    <xf numFmtId="165" fontId="152" fillId="0" borderId="27" xfId="0" applyNumberFormat="1" applyFont="1" applyBorder="1" applyAlignment="1"/>
    <xf numFmtId="3" fontId="24" fillId="0" borderId="12" xfId="0" applyNumberFormat="1" applyFont="1" applyBorder="1" applyAlignment="1"/>
    <xf numFmtId="3" fontId="24" fillId="4" borderId="12" xfId="0" applyNumberFormat="1" applyFont="1" applyFill="1" applyBorder="1" applyAlignment="1"/>
    <xf numFmtId="165" fontId="53" fillId="0" borderId="53" xfId="0" applyNumberFormat="1" applyFont="1" applyBorder="1" applyAlignment="1"/>
    <xf numFmtId="165" fontId="24" fillId="0" borderId="14" xfId="0" applyNumberFormat="1" applyFont="1" applyBorder="1" applyAlignment="1"/>
    <xf numFmtId="165" fontId="53" fillId="0" borderId="12" xfId="0" applyNumberFormat="1" applyFont="1" applyBorder="1" applyAlignment="1"/>
    <xf numFmtId="165" fontId="53" fillId="0" borderId="28" xfId="0" applyNumberFormat="1" applyFont="1" applyBorder="1" applyAlignment="1"/>
    <xf numFmtId="3" fontId="24" fillId="0" borderId="46" xfId="0" applyNumberFormat="1" applyFont="1" applyBorder="1" applyAlignment="1"/>
    <xf numFmtId="3" fontId="24" fillId="4" borderId="46" xfId="0" applyNumberFormat="1" applyFont="1" applyFill="1" applyBorder="1" applyAlignment="1"/>
    <xf numFmtId="165" fontId="53" fillId="0" borderId="47" xfId="0" applyNumberFormat="1" applyFont="1" applyBorder="1" applyAlignment="1"/>
    <xf numFmtId="165" fontId="24" fillId="0" borderId="20" xfId="0" applyNumberFormat="1" applyFont="1" applyBorder="1" applyAlignment="1"/>
    <xf numFmtId="165" fontId="53" fillId="0" borderId="46" xfId="0" applyNumberFormat="1" applyFont="1" applyBorder="1" applyAlignment="1"/>
    <xf numFmtId="165" fontId="53" fillId="0" borderId="29" xfId="0" applyNumberFormat="1" applyFont="1" applyBorder="1" applyAlignment="1"/>
    <xf numFmtId="3" fontId="24" fillId="0" borderId="51" xfId="0" applyNumberFormat="1" applyFont="1" applyBorder="1" applyAlignment="1"/>
    <xf numFmtId="3" fontId="24" fillId="4" borderId="51" xfId="0" applyNumberFormat="1" applyFont="1" applyFill="1" applyBorder="1" applyAlignment="1"/>
    <xf numFmtId="165" fontId="53" fillId="0" borderId="60" xfId="0" applyNumberFormat="1" applyFont="1" applyBorder="1" applyAlignment="1"/>
    <xf numFmtId="165" fontId="24" fillId="0" borderId="22" xfId="0" applyNumberFormat="1" applyFont="1" applyBorder="1" applyAlignment="1"/>
    <xf numFmtId="165" fontId="53" fillId="0" borderId="51" xfId="0" applyNumberFormat="1" applyFont="1" applyBorder="1" applyAlignment="1"/>
    <xf numFmtId="165" fontId="53" fillId="0" borderId="30" xfId="0" applyNumberFormat="1" applyFont="1" applyBorder="1" applyAlignment="1"/>
    <xf numFmtId="3" fontId="152" fillId="0" borderId="55" xfId="0" applyNumberFormat="1" applyFont="1" applyBorder="1" applyAlignment="1"/>
    <xf numFmtId="3" fontId="152" fillId="4" borderId="55" xfId="0" applyNumberFormat="1" applyFont="1" applyFill="1" applyBorder="1" applyAlignment="1"/>
    <xf numFmtId="165" fontId="53" fillId="0" borderId="12" xfId="0" quotePrefix="1" applyNumberFormat="1" applyFont="1" applyBorder="1" applyAlignment="1"/>
    <xf numFmtId="0" fontId="35" fillId="0" borderId="32" xfId="0" applyFont="1" applyBorder="1"/>
    <xf numFmtId="0" fontId="34" fillId="0" borderId="3" xfId="0" applyFont="1" applyFill="1" applyBorder="1" applyAlignment="1">
      <alignment horizontal="left" vertical="center"/>
    </xf>
    <xf numFmtId="0" fontId="81" fillId="0" borderId="0" xfId="0" applyFont="1" applyBorder="1" applyAlignment="1">
      <alignment horizontal="center"/>
    </xf>
    <xf numFmtId="0" fontId="107" fillId="0" borderId="0" xfId="0" applyFont="1" applyBorder="1"/>
    <xf numFmtId="0" fontId="24" fillId="0" borderId="52" xfId="0" applyFont="1" applyBorder="1"/>
    <xf numFmtId="0" fontId="24" fillId="0" borderId="52" xfId="0" applyFont="1" applyBorder="1" applyAlignment="1">
      <alignment horizontal="left"/>
    </xf>
    <xf numFmtId="165" fontId="53" fillId="0" borderId="28" xfId="0" quotePrefix="1" applyNumberFormat="1" applyFont="1" applyBorder="1" applyAlignment="1"/>
    <xf numFmtId="0" fontId="161" fillId="0" borderId="0" xfId="0" applyFont="1" applyAlignment="1">
      <alignment vertical="center"/>
    </xf>
    <xf numFmtId="0" fontId="34" fillId="0" borderId="0" xfId="188" applyFont="1" applyFill="1" applyBorder="1"/>
    <xf numFmtId="0" fontId="25" fillId="0" borderId="0" xfId="188" applyFont="1" applyBorder="1" applyAlignment="1">
      <alignment horizontal="center" vertical="center" wrapText="1"/>
    </xf>
    <xf numFmtId="0" fontId="32" fillId="0" borderId="18" xfId="188" applyFont="1" applyBorder="1"/>
    <xf numFmtId="2" fontId="144" fillId="0" borderId="0" xfId="188" applyNumberFormat="1" applyFont="1" applyFill="1" applyBorder="1" applyAlignment="1">
      <alignment vertical="center"/>
    </xf>
    <xf numFmtId="2" fontId="144" fillId="0" borderId="0" xfId="188" applyNumberFormat="1" applyFont="1" applyFill="1" applyBorder="1" applyAlignment="1"/>
    <xf numFmtId="2" fontId="33"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50" fillId="0" borderId="78" xfId="0" applyFont="1" applyBorder="1"/>
    <xf numFmtId="0" fontId="29" fillId="0" borderId="79" xfId="0" applyFont="1" applyBorder="1"/>
    <xf numFmtId="0" fontId="29" fillId="0" borderId="80" xfId="0" applyFont="1" applyBorder="1"/>
    <xf numFmtId="3" fontId="5" fillId="0" borderId="0" xfId="188" applyNumberFormat="1"/>
    <xf numFmtId="0" fontId="167" fillId="59" borderId="48" xfId="0" applyFont="1" applyFill="1" applyBorder="1" applyAlignment="1">
      <alignment horizontal="center" vertical="justify" wrapText="1"/>
    </xf>
    <xf numFmtId="0" fontId="42" fillId="59" borderId="42" xfId="188" applyFont="1" applyFill="1" applyBorder="1" applyAlignment="1">
      <alignment horizontal="center" wrapText="1"/>
    </xf>
    <xf numFmtId="0" fontId="51" fillId="59" borderId="40" xfId="188" applyFont="1" applyFill="1" applyBorder="1" applyAlignment="1">
      <alignment wrapText="1"/>
    </xf>
    <xf numFmtId="0" fontId="51" fillId="59" borderId="65" xfId="188" applyFont="1" applyFill="1" applyBorder="1" applyAlignment="1">
      <alignment wrapText="1"/>
    </xf>
    <xf numFmtId="0" fontId="24" fillId="59" borderId="65" xfId="188" applyFont="1" applyFill="1" applyBorder="1"/>
    <xf numFmtId="4" fontId="144" fillId="0" borderId="29" xfId="188" applyNumberFormat="1" applyFont="1" applyFill="1" applyBorder="1" applyAlignment="1"/>
    <xf numFmtId="0" fontId="169" fillId="0" borderId="23" xfId="0" applyFont="1" applyBorder="1" applyAlignment="1">
      <alignment horizontal="center" vertical="center" wrapText="1"/>
    </xf>
    <xf numFmtId="0" fontId="169" fillId="0" borderId="30" xfId="0" applyFont="1" applyBorder="1" applyAlignment="1">
      <alignment horizontal="center" vertical="center" wrapText="1"/>
    </xf>
    <xf numFmtId="4" fontId="144" fillId="0" borderId="7" xfId="188" applyNumberFormat="1" applyFont="1" applyFill="1" applyBorder="1" applyAlignment="1"/>
    <xf numFmtId="0" fontId="38" fillId="0" borderId="49" xfId="0" applyFont="1" applyFill="1" applyBorder="1"/>
    <xf numFmtId="170" fontId="38" fillId="0" borderId="11" xfId="0" applyNumberFormat="1" applyFont="1" applyFill="1" applyBorder="1" applyAlignment="1"/>
    <xf numFmtId="14" fontId="6" fillId="0" borderId="46" xfId="0" applyNumberFormat="1" applyFont="1" applyBorder="1" applyAlignment="1">
      <alignment horizontal="center" vertical="center" wrapText="1"/>
    </xf>
    <xf numFmtId="0" fontId="172" fillId="0" borderId="10" xfId="0" applyFont="1" applyFill="1" applyBorder="1"/>
    <xf numFmtId="2" fontId="32" fillId="0" borderId="0" xfId="0" applyNumberFormat="1" applyFont="1" applyFill="1" applyBorder="1" applyAlignment="1">
      <alignment horizontal="right" vertical="center" wrapText="1"/>
    </xf>
    <xf numFmtId="4" fontId="32" fillId="0" borderId="0" xfId="0" quotePrefix="1" applyNumberFormat="1" applyFont="1" applyBorder="1" applyAlignment="1">
      <alignment horizontal="right" vertical="center" wrapText="1"/>
    </xf>
    <xf numFmtId="165" fontId="144" fillId="0" borderId="0" xfId="0" quotePrefix="1" applyNumberFormat="1" applyFont="1" applyBorder="1" applyAlignment="1">
      <alignment horizontal="right" vertical="center" wrapText="1"/>
    </xf>
    <xf numFmtId="167" fontId="53" fillId="60" borderId="36" xfId="188" applyNumberFormat="1" applyFont="1" applyFill="1" applyBorder="1"/>
    <xf numFmtId="167" fontId="53" fillId="60" borderId="65" xfId="188" applyNumberFormat="1" applyFont="1" applyFill="1" applyBorder="1"/>
    <xf numFmtId="167" fontId="53" fillId="60" borderId="38" xfId="188" applyNumberFormat="1" applyFont="1" applyFill="1" applyBorder="1"/>
    <xf numFmtId="167" fontId="53" fillId="60" borderId="40" xfId="188" applyNumberFormat="1" applyFont="1" applyFill="1" applyBorder="1"/>
    <xf numFmtId="3" fontId="32" fillId="0" borderId="1" xfId="188" applyNumberFormat="1" applyFont="1" applyFill="1" applyBorder="1" applyAlignment="1">
      <alignment vertical="center"/>
    </xf>
    <xf numFmtId="2" fontId="144"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72" fillId="0" borderId="33" xfId="0" applyFont="1" applyFill="1" applyBorder="1"/>
    <xf numFmtId="0" fontId="0" fillId="0" borderId="33" xfId="0" applyBorder="1"/>
    <xf numFmtId="2" fontId="165" fillId="59" borderId="18" xfId="0" applyNumberFormat="1" applyFont="1" applyFill="1" applyBorder="1" applyAlignment="1"/>
    <xf numFmtId="3" fontId="31" fillId="59" borderId="1" xfId="0" applyNumberFormat="1" applyFont="1" applyFill="1" applyBorder="1"/>
    <xf numFmtId="2" fontId="165" fillId="59" borderId="20" xfId="0" applyNumberFormat="1" applyFont="1" applyFill="1" applyBorder="1" applyAlignment="1"/>
    <xf numFmtId="2" fontId="165" fillId="59" borderId="22" xfId="0" applyNumberFormat="1" applyFont="1" applyFill="1" applyBorder="1" applyAlignment="1"/>
    <xf numFmtId="0" fontId="12" fillId="0" borderId="1" xfId="0" applyFont="1" applyFill="1" applyBorder="1" applyAlignment="1">
      <alignment horizontal="center" vertical="center" wrapText="1"/>
    </xf>
    <xf numFmtId="0" fontId="34" fillId="0" borderId="78" xfId="0" applyFont="1" applyBorder="1" applyAlignment="1">
      <alignment vertical="center" wrapText="1"/>
    </xf>
    <xf numFmtId="0" fontId="34" fillId="0" borderId="80" xfId="0" applyFont="1" applyBorder="1" applyAlignment="1">
      <alignment vertical="center" wrapText="1"/>
    </xf>
    <xf numFmtId="0" fontId="18" fillId="0" borderId="0" xfId="0" applyFont="1"/>
    <xf numFmtId="0" fontId="12" fillId="0" borderId="0" xfId="0" applyFont="1" applyAlignment="1">
      <alignment horizontal="center"/>
    </xf>
    <xf numFmtId="0" fontId="17" fillId="0" borderId="36" xfId="0" applyFont="1" applyBorder="1"/>
    <xf numFmtId="0" fontId="43" fillId="0" borderId="9" xfId="0" applyFont="1" applyBorder="1"/>
    <xf numFmtId="0" fontId="17"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7"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7"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7" fillId="59" borderId="20" xfId="0" applyFont="1" applyFill="1" applyBorder="1" applyAlignment="1">
      <alignment horizontal="right"/>
    </xf>
    <xf numFmtId="165" fontId="18" fillId="59" borderId="46" xfId="0" applyNumberFormat="1" applyFont="1" applyFill="1" applyBorder="1"/>
    <xf numFmtId="165" fontId="18" fillId="59" borderId="29" xfId="0" applyNumberFormat="1" applyFont="1" applyFill="1" applyBorder="1"/>
    <xf numFmtId="0" fontId="17" fillId="59" borderId="22" xfId="0" applyFont="1" applyFill="1" applyBorder="1" applyAlignment="1">
      <alignment horizontal="right"/>
    </xf>
    <xf numFmtId="165" fontId="18" fillId="59" borderId="51" xfId="0" applyNumberFormat="1" applyFont="1" applyFill="1" applyBorder="1"/>
    <xf numFmtId="165" fontId="18" fillId="59" borderId="30" xfId="0" applyNumberFormat="1" applyFont="1" applyFill="1" applyBorder="1"/>
    <xf numFmtId="0" fontId="12" fillId="0" borderId="0" xfId="0" applyFont="1"/>
    <xf numFmtId="0" fontId="115" fillId="0" borderId="0" xfId="0" applyFont="1"/>
    <xf numFmtId="165" fontId="18" fillId="59" borderId="46" xfId="0" applyNumberFormat="1" applyFont="1" applyFill="1" applyBorder="1" applyAlignment="1">
      <alignment horizontal="right"/>
    </xf>
    <xf numFmtId="165" fontId="18" fillId="59" borderId="29" xfId="0" applyNumberFormat="1" applyFont="1" applyFill="1" applyBorder="1" applyAlignment="1">
      <alignment horizontal="right"/>
    </xf>
    <xf numFmtId="3" fontId="101" fillId="0" borderId="0" xfId="188" applyNumberFormat="1" applyFont="1"/>
    <xf numFmtId="3" fontId="25" fillId="0" borderId="44" xfId="188" applyNumberFormat="1" applyFont="1" applyFill="1" applyBorder="1" applyAlignment="1">
      <alignment horizontal="center" vertical="center" wrapText="1"/>
    </xf>
    <xf numFmtId="3" fontId="32" fillId="0" borderId="48" xfId="188" applyNumberFormat="1" applyFont="1" applyFill="1" applyBorder="1" applyAlignment="1"/>
    <xf numFmtId="0" fontId="34" fillId="0" borderId="16" xfId="188" applyFont="1" applyFill="1" applyBorder="1"/>
    <xf numFmtId="4" fontId="33" fillId="0" borderId="27" xfId="188" applyNumberFormat="1" applyFont="1" applyFill="1" applyBorder="1" applyAlignment="1"/>
    <xf numFmtId="1" fontId="0" fillId="0" borderId="0" xfId="0" applyNumberFormat="1"/>
    <xf numFmtId="0" fontId="43" fillId="0" borderId="0" xfId="0" applyFont="1" applyAlignment="1">
      <alignment vertical="center"/>
    </xf>
    <xf numFmtId="14" fontId="6" fillId="2" borderId="51" xfId="0" applyNumberFormat="1" applyFont="1" applyFill="1" applyBorder="1" applyAlignment="1">
      <alignment horizontal="center" vertical="center" wrapText="1"/>
    </xf>
    <xf numFmtId="0" fontId="21"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0" fillId="0" borderId="2" xfId="0" applyFont="1" applyBorder="1" applyAlignment="1">
      <alignment horizontal="centerContinuous"/>
    </xf>
    <xf numFmtId="0" fontId="21" fillId="0" borderId="4" xfId="0" applyFont="1" applyBorder="1" applyAlignment="1">
      <alignment horizontal="centerContinuous"/>
    </xf>
    <xf numFmtId="14" fontId="154" fillId="59" borderId="62" xfId="0" applyNumberFormat="1" applyFont="1" applyFill="1" applyBorder="1" applyAlignment="1">
      <alignment horizontal="center" vertical="center" wrapText="1"/>
    </xf>
    <xf numFmtId="165" fontId="154" fillId="59" borderId="27" xfId="0" applyNumberFormat="1" applyFont="1" applyFill="1" applyBorder="1" applyAlignment="1">
      <alignment horizontal="center"/>
    </xf>
    <xf numFmtId="165" fontId="49" fillId="59" borderId="7" xfId="0" applyNumberFormat="1" applyFont="1" applyFill="1" applyBorder="1"/>
    <xf numFmtId="165" fontId="49" fillId="59" borderId="28" xfId="0" applyNumberFormat="1" applyFont="1" applyFill="1" applyBorder="1"/>
    <xf numFmtId="165" fontId="49" fillId="59" borderId="29" xfId="0" applyNumberFormat="1" applyFont="1" applyFill="1" applyBorder="1"/>
    <xf numFmtId="165" fontId="49" fillId="59" borderId="30" xfId="0" applyNumberFormat="1" applyFont="1" applyFill="1" applyBorder="1"/>
    <xf numFmtId="165" fontId="154" fillId="59" borderId="55" xfId="0" applyNumberFormat="1" applyFont="1" applyFill="1" applyBorder="1"/>
    <xf numFmtId="165" fontId="49" fillId="59" borderId="57" xfId="0" applyNumberFormat="1" applyFont="1" applyFill="1" applyBorder="1"/>
    <xf numFmtId="165" fontId="49" fillId="59" borderId="53" xfId="0" applyNumberFormat="1" applyFont="1" applyFill="1" applyBorder="1"/>
    <xf numFmtId="165" fontId="49" fillId="59" borderId="47" xfId="0" applyNumberFormat="1" applyFont="1" applyFill="1" applyBorder="1"/>
    <xf numFmtId="165" fontId="49" fillId="59" borderId="60" xfId="0" applyNumberFormat="1" applyFont="1" applyFill="1" applyBorder="1"/>
    <xf numFmtId="14" fontId="154" fillId="59" borderId="48" xfId="0" applyNumberFormat="1" applyFont="1" applyFill="1" applyBorder="1" applyAlignment="1">
      <alignment horizontal="center" vertical="center" wrapText="1"/>
    </xf>
    <xf numFmtId="0" fontId="154" fillId="59" borderId="62" xfId="0" applyFont="1" applyFill="1" applyBorder="1" applyAlignment="1">
      <alignment horizontal="center" vertical="center" wrapText="1"/>
    </xf>
    <xf numFmtId="165" fontId="154" fillId="59" borderId="27" xfId="0" applyNumberFormat="1" applyFont="1" applyFill="1" applyBorder="1" applyAlignment="1">
      <alignment horizontal="right"/>
    </xf>
    <xf numFmtId="165" fontId="49" fillId="59" borderId="1" xfId="0" applyNumberFormat="1" applyFont="1" applyFill="1" applyBorder="1"/>
    <xf numFmtId="165" fontId="49" fillId="59" borderId="7" xfId="0" applyNumberFormat="1" applyFont="1" applyFill="1" applyBorder="1" applyAlignment="1">
      <alignment horizontal="right"/>
    </xf>
    <xf numFmtId="165" fontId="49" fillId="59" borderId="46" xfId="0" applyNumberFormat="1" applyFont="1" applyFill="1" applyBorder="1"/>
    <xf numFmtId="165" fontId="49"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7" fillId="0" borderId="58" xfId="0" applyNumberFormat="1" applyFont="1" applyFill="1" applyBorder="1"/>
    <xf numFmtId="165" fontId="47" fillId="0" borderId="62" xfId="0" applyNumberFormat="1" applyFont="1" applyFill="1" applyBorder="1"/>
    <xf numFmtId="165" fontId="53" fillId="0" borderId="46" xfId="0" quotePrefix="1" applyNumberFormat="1" applyFont="1" applyBorder="1" applyAlignment="1"/>
    <xf numFmtId="165" fontId="53" fillId="0" borderId="29" xfId="0" quotePrefix="1" applyNumberFormat="1" applyFont="1" applyBorder="1" applyAlignment="1"/>
    <xf numFmtId="0" fontId="0" fillId="0" borderId="0" xfId="0" applyFill="1" applyBorder="1"/>
    <xf numFmtId="0" fontId="16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7" fillId="59" borderId="2" xfId="0" applyFont="1" applyFill="1" applyBorder="1"/>
    <xf numFmtId="0" fontId="150" fillId="59" borderId="3" xfId="0" applyFont="1" applyFill="1" applyBorder="1" applyAlignment="1">
      <alignment horizontal="center" vertical="center"/>
    </xf>
    <xf numFmtId="0" fontId="21" fillId="59" borderId="3" xfId="0" applyFont="1" applyFill="1" applyBorder="1" applyAlignment="1">
      <alignment horizontal="center" vertical="center"/>
    </xf>
    <xf numFmtId="0" fontId="151" fillId="59" borderId="2" xfId="0" applyFont="1" applyFill="1" applyBorder="1" applyAlignment="1">
      <alignment horizontal="center" vertical="center"/>
    </xf>
    <xf numFmtId="0" fontId="21" fillId="59" borderId="4" xfId="0" applyFont="1" applyFill="1" applyBorder="1" applyAlignment="1">
      <alignment horizontal="center" vertical="center"/>
    </xf>
    <xf numFmtId="0" fontId="34" fillId="0" borderId="16" xfId="188" applyFont="1" applyBorder="1"/>
    <xf numFmtId="0" fontId="24" fillId="0" borderId="11" xfId="0" applyFont="1" applyBorder="1"/>
    <xf numFmtId="170" fontId="5" fillId="0" borderId="0" xfId="191" applyNumberFormat="1" applyFont="1" applyFill="1" applyAlignment="1" applyProtection="1">
      <alignment horizontal="right"/>
    </xf>
    <xf numFmtId="0" fontId="24" fillId="0" borderId="11" xfId="0" applyFont="1" applyBorder="1" applyAlignment="1">
      <alignment horizontal="left"/>
    </xf>
    <xf numFmtId="0" fontId="24" fillId="0" borderId="0" xfId="0" applyFont="1" applyBorder="1" applyAlignment="1">
      <alignment horizontal="center"/>
    </xf>
    <xf numFmtId="0" fontId="38" fillId="4" borderId="93" xfId="0" applyFont="1" applyFill="1" applyBorder="1" applyAlignment="1">
      <alignment horizontal="left"/>
    </xf>
    <xf numFmtId="0" fontId="0" fillId="0" borderId="11" xfId="0" applyBorder="1"/>
    <xf numFmtId="0" fontId="32" fillId="0" borderId="25" xfId="188" applyFont="1" applyFill="1" applyBorder="1"/>
    <xf numFmtId="2" fontId="144" fillId="0" borderId="62" xfId="188" applyNumberFormat="1" applyFont="1" applyFill="1" applyBorder="1" applyAlignment="1"/>
    <xf numFmtId="14" fontId="17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0" fillId="61" borderId="65" xfId="0" applyFont="1" applyFill="1" applyBorder="1" applyAlignment="1">
      <alignment horizontal="center"/>
    </xf>
    <xf numFmtId="0" fontId="70" fillId="61" borderId="17" xfId="0" applyFont="1" applyFill="1" applyBorder="1" applyAlignment="1">
      <alignment horizontal="center" vertical="center"/>
    </xf>
    <xf numFmtId="0" fontId="70" fillId="61" borderId="55" xfId="0" applyFont="1" applyFill="1" applyBorder="1" applyAlignment="1">
      <alignment horizontal="center" vertical="center"/>
    </xf>
    <xf numFmtId="0" fontId="70" fillId="61" borderId="4" xfId="0" applyFont="1" applyFill="1" applyBorder="1" applyAlignment="1">
      <alignment horizontal="center" vertical="center"/>
    </xf>
    <xf numFmtId="0" fontId="174" fillId="0" borderId="38" xfId="0" applyFont="1" applyBorder="1" applyAlignment="1">
      <alignment horizontal="centerContinuous"/>
    </xf>
    <xf numFmtId="169" fontId="70" fillId="0" borderId="0" xfId="0" applyNumberFormat="1" applyFont="1" applyBorder="1" applyAlignment="1">
      <alignment horizontal="centerContinuous"/>
    </xf>
    <xf numFmtId="169" fontId="70" fillId="0" borderId="64" xfId="0" applyNumberFormat="1" applyFont="1" applyBorder="1" applyAlignment="1">
      <alignment horizontal="centerContinuous"/>
    </xf>
    <xf numFmtId="0" fontId="174" fillId="0" borderId="79" xfId="0" applyFont="1" applyBorder="1" applyAlignment="1">
      <alignment horizontal="left" indent="1"/>
    </xf>
    <xf numFmtId="0" fontId="174" fillId="0" borderId="80" xfId="0" applyFont="1" applyBorder="1" applyAlignment="1">
      <alignment horizontal="left" indent="1"/>
    </xf>
    <xf numFmtId="0" fontId="174" fillId="0" borderId="65" xfId="0" applyFont="1" applyBorder="1" applyAlignment="1">
      <alignment horizontal="centerContinuous"/>
    </xf>
    <xf numFmtId="169" fontId="70" fillId="0" borderId="3" xfId="0" applyNumberFormat="1" applyFont="1" applyBorder="1" applyAlignment="1">
      <alignment horizontal="centerContinuous"/>
    </xf>
    <xf numFmtId="169" fontId="70" fillId="0" borderId="4" xfId="0" applyNumberFormat="1" applyFont="1" applyBorder="1" applyAlignment="1">
      <alignment horizontal="centerContinuous"/>
    </xf>
    <xf numFmtId="0" fontId="34" fillId="0" borderId="2" xfId="0" applyFont="1" applyBorder="1" applyAlignment="1">
      <alignment horizontal="center"/>
    </xf>
    <xf numFmtId="0" fontId="34" fillId="0" borderId="3" xfId="0" applyFont="1" applyBorder="1" applyAlignment="1">
      <alignment horizontal="center"/>
    </xf>
    <xf numFmtId="2" fontId="34" fillId="2" borderId="22" xfId="0" quotePrefix="1" applyNumberFormat="1" applyFont="1" applyFill="1" applyBorder="1" applyAlignment="1">
      <alignment horizontal="right" vertical="center" wrapText="1"/>
    </xf>
    <xf numFmtId="0" fontId="5" fillId="59" borderId="0" xfId="188" applyFill="1"/>
    <xf numFmtId="0" fontId="177" fillId="0" borderId="0" xfId="0" applyFont="1"/>
    <xf numFmtId="0" fontId="176" fillId="0" borderId="0" xfId="51" applyFont="1" applyAlignment="1">
      <alignment horizontal="center"/>
    </xf>
    <xf numFmtId="0" fontId="171" fillId="0" borderId="0" xfId="51" applyFont="1" applyAlignment="1">
      <alignment horizontal="center"/>
    </xf>
    <xf numFmtId="0" fontId="107" fillId="0" borderId="0" xfId="0" applyFont="1" applyAlignment="1">
      <alignment horizontal="center"/>
    </xf>
    <xf numFmtId="2" fontId="12" fillId="4" borderId="65" xfId="104" applyNumberFormat="1" applyFont="1" applyFill="1" applyBorder="1" applyAlignment="1">
      <alignment horizontal="center"/>
    </xf>
    <xf numFmtId="167" fontId="24"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8" fillId="59" borderId="48" xfId="0" applyNumberFormat="1" applyFont="1" applyFill="1" applyBorder="1"/>
    <xf numFmtId="165" fontId="18" fillId="59" borderId="62" xfId="0" applyNumberFormat="1" applyFont="1" applyFill="1" applyBorder="1"/>
    <xf numFmtId="0" fontId="107" fillId="4" borderId="41" xfId="104" applyFont="1" applyFill="1" applyBorder="1" applyAlignment="1">
      <alignment horizontal="center"/>
    </xf>
    <xf numFmtId="14" fontId="22" fillId="0" borderId="20" xfId="0" applyNumberFormat="1" applyFont="1" applyBorder="1" applyAlignment="1">
      <alignment horizontal="center" vertical="center" wrapText="1"/>
    </xf>
    <xf numFmtId="14" fontId="22" fillId="0" borderId="46" xfId="0" applyNumberFormat="1" applyFont="1" applyBorder="1" applyAlignment="1">
      <alignment horizontal="center" vertical="center" wrapText="1"/>
    </xf>
    <xf numFmtId="14" fontId="22" fillId="0" borderId="21" xfId="0" applyNumberFormat="1" applyFont="1" applyBorder="1" applyAlignment="1">
      <alignment horizontal="center" vertical="center" wrapText="1"/>
    </xf>
    <xf numFmtId="2" fontId="32" fillId="0" borderId="43" xfId="0" quotePrefix="1" applyNumberFormat="1" applyFont="1" applyFill="1" applyBorder="1" applyAlignment="1">
      <alignment horizontal="right" vertical="center" wrapText="1"/>
    </xf>
    <xf numFmtId="4" fontId="32" fillId="0" borderId="39" xfId="0" quotePrefix="1" applyNumberFormat="1" applyFont="1" applyBorder="1" applyAlignment="1">
      <alignment horizontal="right" vertical="center" wrapText="1"/>
    </xf>
    <xf numFmtId="14" fontId="34" fillId="2" borderId="22" xfId="0" applyNumberFormat="1" applyFont="1" applyFill="1" applyBorder="1" applyAlignment="1">
      <alignment horizontal="center" vertical="center" wrapText="1"/>
    </xf>
    <xf numFmtId="14" fontId="34" fillId="0" borderId="51" xfId="0" applyNumberFormat="1" applyFont="1" applyFill="1" applyBorder="1" applyAlignment="1">
      <alignment horizontal="center" vertical="center" wrapText="1"/>
    </xf>
    <xf numFmtId="14" fontId="34"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2"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165" fontId="53" fillId="0" borderId="9" xfId="51" applyNumberFormat="1" applyFont="1" applyBorder="1"/>
    <xf numFmtId="165" fontId="53" fillId="0" borderId="64" xfId="51" applyNumberFormat="1" applyFont="1" applyBorder="1"/>
    <xf numFmtId="0" fontId="7" fillId="0" borderId="0" xfId="0" applyFont="1" applyFill="1"/>
    <xf numFmtId="0" fontId="38" fillId="0" borderId="0" xfId="0" applyFont="1" applyFill="1"/>
    <xf numFmtId="0" fontId="170" fillId="0" borderId="0" xfId="0" applyFont="1" applyFill="1"/>
    <xf numFmtId="0" fontId="8" fillId="0" borderId="0" xfId="0" applyFont="1" applyFill="1"/>
    <xf numFmtId="0" fontId="164" fillId="0" borderId="0" xfId="0" applyFont="1" applyFill="1"/>
    <xf numFmtId="0" fontId="27" fillId="0" borderId="0" xfId="0" applyFont="1" applyFill="1"/>
    <xf numFmtId="0" fontId="26" fillId="0" borderId="0" xfId="0" applyFont="1" applyFill="1"/>
    <xf numFmtId="0" fontId="9" fillId="0" borderId="0" xfId="0" applyFont="1" applyFill="1"/>
    <xf numFmtId="0" fontId="41" fillId="0" borderId="0" xfId="0" applyFont="1" applyFill="1"/>
    <xf numFmtId="0" fontId="161" fillId="0" borderId="0" xfId="0" applyFont="1" applyFill="1"/>
    <xf numFmtId="0" fontId="39" fillId="0" borderId="0" xfId="0" applyFont="1" applyFill="1"/>
    <xf numFmtId="0" fontId="40" fillId="0" borderId="0" xfId="0" applyFont="1" applyFill="1"/>
    <xf numFmtId="0" fontId="52" fillId="0" borderId="0" xfId="0" applyFont="1" applyFill="1"/>
    <xf numFmtId="0" fontId="157" fillId="0" borderId="0" xfId="0" applyFont="1" applyFill="1"/>
    <xf numFmtId="0" fontId="10" fillId="0" borderId="0" xfId="0" applyFont="1" applyFill="1"/>
    <xf numFmtId="0" fontId="11" fillId="0" borderId="0" xfId="0" applyFont="1" applyFill="1"/>
    <xf numFmtId="0" fontId="28" fillId="0" borderId="0" xfId="0" applyFont="1" applyFill="1"/>
    <xf numFmtId="0" fontId="141" fillId="0" borderId="0" xfId="0" applyFont="1" applyFill="1"/>
    <xf numFmtId="0" fontId="55" fillId="0" borderId="0" xfId="0" applyFont="1" applyFill="1" applyAlignment="1">
      <alignment horizontal="left"/>
    </xf>
    <xf numFmtId="0" fontId="23" fillId="0" borderId="0" xfId="0" applyFont="1" applyFill="1" applyAlignment="1">
      <alignment horizontal="center" wrapText="1"/>
    </xf>
    <xf numFmtId="0" fontId="23" fillId="0" borderId="0" xfId="0" applyFont="1" applyFill="1" applyAlignment="1">
      <alignment horizontal="left"/>
    </xf>
    <xf numFmtId="0" fontId="43"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5" fillId="0" borderId="17" xfId="0" applyNumberFormat="1" applyFont="1" applyBorder="1" applyAlignment="1"/>
    <xf numFmtId="2" fontId="24" fillId="0" borderId="15" xfId="0" applyNumberFormat="1" applyFont="1" applyBorder="1" applyAlignment="1"/>
    <xf numFmtId="2" fontId="24" fillId="0" borderId="21" xfId="0" applyNumberFormat="1" applyFont="1" applyBorder="1" applyAlignment="1"/>
    <xf numFmtId="2" fontId="24" fillId="0" borderId="21" xfId="0" quotePrefix="1" applyNumberFormat="1" applyFont="1" applyBorder="1" applyAlignment="1"/>
    <xf numFmtId="2" fontId="24" fillId="0" borderId="23" xfId="0" applyNumberFormat="1" applyFont="1" applyBorder="1" applyAlignment="1"/>
    <xf numFmtId="2" fontId="152" fillId="0" borderId="17" xfId="0" applyNumberFormat="1" applyFont="1" applyBorder="1" applyAlignment="1"/>
    <xf numFmtId="2" fontId="24" fillId="0" borderId="15" xfId="0" quotePrefix="1" applyNumberFormat="1" applyFont="1" applyBorder="1" applyAlignment="1"/>
    <xf numFmtId="0" fontId="152" fillId="0" borderId="65" xfId="0" applyFont="1" applyBorder="1"/>
    <xf numFmtId="0" fontId="24" fillId="0" borderId="81" xfId="0" applyFont="1" applyBorder="1"/>
    <xf numFmtId="0" fontId="24" fillId="0" borderId="79" xfId="0" applyFont="1" applyBorder="1"/>
    <xf numFmtId="0" fontId="24" fillId="0" borderId="80" xfId="0" applyFont="1" applyBorder="1"/>
    <xf numFmtId="165" fontId="53"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8"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8" fillId="0" borderId="0" xfId="0" applyFont="1" applyBorder="1" applyAlignment="1"/>
    <xf numFmtId="0" fontId="17" fillId="0" borderId="0" xfId="0" applyFont="1"/>
    <xf numFmtId="14" fontId="154" fillId="59" borderId="61" xfId="0" applyNumberFormat="1" applyFont="1" applyFill="1" applyBorder="1" applyAlignment="1">
      <alignment horizontal="center" vertical="center" wrapText="1"/>
    </xf>
    <xf numFmtId="165" fontId="154" fillId="59" borderId="56" xfId="0" applyNumberFormat="1" applyFont="1" applyFill="1" applyBorder="1"/>
    <xf numFmtId="0" fontId="151" fillId="59" borderId="3" xfId="0" applyFont="1" applyFill="1" applyBorder="1" applyAlignment="1">
      <alignment horizontal="center" vertical="center"/>
    </xf>
    <xf numFmtId="0" fontId="154" fillId="0" borderId="57" xfId="0" applyFont="1" applyFill="1" applyBorder="1" applyAlignment="1">
      <alignment horizontal="right" vertical="center"/>
    </xf>
    <xf numFmtId="0" fontId="154" fillId="0" borderId="82" xfId="0" applyFont="1" applyFill="1" applyBorder="1" applyAlignment="1">
      <alignment horizontal="left" vertical="center"/>
    </xf>
    <xf numFmtId="0" fontId="154" fillId="0" borderId="35" xfId="0" applyFont="1" applyFill="1" applyBorder="1" applyAlignment="1">
      <alignment horizontal="left" vertical="center"/>
    </xf>
    <xf numFmtId="0" fontId="0" fillId="0" borderId="0" xfId="0" applyBorder="1"/>
    <xf numFmtId="170" fontId="38"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8"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4" fillId="59" borderId="3" xfId="188" applyNumberFormat="1" applyFont="1" applyFill="1" applyBorder="1" applyAlignment="1">
      <alignment horizontal="right" wrapText="1"/>
    </xf>
    <xf numFmtId="0" fontId="17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1"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4" fillId="0" borderId="34" xfId="0" applyFont="1" applyBorder="1" applyAlignment="1">
      <alignment horizontal="center"/>
    </xf>
    <xf numFmtId="170" fontId="5" fillId="0" borderId="37" xfId="0" applyNumberFormat="1" applyFont="1" applyBorder="1" applyAlignment="1"/>
    <xf numFmtId="0" fontId="38" fillId="4" borderId="76" xfId="0" applyFont="1" applyFill="1" applyBorder="1" applyAlignment="1">
      <alignment horizontal="left"/>
    </xf>
    <xf numFmtId="170" fontId="38" fillId="4" borderId="29" xfId="0" applyNumberFormat="1" applyFont="1" applyFill="1" applyBorder="1" applyAlignment="1"/>
    <xf numFmtId="0" fontId="5" fillId="0" borderId="64" xfId="0" applyFont="1" applyBorder="1" applyAlignment="1"/>
    <xf numFmtId="0" fontId="0" fillId="0" borderId="10" xfId="0" applyBorder="1"/>
    <xf numFmtId="0" fontId="38" fillId="0" borderId="34" xfId="0" applyFont="1" applyFill="1" applyBorder="1"/>
    <xf numFmtId="170" fontId="38" fillId="0" borderId="64" xfId="0" applyNumberFormat="1" applyFont="1" applyFill="1" applyBorder="1" applyAlignment="1"/>
    <xf numFmtId="0" fontId="5" fillId="0" borderId="58" xfId="0" applyFont="1" applyBorder="1" applyAlignment="1"/>
    <xf numFmtId="0" fontId="38" fillId="0" borderId="64" xfId="0" applyFont="1" applyBorder="1" applyAlignment="1"/>
    <xf numFmtId="170" fontId="5" fillId="0" borderId="37" xfId="0" applyNumberFormat="1" applyFont="1" applyBorder="1" applyAlignment="1">
      <alignment horizontal="right"/>
    </xf>
    <xf numFmtId="170" fontId="38" fillId="4" borderId="29" xfId="0" applyNumberFormat="1" applyFont="1" applyFill="1" applyBorder="1" applyAlignment="1">
      <alignment horizontal="right"/>
    </xf>
    <xf numFmtId="0" fontId="176" fillId="0" borderId="0" xfId="51" applyFont="1" applyBorder="1" applyAlignment="1">
      <alignment horizontal="center"/>
    </xf>
    <xf numFmtId="0" fontId="171" fillId="0" borderId="0" xfId="51" applyFont="1" applyBorder="1" applyAlignment="1">
      <alignment horizontal="center"/>
    </xf>
    <xf numFmtId="0" fontId="107" fillId="0" borderId="0" xfId="0" applyFont="1" applyBorder="1" applyAlignment="1">
      <alignment horizontal="center"/>
    </xf>
    <xf numFmtId="0" fontId="0" fillId="0" borderId="64" xfId="0" applyBorder="1"/>
    <xf numFmtId="0" fontId="34" fillId="0" borderId="40" xfId="0" applyFont="1" applyBorder="1" applyAlignment="1">
      <alignment vertical="center" wrapText="1"/>
    </xf>
    <xf numFmtId="0" fontId="32" fillId="0" borderId="41" xfId="0" applyFont="1" applyBorder="1" applyAlignment="1">
      <alignment horizontal="center" vertical="center" wrapText="1"/>
    </xf>
    <xf numFmtId="0" fontId="168" fillId="0" borderId="95" xfId="0" applyFont="1" applyBorder="1" applyAlignment="1">
      <alignment horizontal="center" vertical="center" wrapText="1"/>
    </xf>
    <xf numFmtId="0" fontId="42" fillId="59" borderId="64" xfId="188" applyFont="1" applyFill="1" applyBorder="1" applyAlignment="1">
      <alignment horizontal="center" vertical="center" wrapText="1"/>
    </xf>
    <xf numFmtId="3" fontId="24" fillId="59" borderId="4" xfId="188" applyNumberFormat="1" applyFont="1" applyFill="1" applyBorder="1" applyAlignment="1">
      <alignment horizontal="right" wrapText="1"/>
    </xf>
    <xf numFmtId="0" fontId="21" fillId="0" borderId="3" xfId="0" applyFont="1" applyFill="1" applyBorder="1" applyAlignment="1">
      <alignment horizontal="centerContinuous"/>
    </xf>
    <xf numFmtId="0" fontId="21" fillId="0" borderId="4" xfId="0" applyFont="1" applyFill="1" applyBorder="1" applyAlignment="1">
      <alignment horizontal="centerContinuous"/>
    </xf>
    <xf numFmtId="2" fontId="0" fillId="0" borderId="0" xfId="0" applyNumberFormat="1"/>
    <xf numFmtId="3" fontId="24" fillId="59" borderId="41" xfId="188" quotePrefix="1" applyNumberFormat="1" applyFont="1" applyFill="1" applyBorder="1" applyAlignment="1">
      <alignment wrapText="1"/>
    </xf>
    <xf numFmtId="3" fontId="24" fillId="59" borderId="3" xfId="188" quotePrefix="1" applyNumberFormat="1" applyFont="1" applyFill="1" applyBorder="1" applyAlignment="1"/>
    <xf numFmtId="3" fontId="24" fillId="59" borderId="41" xfId="188" applyNumberFormat="1" applyFont="1" applyFill="1" applyBorder="1" applyAlignment="1">
      <alignment horizontal="right" wrapText="1"/>
    </xf>
    <xf numFmtId="3" fontId="24" fillId="60" borderId="4" xfId="188" applyNumberFormat="1" applyFont="1" applyFill="1" applyBorder="1" applyAlignment="1">
      <alignment horizontal="right" wrapText="1"/>
    </xf>
    <xf numFmtId="3" fontId="24" fillId="60" borderId="42" xfId="188" applyNumberFormat="1" applyFont="1" applyFill="1" applyBorder="1" applyAlignment="1">
      <alignment horizontal="right" wrapText="1"/>
    </xf>
    <xf numFmtId="2" fontId="34" fillId="2" borderId="18" xfId="0" quotePrefix="1" applyNumberFormat="1" applyFont="1" applyFill="1" applyBorder="1" applyAlignment="1">
      <alignment horizontal="right" vertical="center" wrapText="1"/>
    </xf>
    <xf numFmtId="2" fontId="32" fillId="0" borderId="1" xfId="0" applyNumberFormat="1" applyFont="1" applyFill="1" applyBorder="1" applyAlignment="1">
      <alignment horizontal="right" vertical="center" wrapText="1"/>
    </xf>
    <xf numFmtId="2" fontId="32" fillId="0" borderId="7" xfId="0" applyNumberFormat="1" applyFont="1" applyBorder="1" applyAlignment="1">
      <alignment horizontal="right" vertical="center" wrapText="1"/>
    </xf>
    <xf numFmtId="2" fontId="32" fillId="0" borderId="51" xfId="0" applyNumberFormat="1" applyFont="1" applyFill="1" applyBorder="1" applyAlignment="1">
      <alignment horizontal="right" vertical="center" wrapText="1"/>
    </xf>
    <xf numFmtId="2" fontId="32" fillId="0" borderId="30" xfId="0" applyNumberFormat="1" applyFont="1" applyBorder="1" applyAlignment="1">
      <alignment horizontal="right" vertical="center" wrapText="1"/>
    </xf>
    <xf numFmtId="0" fontId="184"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8" fillId="59" borderId="0" xfId="104" applyFont="1" applyFill="1" applyBorder="1"/>
    <xf numFmtId="2" fontId="18" fillId="59" borderId="0" xfId="104" applyNumberFormat="1" applyFont="1" applyFill="1" applyBorder="1" applyAlignment="1">
      <alignment horizontal="right"/>
    </xf>
    <xf numFmtId="2" fontId="18" fillId="59" borderId="0" xfId="104" applyNumberFormat="1" applyFont="1" applyFill="1" applyBorder="1"/>
    <xf numFmtId="2" fontId="5" fillId="59" borderId="0" xfId="104" applyNumberFormat="1" applyFont="1" applyFill="1" applyBorder="1"/>
    <xf numFmtId="0" fontId="110" fillId="59" borderId="0" xfId="104" applyFill="1"/>
    <xf numFmtId="2" fontId="18" fillId="2" borderId="1" xfId="104" applyNumberFormat="1" applyFont="1" applyFill="1" applyBorder="1" applyAlignment="1" applyProtection="1">
      <alignment horizontal="center"/>
    </xf>
    <xf numFmtId="2" fontId="18" fillId="2" borderId="46" xfId="104" applyNumberFormat="1" applyFont="1" applyFill="1" applyBorder="1" applyAlignment="1" applyProtection="1">
      <alignment horizontal="center"/>
    </xf>
    <xf numFmtId="2" fontId="18" fillId="2" borderId="51" xfId="104" applyNumberFormat="1" applyFont="1" applyFill="1" applyBorder="1" applyAlignment="1" applyProtection="1">
      <alignment horizontal="center"/>
    </xf>
    <xf numFmtId="0" fontId="18" fillId="59" borderId="0" xfId="104" applyFont="1" applyFill="1"/>
    <xf numFmtId="0" fontId="110" fillId="59" borderId="0" xfId="104" applyFill="1" applyBorder="1"/>
    <xf numFmtId="165" fontId="17" fillId="59" borderId="0" xfId="104" applyNumberFormat="1" applyFont="1" applyFill="1" applyBorder="1" applyAlignment="1">
      <alignment horizontal="center"/>
    </xf>
    <xf numFmtId="0" fontId="112" fillId="62" borderId="0" xfId="104" applyFont="1" applyFill="1"/>
    <xf numFmtId="0" fontId="110" fillId="62" borderId="0" xfId="104" applyFill="1"/>
    <xf numFmtId="0" fontId="117" fillId="62" borderId="0" xfId="104" applyFont="1" applyFill="1"/>
    <xf numFmtId="2" fontId="19" fillId="59" borderId="0" xfId="104" applyNumberFormat="1" applyFont="1" applyFill="1" applyBorder="1"/>
    <xf numFmtId="0" fontId="116" fillId="59" borderId="0" xfId="104" applyFont="1" applyFill="1"/>
    <xf numFmtId="0" fontId="5" fillId="59" borderId="0" xfId="188" applyFill="1" applyBorder="1"/>
    <xf numFmtId="0" fontId="81"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3" fontId="31" fillId="59" borderId="20" xfId="0" quotePrefix="1" applyNumberFormat="1" applyFont="1" applyFill="1" applyBorder="1" applyAlignment="1">
      <alignment horizontal="right"/>
    </xf>
    <xf numFmtId="3" fontId="31" fillId="59" borderId="46" xfId="0" quotePrefix="1" applyNumberFormat="1" applyFont="1" applyFill="1" applyBorder="1" applyAlignment="1">
      <alignment horizontal="right"/>
    </xf>
    <xf numFmtId="165" fontId="49" fillId="59" borderId="47" xfId="0" quotePrefix="1" applyNumberFormat="1" applyFont="1" applyFill="1" applyBorder="1" applyAlignment="1">
      <alignment horizontal="right"/>
    </xf>
    <xf numFmtId="165" fontId="49" fillId="59" borderId="47" xfId="0" applyNumberFormat="1" applyFont="1" applyFill="1" applyBorder="1" applyAlignment="1">
      <alignment horizontal="right"/>
    </xf>
    <xf numFmtId="3" fontId="49" fillId="59" borderId="29" xfId="0" quotePrefix="1" applyNumberFormat="1" applyFont="1" applyFill="1" applyBorder="1" applyAlignment="1">
      <alignment horizontal="right"/>
    </xf>
    <xf numFmtId="165" fontId="31" fillId="59" borderId="93" xfId="0" quotePrefix="1" applyNumberFormat="1" applyFont="1" applyFill="1" applyBorder="1" applyAlignment="1">
      <alignment horizontal="right"/>
    </xf>
    <xf numFmtId="165" fontId="31" fillId="59" borderId="47" xfId="0" quotePrefix="1" applyNumberFormat="1" applyFont="1" applyFill="1" applyBorder="1" applyAlignment="1">
      <alignment horizontal="right"/>
    </xf>
    <xf numFmtId="165" fontId="31" fillId="59" borderId="29" xfId="0" quotePrefix="1" applyNumberFormat="1" applyFont="1" applyFill="1" applyBorder="1" applyAlignment="1">
      <alignment horizontal="right"/>
    </xf>
    <xf numFmtId="0" fontId="6" fillId="0" borderId="53" xfId="0"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3" fontId="105" fillId="59" borderId="4" xfId="188" applyNumberFormat="1" applyFont="1" applyFill="1" applyBorder="1" applyAlignment="1">
      <alignment horizontal="right" wrapText="1"/>
    </xf>
    <xf numFmtId="3" fontId="105" fillId="59" borderId="65" xfId="188" applyNumberFormat="1" applyFont="1" applyFill="1" applyBorder="1"/>
    <xf numFmtId="3" fontId="105" fillId="59" borderId="65" xfId="188" applyNumberFormat="1" applyFont="1" applyFill="1" applyBorder="1" applyAlignment="1">
      <alignment horizontal="right" wrapText="1"/>
    </xf>
    <xf numFmtId="3" fontId="105" fillId="59" borderId="42" xfId="188" applyNumberFormat="1" applyFont="1" applyFill="1" applyBorder="1" applyAlignment="1">
      <alignment horizontal="right" wrapText="1"/>
    </xf>
    <xf numFmtId="14" fontId="6" fillId="0" borderId="47" xfId="0" applyNumberFormat="1" applyFont="1" applyBorder="1" applyAlignment="1">
      <alignment horizontal="center" vertical="center" wrapText="1"/>
    </xf>
    <xf numFmtId="165" fontId="15" fillId="0" borderId="47" xfId="0" quotePrefix="1" applyNumberFormat="1" applyFont="1" applyFill="1" applyBorder="1"/>
    <xf numFmtId="165" fontId="15" fillId="0" borderId="29" xfId="0" quotePrefix="1" applyNumberFormat="1" applyFont="1" applyFill="1" applyBorder="1"/>
    <xf numFmtId="165" fontId="6" fillId="0" borderId="47" xfId="0" quotePrefix="1" applyNumberFormat="1" applyFont="1" applyFill="1" applyBorder="1"/>
    <xf numFmtId="165" fontId="6" fillId="0" borderId="61" xfId="0" quotePrefix="1" applyNumberFormat="1" applyFont="1" applyFill="1" applyBorder="1"/>
    <xf numFmtId="165" fontId="6" fillId="0" borderId="62" xfId="0" quotePrefix="1" applyNumberFormat="1" applyFont="1" applyFill="1" applyBorder="1"/>
    <xf numFmtId="165" fontId="144" fillId="0" borderId="19" xfId="0" quotePrefix="1" applyNumberFormat="1" applyFont="1" applyBorder="1" applyAlignment="1">
      <alignment horizontal="right" vertical="center" wrapText="1"/>
    </xf>
    <xf numFmtId="165" fontId="144" fillId="0" borderId="7" xfId="0" applyNumberFormat="1" applyFont="1" applyBorder="1" applyAlignment="1">
      <alignment horizontal="right" vertical="center" wrapText="1"/>
    </xf>
    <xf numFmtId="165" fontId="144" fillId="0" borderId="23" xfId="0" applyNumberFormat="1" applyFont="1" applyBorder="1" applyAlignment="1">
      <alignment horizontal="right" vertical="center" wrapText="1"/>
    </xf>
    <xf numFmtId="165" fontId="144" fillId="0" borderId="30" xfId="0" applyNumberFormat="1" applyFont="1" applyBorder="1" applyAlignment="1">
      <alignment horizontal="right" vertical="center" wrapText="1"/>
    </xf>
    <xf numFmtId="165" fontId="144" fillId="0" borderId="23" xfId="0" quotePrefix="1" applyNumberFormat="1" applyFont="1" applyBorder="1" applyAlignment="1">
      <alignment horizontal="right" vertical="center" wrapText="1"/>
    </xf>
    <xf numFmtId="165" fontId="144" fillId="0" borderId="30" xfId="0" quotePrefix="1" applyNumberFormat="1" applyFont="1" applyBorder="1" applyAlignment="1">
      <alignment horizontal="right" vertical="center" wrapText="1"/>
    </xf>
    <xf numFmtId="0" fontId="80" fillId="0" borderId="41" xfId="0" applyFont="1" applyBorder="1" applyAlignment="1">
      <alignment vertical="center" wrapText="1"/>
    </xf>
    <xf numFmtId="0" fontId="43"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55" fillId="0" borderId="44" xfId="0" applyFont="1" applyFill="1" applyBorder="1" applyAlignment="1">
      <alignment horizontal="center" vertical="center" wrapText="1"/>
    </xf>
    <xf numFmtId="0" fontId="155" fillId="0" borderId="12" xfId="0" applyFont="1" applyFill="1" applyBorder="1" applyAlignment="1">
      <alignment horizontal="center" vertical="center" wrapText="1"/>
    </xf>
    <xf numFmtId="0" fontId="156" fillId="0" borderId="41" xfId="0" applyFont="1" applyBorder="1" applyAlignment="1">
      <alignment vertical="center" wrapText="1"/>
    </xf>
    <xf numFmtId="0" fontId="44" fillId="0" borderId="33" xfId="0" applyFont="1" applyBorder="1" applyAlignment="1">
      <alignment horizontal="left"/>
    </xf>
    <xf numFmtId="0" fontId="25" fillId="0" borderId="2" xfId="0" applyFont="1" applyBorder="1" applyAlignment="1">
      <alignment horizontal="left"/>
    </xf>
    <xf numFmtId="0" fontId="25" fillId="0" borderId="3" xfId="0" applyFont="1" applyBorder="1" applyAlignment="1">
      <alignment horizontal="left"/>
    </xf>
    <xf numFmtId="0" fontId="25" fillId="0" borderId="4" xfId="0" applyFont="1" applyBorder="1" applyAlignment="1">
      <alignment horizontal="left"/>
    </xf>
    <xf numFmtId="0" fontId="24" fillId="0" borderId="76" xfId="0" applyFont="1" applyBorder="1" applyAlignment="1">
      <alignment horizontal="left"/>
    </xf>
    <xf numFmtId="0" fontId="24" fillId="0" borderId="93" xfId="0" applyFont="1" applyBorder="1" applyAlignment="1">
      <alignment horizontal="left"/>
    </xf>
    <xf numFmtId="0" fontId="24" fillId="0" borderId="58" xfId="0" applyFont="1" applyBorder="1" applyAlignment="1">
      <alignment horizontal="left"/>
    </xf>
    <xf numFmtId="0" fontId="24" fillId="0" borderId="31" xfId="0" applyFont="1" applyBorder="1" applyAlignment="1">
      <alignment horizontal="left"/>
    </xf>
    <xf numFmtId="0" fontId="24" fillId="0" borderId="82" xfId="0" applyFont="1" applyBorder="1" applyAlignment="1">
      <alignment horizontal="left"/>
    </xf>
    <xf numFmtId="0" fontId="24" fillId="0" borderId="35" xfId="0" applyFont="1" applyBorder="1" applyAlignment="1">
      <alignment horizontal="left"/>
    </xf>
    <xf numFmtId="0" fontId="24" fillId="0" borderId="77" xfId="0" applyFont="1" applyBorder="1" applyAlignment="1">
      <alignment horizontal="left"/>
    </xf>
    <xf numFmtId="0" fontId="24" fillId="0" borderId="95" xfId="0" applyFont="1" applyBorder="1" applyAlignment="1">
      <alignment horizontal="left"/>
    </xf>
    <xf numFmtId="0" fontId="24" fillId="0" borderId="59" xfId="0" applyFont="1" applyBorder="1" applyAlignment="1">
      <alignment horizontal="left"/>
    </xf>
    <xf numFmtId="0" fontId="36" fillId="0" borderId="2" xfId="0" applyFont="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11" fillId="0" borderId="36" xfId="0" applyFont="1" applyBorder="1" applyAlignment="1">
      <alignment horizontal="center" vertical="center" wrapText="1"/>
    </xf>
    <xf numFmtId="0" fontId="111" fillId="0" borderId="40" xfId="0" applyFont="1" applyBorder="1" applyAlignment="1">
      <alignment horizontal="center" vertical="center" wrapText="1"/>
    </xf>
    <xf numFmtId="0" fontId="169" fillId="0" borderId="31" xfId="0" applyFont="1" applyBorder="1" applyAlignment="1">
      <alignment horizontal="center" vertical="center" wrapText="1"/>
    </xf>
    <xf numFmtId="0" fontId="169" fillId="0" borderId="35" xfId="0" applyFont="1" applyBorder="1" applyAlignment="1">
      <alignment horizontal="center" vertical="center" wrapText="1"/>
    </xf>
    <xf numFmtId="0" fontId="36" fillId="0" borderId="0" xfId="0" applyFont="1" applyAlignment="1">
      <alignment horizontal="left" vertical="center" wrapText="1"/>
    </xf>
    <xf numFmtId="0" fontId="111" fillId="0" borderId="31" xfId="0" applyFont="1" applyBorder="1" applyAlignment="1">
      <alignment horizontal="center" vertical="center" wrapText="1"/>
    </xf>
    <xf numFmtId="0" fontId="111" fillId="0" borderId="82" xfId="0" applyFont="1" applyBorder="1" applyAlignment="1">
      <alignment horizontal="center" vertical="center" wrapText="1"/>
    </xf>
    <xf numFmtId="0" fontId="111" fillId="0" borderId="35" xfId="0" applyFont="1" applyBorder="1" applyAlignment="1">
      <alignment horizontal="center" vertical="center" wrapText="1"/>
    </xf>
    <xf numFmtId="0" fontId="97" fillId="0" borderId="0" xfId="188" applyFont="1" applyFill="1" applyBorder="1" applyAlignment="1">
      <alignment horizontal="center"/>
    </xf>
    <xf numFmtId="0" fontId="25" fillId="0" borderId="41" xfId="188" applyFont="1" applyBorder="1" applyAlignment="1">
      <alignment horizontal="justify" wrapText="1"/>
    </xf>
    <xf numFmtId="0" fontId="42" fillId="59" borderId="36" xfId="188" applyFont="1" applyFill="1" applyBorder="1" applyAlignment="1">
      <alignment horizontal="center" wrapText="1"/>
    </xf>
    <xf numFmtId="0" fontId="42" fillId="59" borderId="38" xfId="188" applyFont="1" applyFill="1" applyBorder="1" applyAlignment="1">
      <alignment horizontal="center" wrapText="1"/>
    </xf>
    <xf numFmtId="0" fontId="111" fillId="59" borderId="2" xfId="188" applyFont="1" applyFill="1" applyBorder="1" applyAlignment="1">
      <alignment horizontal="center" wrapText="1"/>
    </xf>
    <xf numFmtId="0" fontId="111" fillId="59" borderId="3" xfId="188" applyFont="1" applyFill="1" applyBorder="1" applyAlignment="1">
      <alignment horizontal="center" wrapText="1"/>
    </xf>
    <xf numFmtId="0" fontId="111" fillId="59" borderId="4" xfId="188" applyFont="1" applyFill="1" applyBorder="1" applyAlignment="1">
      <alignment horizontal="center" wrapText="1"/>
    </xf>
    <xf numFmtId="0" fontId="111" fillId="59" borderId="36" xfId="188" applyFont="1" applyFill="1" applyBorder="1" applyAlignment="1">
      <alignment horizontal="center" vertical="center" wrapText="1"/>
    </xf>
    <xf numFmtId="0" fontId="111" fillId="59" borderId="38" xfId="188" applyFont="1" applyFill="1" applyBorder="1" applyAlignment="1">
      <alignment horizontal="center" vertical="center" wrapText="1"/>
    </xf>
    <xf numFmtId="0" fontId="42" fillId="59" borderId="36" xfId="188" applyFont="1" applyFill="1" applyBorder="1" applyAlignment="1">
      <alignment horizontal="center" vertical="center" wrapText="1"/>
    </xf>
    <xf numFmtId="0" fontId="42" fillId="59" borderId="38" xfId="188" applyFont="1" applyFill="1" applyBorder="1" applyAlignment="1">
      <alignment horizontal="center" vertical="center" wrapText="1"/>
    </xf>
    <xf numFmtId="0" fontId="42" fillId="0" borderId="36" xfId="188" applyFont="1" applyBorder="1" applyAlignment="1">
      <alignment horizontal="center" wrapText="1"/>
    </xf>
    <xf numFmtId="0" fontId="42" fillId="0" borderId="40" xfId="188" applyFont="1" applyBorder="1" applyAlignment="1">
      <alignment horizontal="center" wrapText="1"/>
    </xf>
    <xf numFmtId="0" fontId="111" fillId="59" borderId="40" xfId="188" applyFont="1" applyFill="1" applyBorder="1" applyAlignment="1">
      <alignment horizontal="center" vertical="center" wrapText="1"/>
    </xf>
    <xf numFmtId="0" fontId="42" fillId="59" borderId="83" xfId="188" applyFont="1" applyFill="1" applyBorder="1" applyAlignment="1">
      <alignment horizontal="center" vertical="center" wrapText="1"/>
    </xf>
    <xf numFmtId="0" fontId="98" fillId="0" borderId="0" xfId="188" applyFont="1" applyAlignment="1">
      <alignment horizontal="left" vertical="center" wrapText="1"/>
    </xf>
    <xf numFmtId="0" fontId="160" fillId="0" borderId="0" xfId="188" applyFont="1" applyAlignment="1">
      <alignment horizontal="center" vertical="center" wrapText="1"/>
    </xf>
    <xf numFmtId="0" fontId="100" fillId="0" borderId="41" xfId="188" applyFont="1" applyBorder="1" applyAlignment="1">
      <alignment horizontal="center" vertical="center" wrapText="1"/>
    </xf>
    <xf numFmtId="0" fontId="160" fillId="0" borderId="0" xfId="188" applyFont="1" applyAlignment="1">
      <alignment horizontal="left" vertical="center" wrapText="1"/>
    </xf>
    <xf numFmtId="0" fontId="105" fillId="0" borderId="0" xfId="188" applyFont="1" applyFill="1" applyBorder="1" applyAlignment="1">
      <alignment horizontal="left" wrapText="1"/>
    </xf>
    <xf numFmtId="0" fontId="42" fillId="59" borderId="83" xfId="188" applyFont="1" applyFill="1" applyBorder="1" applyAlignment="1">
      <alignment horizontal="center" wrapText="1"/>
    </xf>
    <xf numFmtId="0" fontId="149" fillId="0" borderId="0" xfId="188" applyFont="1" applyAlignment="1">
      <alignment horizontal="left" vertical="center" wrapText="1"/>
    </xf>
    <xf numFmtId="0" fontId="38" fillId="0" borderId="0" xfId="0" applyFont="1" applyBorder="1" applyAlignment="1">
      <alignment horizontal="center"/>
    </xf>
    <xf numFmtId="0" fontId="38" fillId="0" borderId="64" xfId="0" applyFont="1" applyBorder="1" applyAlignment="1">
      <alignment horizontal="center"/>
    </xf>
    <xf numFmtId="0" fontId="25" fillId="0" borderId="0" xfId="0" applyFont="1" applyBorder="1" applyAlignment="1">
      <alignment horizontal="center"/>
    </xf>
    <xf numFmtId="0" fontId="25" fillId="0" borderId="64" xfId="0" applyFont="1" applyBorder="1" applyAlignment="1">
      <alignment horizontal="center"/>
    </xf>
    <xf numFmtId="0" fontId="37" fillId="0" borderId="25" xfId="0" applyFont="1" applyBorder="1" applyAlignment="1">
      <alignment horizontal="center" vertical="center"/>
    </xf>
    <xf numFmtId="0" fontId="37"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81"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96" fillId="0" borderId="0" xfId="51" applyFont="1" applyAlignment="1">
      <alignment horizontal="center" vertical="center" wrapText="1"/>
    </xf>
    <xf numFmtId="0" fontId="81" fillId="0" borderId="0" xfId="51" applyFont="1" applyBorder="1" applyAlignment="1">
      <alignment horizontal="center"/>
    </xf>
    <xf numFmtId="0" fontId="24" fillId="0" borderId="24" xfId="51" applyFont="1" applyBorder="1" applyAlignment="1">
      <alignment horizontal="center" vertical="center"/>
    </xf>
    <xf numFmtId="0" fontId="24" fillId="0" borderId="11" xfId="51" applyFont="1" applyBorder="1" applyAlignment="1">
      <alignment horizontal="center" vertical="center"/>
    </xf>
    <xf numFmtId="0" fontId="24" fillId="0" borderId="48" xfId="51" applyFont="1" applyBorder="1" applyAlignment="1">
      <alignment horizontal="center" vertical="center" wrapText="1"/>
    </xf>
    <xf numFmtId="0" fontId="24" fillId="0" borderId="52" xfId="51" applyFont="1" applyBorder="1" applyAlignment="1">
      <alignment horizontal="center" vertical="center" wrapText="1"/>
    </xf>
    <xf numFmtId="0" fontId="24" fillId="0" borderId="47" xfId="51" applyFont="1" applyBorder="1" applyAlignment="1">
      <alignment horizontal="center" vertical="center"/>
    </xf>
    <xf numFmtId="0" fontId="24" fillId="0" borderId="93" xfId="51" applyFont="1" applyBorder="1" applyAlignment="1">
      <alignment horizontal="center" vertical="center"/>
    </xf>
    <xf numFmtId="0" fontId="24" fillId="0" borderId="21" xfId="51" applyFont="1" applyBorder="1" applyAlignment="1">
      <alignment horizontal="center" vertical="center"/>
    </xf>
    <xf numFmtId="0" fontId="24" fillId="0" borderId="24" xfId="51" applyFont="1" applyBorder="1" applyAlignment="1">
      <alignment horizontal="center" vertical="center" wrapText="1"/>
    </xf>
    <xf numFmtId="0" fontId="24" fillId="0" borderId="11" xfId="51" applyFont="1" applyBorder="1" applyAlignment="1">
      <alignment horizontal="center" vertical="center" wrapText="1"/>
    </xf>
    <xf numFmtId="0" fontId="24" fillId="0" borderId="61" xfId="51" applyFont="1" applyBorder="1" applyAlignment="1">
      <alignment horizontal="center" vertical="center"/>
    </xf>
    <xf numFmtId="0" fontId="24" fillId="0" borderId="94" xfId="51" applyFont="1" applyBorder="1" applyAlignment="1">
      <alignment horizontal="center" vertical="center"/>
    </xf>
    <xf numFmtId="0" fontId="24" fillId="0" borderId="48" xfId="51" applyFont="1" applyBorder="1" applyAlignment="1">
      <alignment horizontal="center" vertical="center"/>
    </xf>
    <xf numFmtId="0" fontId="24" fillId="0" borderId="52" xfId="51" applyFont="1" applyBorder="1" applyAlignment="1">
      <alignment horizontal="center" vertical="center"/>
    </xf>
    <xf numFmtId="0" fontId="37" fillId="0" borderId="25" xfId="51" applyFont="1" applyBorder="1" applyAlignment="1">
      <alignment horizontal="center" vertical="center"/>
    </xf>
    <xf numFmtId="0" fontId="37"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8" fillId="0" borderId="0" xfId="51" applyFont="1" applyBorder="1" applyAlignment="1">
      <alignment horizontal="center"/>
    </xf>
    <xf numFmtId="0" fontId="38" fillId="0" borderId="64" xfId="51" applyFont="1" applyBorder="1" applyAlignment="1">
      <alignment horizontal="center"/>
    </xf>
    <xf numFmtId="0" fontId="5" fillId="0" borderId="53" xfId="51" applyFont="1" applyBorder="1" applyAlignment="1">
      <alignment horizontal="center" vertical="center"/>
    </xf>
    <xf numFmtId="0" fontId="25"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7" fillId="0" borderId="24" xfId="51" applyFont="1" applyBorder="1" applyAlignment="1">
      <alignment horizontal="center" vertical="center"/>
    </xf>
    <xf numFmtId="0" fontId="37" fillId="0" borderId="11" xfId="51" applyFont="1" applyBorder="1" applyAlignment="1">
      <alignment horizontal="center" vertical="center"/>
    </xf>
    <xf numFmtId="0" fontId="37" fillId="0" borderId="48" xfId="51" applyFont="1" applyBorder="1" applyAlignment="1">
      <alignment horizontal="center" vertical="center"/>
    </xf>
    <xf numFmtId="0" fontId="37" fillId="0" borderId="52" xfId="51" applyFont="1" applyBorder="1" applyAlignment="1">
      <alignment horizontal="center" vertical="center"/>
    </xf>
    <xf numFmtId="0" fontId="106" fillId="0" borderId="48" xfId="51" applyFont="1" applyBorder="1" applyAlignment="1">
      <alignment horizontal="center" vertical="center"/>
    </xf>
    <xf numFmtId="0" fontId="106" fillId="0" borderId="52" xfId="51" applyFont="1" applyBorder="1" applyAlignment="1">
      <alignment horizontal="center" vertical="center"/>
    </xf>
    <xf numFmtId="0" fontId="106" fillId="0" borderId="12" xfId="51" applyFont="1" applyBorder="1" applyAlignment="1">
      <alignment horizontal="center" vertical="center"/>
    </xf>
    <xf numFmtId="0" fontId="106" fillId="0" borderId="48" xfId="51" applyFont="1" applyBorder="1" applyAlignment="1">
      <alignment horizontal="center" vertical="center" wrapText="1"/>
    </xf>
    <xf numFmtId="0" fontId="106" fillId="0" borderId="12" xfId="51" applyFont="1" applyBorder="1" applyAlignment="1">
      <alignment horizontal="center" vertical="center" wrapText="1"/>
    </xf>
    <xf numFmtId="0" fontId="106" fillId="0" borderId="52" xfId="51" applyFont="1" applyBorder="1" applyAlignment="1">
      <alignment horizontal="center" vertical="center" wrapText="1"/>
    </xf>
    <xf numFmtId="0" fontId="25" fillId="0" borderId="11" xfId="51" applyFont="1" applyBorder="1" applyAlignment="1">
      <alignment horizontal="center"/>
    </xf>
    <xf numFmtId="0" fontId="38" fillId="0" borderId="11" xfId="51" applyFont="1" applyBorder="1" applyAlignment="1">
      <alignment horizontal="center"/>
    </xf>
    <xf numFmtId="0" fontId="25" fillId="0" borderId="11" xfId="0" applyFont="1" applyBorder="1" applyAlignment="1">
      <alignment horizontal="center"/>
    </xf>
    <xf numFmtId="0" fontId="106" fillId="0" borderId="48" xfId="0" applyFont="1" applyBorder="1" applyAlignment="1">
      <alignment horizontal="center" vertical="center"/>
    </xf>
    <xf numFmtId="0" fontId="106" fillId="0" borderId="52" xfId="0" applyFont="1" applyBorder="1" applyAlignment="1">
      <alignment horizontal="center" vertical="center"/>
    </xf>
    <xf numFmtId="0" fontId="106" fillId="0" borderId="48" xfId="0" applyFont="1" applyBorder="1" applyAlignment="1">
      <alignment horizontal="center" vertical="center" wrapText="1"/>
    </xf>
    <xf numFmtId="0" fontId="106" fillId="0" borderId="52" xfId="0" applyFont="1" applyBorder="1" applyAlignment="1">
      <alignment horizontal="center" vertical="center" wrapText="1"/>
    </xf>
    <xf numFmtId="0" fontId="38" fillId="0" borderId="11" xfId="0" applyFont="1" applyBorder="1" applyAlignment="1">
      <alignment horizontal="center"/>
    </xf>
    <xf numFmtId="0" fontId="37" fillId="0" borderId="48" xfId="0" applyFont="1" applyBorder="1" applyAlignment="1">
      <alignment horizontal="center" vertical="center"/>
    </xf>
    <xf numFmtId="0" fontId="37"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7" fillId="0" borderId="24" xfId="0" applyFont="1" applyBorder="1" applyAlignment="1">
      <alignment horizontal="center" vertical="center"/>
    </xf>
    <xf numFmtId="0" fontId="37"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34" fillId="0" borderId="0" xfId="0" applyFont="1" applyAlignment="1">
      <alignment horizontal="center"/>
    </xf>
    <xf numFmtId="0" fontId="107" fillId="4" borderId="41" xfId="104" applyFont="1" applyFill="1" applyBorder="1" applyAlignment="1">
      <alignment horizontal="center"/>
    </xf>
    <xf numFmtId="0" fontId="111" fillId="0" borderId="0" xfId="104" applyFont="1" applyAlignment="1">
      <alignment horizontal="left" vertical="center" wrapText="1"/>
    </xf>
    <xf numFmtId="0" fontId="110" fillId="4" borderId="41" xfId="104" applyFill="1" applyBorder="1" applyAlignment="1"/>
  </cellXfs>
  <cellStyles count="237">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0"/>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10</xdr:col>
      <xdr:colOff>526415</xdr:colOff>
      <xdr:row>20</xdr:row>
      <xdr:rowOff>29210</xdr:rowOff>
    </xdr:to>
    <xdr:pic>
      <xdr:nvPicPr>
        <xdr:cNvPr id="6" name="Obraz 5"/>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0"/>
          <a:ext cx="6012815" cy="3267710"/>
        </a:xfrm>
        <a:prstGeom prst="rect">
          <a:avLst/>
        </a:prstGeom>
        <a:noFill/>
        <a:ln>
          <a:noFill/>
        </a:ln>
      </xdr:spPr>
    </xdr:pic>
    <xdr:clientData/>
  </xdr:twoCellAnchor>
  <xdr:twoCellAnchor editAs="oneCell">
    <xdr:from>
      <xdr:col>11</xdr:col>
      <xdr:colOff>0</xdr:colOff>
      <xdr:row>0</xdr:row>
      <xdr:rowOff>0</xdr:rowOff>
    </xdr:from>
    <xdr:to>
      <xdr:col>20</xdr:col>
      <xdr:colOff>526415</xdr:colOff>
      <xdr:row>20</xdr:row>
      <xdr:rowOff>64770</xdr:rowOff>
    </xdr:to>
    <xdr:pic>
      <xdr:nvPicPr>
        <xdr:cNvPr id="9" name="Obraz 8"/>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05600" y="0"/>
          <a:ext cx="6012815" cy="3303270"/>
        </a:xfrm>
        <a:prstGeom prst="rect">
          <a:avLst/>
        </a:prstGeom>
        <a:noFill/>
        <a:ln>
          <a:noFill/>
        </a:ln>
      </xdr:spPr>
    </xdr:pic>
    <xdr:clientData/>
  </xdr:twoCellAnchor>
  <xdr:twoCellAnchor editAs="oneCell">
    <xdr:from>
      <xdr:col>1</xdr:col>
      <xdr:colOff>0</xdr:colOff>
      <xdr:row>21</xdr:row>
      <xdr:rowOff>0</xdr:rowOff>
    </xdr:from>
    <xdr:to>
      <xdr:col>10</xdr:col>
      <xdr:colOff>526415</xdr:colOff>
      <xdr:row>41</xdr:row>
      <xdr:rowOff>90170</xdr:rowOff>
    </xdr:to>
    <xdr:pic>
      <xdr:nvPicPr>
        <xdr:cNvPr id="10" name="Obraz 9"/>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600" y="3400425"/>
          <a:ext cx="6012815" cy="3300095"/>
        </a:xfrm>
        <a:prstGeom prst="rect">
          <a:avLst/>
        </a:prstGeom>
        <a:noFill/>
        <a:ln>
          <a:noFill/>
        </a:ln>
      </xdr:spPr>
    </xdr:pic>
    <xdr:clientData/>
  </xdr:twoCellAnchor>
  <xdr:twoCellAnchor editAs="oneCell">
    <xdr:from>
      <xdr:col>11</xdr:col>
      <xdr:colOff>0</xdr:colOff>
      <xdr:row>21</xdr:row>
      <xdr:rowOff>0</xdr:rowOff>
    </xdr:from>
    <xdr:to>
      <xdr:col>20</xdr:col>
      <xdr:colOff>526415</xdr:colOff>
      <xdr:row>41</xdr:row>
      <xdr:rowOff>86360</xdr:rowOff>
    </xdr:to>
    <xdr:pic>
      <xdr:nvPicPr>
        <xdr:cNvPr id="11" name="Obraz 10"/>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705600" y="3400425"/>
          <a:ext cx="6012815" cy="3296285"/>
        </a:xfrm>
        <a:prstGeom prst="rect">
          <a:avLst/>
        </a:prstGeom>
        <a:noFill/>
        <a:ln>
          <a:noFill/>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L14" sqref="L14"/>
    </sheetView>
  </sheetViews>
  <sheetFormatPr defaultRowHeight="11.25"/>
  <cols>
    <col min="1" max="1" width="4.42578125" style="949" customWidth="1"/>
    <col min="2" max="2" width="13.7109375" style="949" customWidth="1"/>
    <col min="3" max="3" width="10.28515625" style="949" customWidth="1"/>
    <col min="4" max="4" width="10.7109375" style="949" customWidth="1"/>
    <col min="5" max="6" width="9.140625" style="949"/>
    <col min="7" max="7" width="12.42578125" style="949" customWidth="1"/>
    <col min="8" max="16384" width="9.140625" style="949"/>
  </cols>
  <sheetData>
    <row r="2" spans="1:10" ht="12.75">
      <c r="B2" s="950" t="s">
        <v>0</v>
      </c>
      <c r="G2" s="951" t="s">
        <v>391</v>
      </c>
      <c r="I2" s="952"/>
    </row>
    <row r="3" spans="1:10" ht="12.75">
      <c r="B3" s="950" t="s">
        <v>336</v>
      </c>
    </row>
    <row r="5" spans="1:10">
      <c r="B5" s="953" t="s">
        <v>309</v>
      </c>
      <c r="C5" s="953"/>
      <c r="D5" s="953"/>
      <c r="E5" s="953"/>
      <c r="F5" s="953"/>
    </row>
    <row r="6" spans="1:10">
      <c r="B6" s="954"/>
      <c r="C6" s="955"/>
      <c r="D6" s="956"/>
      <c r="E6" s="956"/>
      <c r="F6" s="956"/>
      <c r="G6" s="956"/>
      <c r="H6" s="956"/>
      <c r="I6" s="956"/>
      <c r="J6" s="956"/>
    </row>
    <row r="7" spans="1:10">
      <c r="B7" s="954" t="s">
        <v>1</v>
      </c>
      <c r="C7" s="955"/>
      <c r="D7" s="956"/>
      <c r="E7" s="956"/>
      <c r="F7" s="956"/>
      <c r="G7" s="956"/>
      <c r="H7" s="956"/>
      <c r="I7" s="956"/>
      <c r="J7" s="956"/>
    </row>
    <row r="8" spans="1:10">
      <c r="B8" s="954" t="s">
        <v>2</v>
      </c>
      <c r="C8" s="955"/>
      <c r="D8" s="956"/>
      <c r="E8" s="956"/>
      <c r="F8" s="956"/>
      <c r="G8" s="956"/>
      <c r="H8" s="956"/>
      <c r="I8" s="956"/>
      <c r="J8" s="956"/>
    </row>
    <row r="9" spans="1:10" ht="23.25">
      <c r="B9" s="956"/>
      <c r="C9" s="956"/>
      <c r="D9" s="956"/>
      <c r="E9" s="956"/>
      <c r="H9" s="956"/>
      <c r="I9" s="956"/>
      <c r="J9" s="957"/>
    </row>
    <row r="10" spans="1:10" ht="24.75" customHeight="1">
      <c r="B10" s="958" t="s">
        <v>390</v>
      </c>
      <c r="C10" s="959"/>
      <c r="D10" s="960" t="s">
        <v>52</v>
      </c>
      <c r="E10" s="957"/>
      <c r="F10" s="957"/>
      <c r="G10" s="957"/>
      <c r="H10" s="957"/>
      <c r="I10" s="957"/>
      <c r="J10" s="956"/>
    </row>
    <row r="11" spans="1:10">
      <c r="B11" s="955"/>
      <c r="C11" s="955"/>
      <c r="E11" s="956"/>
      <c r="F11" s="961" t="s">
        <v>192</v>
      </c>
      <c r="G11" s="956"/>
      <c r="H11" s="956"/>
      <c r="I11" s="956"/>
      <c r="J11" s="956"/>
    </row>
    <row r="12" spans="1:10" ht="15.75">
      <c r="B12" s="962"/>
      <c r="C12" s="955"/>
      <c r="D12" s="956"/>
      <c r="E12" s="956"/>
      <c r="F12" s="956"/>
      <c r="G12" s="963"/>
      <c r="H12" s="964"/>
      <c r="I12" s="956"/>
      <c r="J12" s="956"/>
    </row>
    <row r="13" spans="1:10" ht="15.75">
      <c r="A13" s="956"/>
      <c r="B13" s="958" t="s">
        <v>392</v>
      </c>
      <c r="C13" s="965"/>
      <c r="D13" s="965"/>
      <c r="E13" s="965"/>
      <c r="F13" s="956"/>
      <c r="G13" s="956"/>
      <c r="H13" s="41"/>
      <c r="I13" s="956"/>
      <c r="J13" s="956"/>
    </row>
    <row r="14" spans="1:10" ht="12.75">
      <c r="A14" s="956"/>
      <c r="B14" s="1063"/>
      <c r="C14" s="965"/>
      <c r="D14" s="965"/>
      <c r="E14" s="965"/>
      <c r="F14" s="956"/>
      <c r="G14" s="956"/>
      <c r="H14" s="41"/>
      <c r="I14" s="956"/>
      <c r="J14" s="956"/>
    </row>
    <row r="15" spans="1:10">
      <c r="B15" s="954"/>
      <c r="C15" s="955"/>
      <c r="D15" s="956"/>
      <c r="E15" s="956"/>
      <c r="F15" s="956"/>
      <c r="G15" s="956"/>
      <c r="H15" s="956"/>
      <c r="I15" s="956"/>
      <c r="J15" s="956"/>
    </row>
    <row r="16" spans="1:10">
      <c r="B16" s="956"/>
      <c r="C16" s="956"/>
      <c r="D16" s="956"/>
      <c r="E16" s="956"/>
      <c r="F16" s="956"/>
      <c r="G16" s="956"/>
      <c r="H16" s="956"/>
      <c r="I16" s="956"/>
      <c r="J16" s="956"/>
    </row>
    <row r="17" spans="2:11">
      <c r="B17" s="956"/>
      <c r="C17" s="956"/>
      <c r="D17" s="956"/>
      <c r="E17" s="956"/>
      <c r="F17" s="956"/>
      <c r="G17" s="956"/>
      <c r="H17" s="956"/>
      <c r="I17" s="956"/>
      <c r="J17" s="956"/>
    </row>
    <row r="18" spans="2:11">
      <c r="B18" s="956" t="s">
        <v>324</v>
      </c>
      <c r="C18" s="956"/>
      <c r="D18" s="956"/>
      <c r="E18" s="956"/>
      <c r="F18" s="956"/>
      <c r="G18" s="956"/>
      <c r="H18" s="956"/>
      <c r="I18" s="956"/>
      <c r="J18" s="956"/>
    </row>
    <row r="19" spans="2:11">
      <c r="B19" s="956" t="s">
        <v>3</v>
      </c>
      <c r="C19" s="956"/>
      <c r="D19" s="956"/>
      <c r="E19" s="956"/>
      <c r="F19" s="956"/>
      <c r="G19" s="956"/>
      <c r="H19" s="956"/>
      <c r="I19" s="956"/>
      <c r="J19" s="956"/>
    </row>
    <row r="20" spans="2:11">
      <c r="B20" s="956" t="s">
        <v>312</v>
      </c>
      <c r="C20" s="956"/>
      <c r="D20" s="956"/>
      <c r="E20" s="956"/>
      <c r="F20" s="956"/>
      <c r="G20" s="956"/>
      <c r="H20" s="956"/>
      <c r="I20" s="956"/>
      <c r="J20" s="956"/>
    </row>
    <row r="21" spans="2:11">
      <c r="B21" s="956" t="s">
        <v>4</v>
      </c>
      <c r="C21" s="956"/>
      <c r="D21" s="956"/>
      <c r="E21" s="956"/>
      <c r="F21" s="956"/>
      <c r="G21" s="956"/>
      <c r="H21" s="956"/>
      <c r="I21" s="956"/>
      <c r="J21" s="956"/>
    </row>
    <row r="22" spans="2:11">
      <c r="B22" s="956" t="s">
        <v>5</v>
      </c>
      <c r="C22" s="956"/>
      <c r="D22" s="956"/>
      <c r="E22" s="956"/>
      <c r="F22" s="956"/>
      <c r="G22" s="956"/>
      <c r="H22" s="956"/>
      <c r="I22" s="956"/>
      <c r="J22" s="956"/>
    </row>
    <row r="23" spans="2:11">
      <c r="B23" s="956" t="s">
        <v>69</v>
      </c>
      <c r="C23" s="956"/>
      <c r="D23" s="956"/>
      <c r="E23" s="956"/>
      <c r="F23" s="956"/>
      <c r="G23" s="956"/>
      <c r="H23" s="956"/>
      <c r="I23" s="956"/>
      <c r="J23" s="956"/>
    </row>
    <row r="24" spans="2:11">
      <c r="B24" s="949" t="s">
        <v>6</v>
      </c>
      <c r="C24" s="956"/>
      <c r="D24" s="956"/>
      <c r="E24" s="956"/>
      <c r="F24" s="956"/>
      <c r="G24" s="956"/>
      <c r="H24" s="956"/>
      <c r="I24" s="956"/>
      <c r="J24" s="956"/>
    </row>
    <row r="25" spans="2:11" ht="11.25" customHeight="1">
      <c r="B25" s="966" t="s">
        <v>351</v>
      </c>
      <c r="C25" s="956"/>
      <c r="D25" s="956"/>
      <c r="E25" s="956"/>
      <c r="F25" s="956"/>
      <c r="G25" s="956"/>
      <c r="H25" s="956"/>
      <c r="I25" s="956"/>
    </row>
    <row r="26" spans="2:11" ht="12.75">
      <c r="B26" s="966" t="s">
        <v>7</v>
      </c>
    </row>
    <row r="27" spans="2:11" ht="12.75">
      <c r="B27" s="966"/>
    </row>
    <row r="28" spans="2:11">
      <c r="B28" s="967" t="s">
        <v>313</v>
      </c>
      <c r="C28" s="968"/>
      <c r="D28" s="968"/>
      <c r="E28" s="968"/>
      <c r="F28" s="968"/>
      <c r="G28" s="968"/>
      <c r="H28" s="968"/>
      <c r="I28" s="968"/>
      <c r="J28" s="968"/>
      <c r="K28" s="968"/>
    </row>
    <row r="29" spans="2:11">
      <c r="B29" s="969"/>
      <c r="C29" s="968"/>
      <c r="D29" s="968"/>
      <c r="E29" s="968"/>
      <c r="F29" s="968"/>
      <c r="G29" s="968"/>
      <c r="H29" s="968"/>
      <c r="I29" s="968"/>
      <c r="J29" s="968"/>
      <c r="K29" s="968"/>
    </row>
    <row r="30" spans="2:11">
      <c r="B30" s="949" t="s">
        <v>257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934" customWidth="1"/>
    <col min="2" max="2" width="14.28515625" style="934" customWidth="1"/>
    <col min="3" max="3" width="13.7109375" style="934" customWidth="1"/>
    <col min="4" max="4" width="15" style="934" customWidth="1"/>
    <col min="5" max="5" width="14.28515625" style="934" customWidth="1"/>
    <col min="6" max="6" width="17.5703125" style="934" customWidth="1"/>
    <col min="7" max="7" width="9.140625" style="934"/>
    <col min="8" max="8" width="18.85546875" style="934" bestFit="1" customWidth="1"/>
    <col min="9" max="9" width="12.5703125" style="934" customWidth="1"/>
    <col min="10" max="251" width="9.140625" style="934"/>
    <col min="252" max="252" width="4.42578125" style="934" customWidth="1"/>
    <col min="253" max="253" width="20.85546875" style="934" customWidth="1"/>
    <col min="254" max="255" width="12" style="934" customWidth="1"/>
    <col min="256" max="256" width="14.5703125" style="934" customWidth="1"/>
    <col min="257" max="257" width="12.42578125" style="934" customWidth="1"/>
    <col min="258" max="258" width="19.7109375" style="934" customWidth="1"/>
    <col min="259" max="259" width="9.140625" style="934"/>
    <col min="260" max="260" width="16.85546875" style="934" customWidth="1"/>
    <col min="261" max="261" width="12.5703125" style="934" customWidth="1"/>
    <col min="262" max="262" width="11.7109375" style="934" customWidth="1"/>
    <col min="263" max="263" width="12.28515625" style="934" customWidth="1"/>
    <col min="264" max="507" width="9.140625" style="934"/>
    <col min="508" max="508" width="4.42578125" style="934" customWidth="1"/>
    <col min="509" max="509" width="20.85546875" style="934" customWidth="1"/>
    <col min="510" max="511" width="12" style="934" customWidth="1"/>
    <col min="512" max="512" width="14.5703125" style="934" customWidth="1"/>
    <col min="513" max="513" width="12.42578125" style="934" customWidth="1"/>
    <col min="514" max="514" width="19.7109375" style="934" customWidth="1"/>
    <col min="515" max="515" width="9.140625" style="934"/>
    <col min="516" max="516" width="16.85546875" style="934" customWidth="1"/>
    <col min="517" max="517" width="12.5703125" style="934" customWidth="1"/>
    <col min="518" max="518" width="11.7109375" style="934" customWidth="1"/>
    <col min="519" max="519" width="12.28515625" style="934" customWidth="1"/>
    <col min="520" max="763" width="9.140625" style="934"/>
    <col min="764" max="764" width="4.42578125" style="934" customWidth="1"/>
    <col min="765" max="765" width="20.85546875" style="934" customWidth="1"/>
    <col min="766" max="767" width="12" style="934" customWidth="1"/>
    <col min="768" max="768" width="14.5703125" style="934" customWidth="1"/>
    <col min="769" max="769" width="12.42578125" style="934" customWidth="1"/>
    <col min="770" max="770" width="19.7109375" style="934" customWidth="1"/>
    <col min="771" max="771" width="9.140625" style="934"/>
    <col min="772" max="772" width="16.85546875" style="934" customWidth="1"/>
    <col min="773" max="773" width="12.5703125" style="934" customWidth="1"/>
    <col min="774" max="774" width="11.7109375" style="934" customWidth="1"/>
    <col min="775" max="775" width="12.28515625" style="934" customWidth="1"/>
    <col min="776" max="1019" width="9.140625" style="934"/>
    <col min="1020" max="1020" width="4.42578125" style="934" customWidth="1"/>
    <col min="1021" max="1021" width="20.85546875" style="934" customWidth="1"/>
    <col min="1022" max="1023" width="12" style="934" customWidth="1"/>
    <col min="1024" max="1024" width="14.5703125" style="934" customWidth="1"/>
    <col min="1025" max="1025" width="12.42578125" style="934" customWidth="1"/>
    <col min="1026" max="1026" width="19.7109375" style="934" customWidth="1"/>
    <col min="1027" max="1027" width="9.140625" style="934"/>
    <col min="1028" max="1028" width="16.85546875" style="934" customWidth="1"/>
    <col min="1029" max="1029" width="12.5703125" style="934" customWidth="1"/>
    <col min="1030" max="1030" width="11.7109375" style="934" customWidth="1"/>
    <col min="1031" max="1031" width="12.28515625" style="934" customWidth="1"/>
    <col min="1032" max="1275" width="9.140625" style="934"/>
    <col min="1276" max="1276" width="4.42578125" style="934" customWidth="1"/>
    <col min="1277" max="1277" width="20.85546875" style="934" customWidth="1"/>
    <col min="1278" max="1279" width="12" style="934" customWidth="1"/>
    <col min="1280" max="1280" width="14.5703125" style="934" customWidth="1"/>
    <col min="1281" max="1281" width="12.42578125" style="934" customWidth="1"/>
    <col min="1282" max="1282" width="19.7109375" style="934" customWidth="1"/>
    <col min="1283" max="1283" width="9.140625" style="934"/>
    <col min="1284" max="1284" width="16.85546875" style="934" customWidth="1"/>
    <col min="1285" max="1285" width="12.5703125" style="934" customWidth="1"/>
    <col min="1286" max="1286" width="11.7109375" style="934" customWidth="1"/>
    <col min="1287" max="1287" width="12.28515625" style="934" customWidth="1"/>
    <col min="1288" max="1531" width="9.140625" style="934"/>
    <col min="1532" max="1532" width="4.42578125" style="934" customWidth="1"/>
    <col min="1533" max="1533" width="20.85546875" style="934" customWidth="1"/>
    <col min="1534" max="1535" width="12" style="934" customWidth="1"/>
    <col min="1536" max="1536" width="14.5703125" style="934" customWidth="1"/>
    <col min="1537" max="1537" width="12.42578125" style="934" customWidth="1"/>
    <col min="1538" max="1538" width="19.7109375" style="934" customWidth="1"/>
    <col min="1539" max="1539" width="9.140625" style="934"/>
    <col min="1540" max="1540" width="16.85546875" style="934" customWidth="1"/>
    <col min="1541" max="1541" width="12.5703125" style="934" customWidth="1"/>
    <col min="1542" max="1542" width="11.7109375" style="934" customWidth="1"/>
    <col min="1543" max="1543" width="12.28515625" style="934" customWidth="1"/>
    <col min="1544" max="1787" width="9.140625" style="934"/>
    <col min="1788" max="1788" width="4.42578125" style="934" customWidth="1"/>
    <col min="1789" max="1789" width="20.85546875" style="934" customWidth="1"/>
    <col min="1790" max="1791" width="12" style="934" customWidth="1"/>
    <col min="1792" max="1792" width="14.5703125" style="934" customWidth="1"/>
    <col min="1793" max="1793" width="12.42578125" style="934" customWidth="1"/>
    <col min="1794" max="1794" width="19.7109375" style="934" customWidth="1"/>
    <col min="1795" max="1795" width="9.140625" style="934"/>
    <col min="1796" max="1796" width="16.85546875" style="934" customWidth="1"/>
    <col min="1797" max="1797" width="12.5703125" style="934" customWidth="1"/>
    <col min="1798" max="1798" width="11.7109375" style="934" customWidth="1"/>
    <col min="1799" max="1799" width="12.28515625" style="934" customWidth="1"/>
    <col min="1800" max="2043" width="9.140625" style="934"/>
    <col min="2044" max="2044" width="4.42578125" style="934" customWidth="1"/>
    <col min="2045" max="2045" width="20.85546875" style="934" customWidth="1"/>
    <col min="2046" max="2047" width="12" style="934" customWidth="1"/>
    <col min="2048" max="2048" width="14.5703125" style="934" customWidth="1"/>
    <col min="2049" max="2049" width="12.42578125" style="934" customWidth="1"/>
    <col min="2050" max="2050" width="19.7109375" style="934" customWidth="1"/>
    <col min="2051" max="2051" width="9.140625" style="934"/>
    <col min="2052" max="2052" width="16.85546875" style="934" customWidth="1"/>
    <col min="2053" max="2053" width="12.5703125" style="934" customWidth="1"/>
    <col min="2054" max="2054" width="11.7109375" style="934" customWidth="1"/>
    <col min="2055" max="2055" width="12.28515625" style="934" customWidth="1"/>
    <col min="2056" max="2299" width="9.140625" style="934"/>
    <col min="2300" max="2300" width="4.42578125" style="934" customWidth="1"/>
    <col min="2301" max="2301" width="20.85546875" style="934" customWidth="1"/>
    <col min="2302" max="2303" width="12" style="934" customWidth="1"/>
    <col min="2304" max="2304" width="14.5703125" style="934" customWidth="1"/>
    <col min="2305" max="2305" width="12.42578125" style="934" customWidth="1"/>
    <col min="2306" max="2306" width="19.7109375" style="934" customWidth="1"/>
    <col min="2307" max="2307" width="9.140625" style="934"/>
    <col min="2308" max="2308" width="16.85546875" style="934" customWidth="1"/>
    <col min="2309" max="2309" width="12.5703125" style="934" customWidth="1"/>
    <col min="2310" max="2310" width="11.7109375" style="934" customWidth="1"/>
    <col min="2311" max="2311" width="12.28515625" style="934" customWidth="1"/>
    <col min="2312" max="2555" width="9.140625" style="934"/>
    <col min="2556" max="2556" width="4.42578125" style="934" customWidth="1"/>
    <col min="2557" max="2557" width="20.85546875" style="934" customWidth="1"/>
    <col min="2558" max="2559" width="12" style="934" customWidth="1"/>
    <col min="2560" max="2560" width="14.5703125" style="934" customWidth="1"/>
    <col min="2561" max="2561" width="12.42578125" style="934" customWidth="1"/>
    <col min="2562" max="2562" width="19.7109375" style="934" customWidth="1"/>
    <col min="2563" max="2563" width="9.140625" style="934"/>
    <col min="2564" max="2564" width="16.85546875" style="934" customWidth="1"/>
    <col min="2565" max="2565" width="12.5703125" style="934" customWidth="1"/>
    <col min="2566" max="2566" width="11.7109375" style="934" customWidth="1"/>
    <col min="2567" max="2567" width="12.28515625" style="934" customWidth="1"/>
    <col min="2568" max="2811" width="9.140625" style="934"/>
    <col min="2812" max="2812" width="4.42578125" style="934" customWidth="1"/>
    <col min="2813" max="2813" width="20.85546875" style="934" customWidth="1"/>
    <col min="2814" max="2815" width="12" style="934" customWidth="1"/>
    <col min="2816" max="2816" width="14.5703125" style="934" customWidth="1"/>
    <col min="2817" max="2817" width="12.42578125" style="934" customWidth="1"/>
    <col min="2818" max="2818" width="19.7109375" style="934" customWidth="1"/>
    <col min="2819" max="2819" width="9.140625" style="934"/>
    <col min="2820" max="2820" width="16.85546875" style="934" customWidth="1"/>
    <col min="2821" max="2821" width="12.5703125" style="934" customWidth="1"/>
    <col min="2822" max="2822" width="11.7109375" style="934" customWidth="1"/>
    <col min="2823" max="2823" width="12.28515625" style="934" customWidth="1"/>
    <col min="2824" max="3067" width="9.140625" style="934"/>
    <col min="3068" max="3068" width="4.42578125" style="934" customWidth="1"/>
    <col min="3069" max="3069" width="20.85546875" style="934" customWidth="1"/>
    <col min="3070" max="3071" width="12" style="934" customWidth="1"/>
    <col min="3072" max="3072" width="14.5703125" style="934" customWidth="1"/>
    <col min="3073" max="3073" width="12.42578125" style="934" customWidth="1"/>
    <col min="3074" max="3074" width="19.7109375" style="934" customWidth="1"/>
    <col min="3075" max="3075" width="9.140625" style="934"/>
    <col min="3076" max="3076" width="16.85546875" style="934" customWidth="1"/>
    <col min="3077" max="3077" width="12.5703125" style="934" customWidth="1"/>
    <col min="3078" max="3078" width="11.7109375" style="934" customWidth="1"/>
    <col min="3079" max="3079" width="12.28515625" style="934" customWidth="1"/>
    <col min="3080" max="3323" width="9.140625" style="934"/>
    <col min="3324" max="3324" width="4.42578125" style="934" customWidth="1"/>
    <col min="3325" max="3325" width="20.85546875" style="934" customWidth="1"/>
    <col min="3326" max="3327" width="12" style="934" customWidth="1"/>
    <col min="3328" max="3328" width="14.5703125" style="934" customWidth="1"/>
    <col min="3329" max="3329" width="12.42578125" style="934" customWidth="1"/>
    <col min="3330" max="3330" width="19.7109375" style="934" customWidth="1"/>
    <col min="3331" max="3331" width="9.140625" style="934"/>
    <col min="3332" max="3332" width="16.85546875" style="934" customWidth="1"/>
    <col min="3333" max="3333" width="12.5703125" style="934" customWidth="1"/>
    <col min="3334" max="3334" width="11.7109375" style="934" customWidth="1"/>
    <col min="3335" max="3335" width="12.28515625" style="934" customWidth="1"/>
    <col min="3336" max="3579" width="9.140625" style="934"/>
    <col min="3580" max="3580" width="4.42578125" style="934" customWidth="1"/>
    <col min="3581" max="3581" width="20.85546875" style="934" customWidth="1"/>
    <col min="3582" max="3583" width="12" style="934" customWidth="1"/>
    <col min="3584" max="3584" width="14.5703125" style="934" customWidth="1"/>
    <col min="3585" max="3585" width="12.42578125" style="934" customWidth="1"/>
    <col min="3586" max="3586" width="19.7109375" style="934" customWidth="1"/>
    <col min="3587" max="3587" width="9.140625" style="934"/>
    <col min="3588" max="3588" width="16.85546875" style="934" customWidth="1"/>
    <col min="3589" max="3589" width="12.5703125" style="934" customWidth="1"/>
    <col min="3590" max="3590" width="11.7109375" style="934" customWidth="1"/>
    <col min="3591" max="3591" width="12.28515625" style="934" customWidth="1"/>
    <col min="3592" max="3835" width="9.140625" style="934"/>
    <col min="3836" max="3836" width="4.42578125" style="934" customWidth="1"/>
    <col min="3837" max="3837" width="20.85546875" style="934" customWidth="1"/>
    <col min="3838" max="3839" width="12" style="934" customWidth="1"/>
    <col min="3840" max="3840" width="14.5703125" style="934" customWidth="1"/>
    <col min="3841" max="3841" width="12.42578125" style="934" customWidth="1"/>
    <col min="3842" max="3842" width="19.7109375" style="934" customWidth="1"/>
    <col min="3843" max="3843" width="9.140625" style="934"/>
    <col min="3844" max="3844" width="16.85546875" style="934" customWidth="1"/>
    <col min="3845" max="3845" width="12.5703125" style="934" customWidth="1"/>
    <col min="3846" max="3846" width="11.7109375" style="934" customWidth="1"/>
    <col min="3847" max="3847" width="12.28515625" style="934" customWidth="1"/>
    <col min="3848" max="4091" width="9.140625" style="934"/>
    <col min="4092" max="4092" width="4.42578125" style="934" customWidth="1"/>
    <col min="4093" max="4093" width="20.85546875" style="934" customWidth="1"/>
    <col min="4094" max="4095" width="12" style="934" customWidth="1"/>
    <col min="4096" max="4096" width="14.5703125" style="934" customWidth="1"/>
    <col min="4097" max="4097" width="12.42578125" style="934" customWidth="1"/>
    <col min="4098" max="4098" width="19.7109375" style="934" customWidth="1"/>
    <col min="4099" max="4099" width="9.140625" style="934"/>
    <col min="4100" max="4100" width="16.85546875" style="934" customWidth="1"/>
    <col min="4101" max="4101" width="12.5703125" style="934" customWidth="1"/>
    <col min="4102" max="4102" width="11.7109375" style="934" customWidth="1"/>
    <col min="4103" max="4103" width="12.28515625" style="934" customWidth="1"/>
    <col min="4104" max="4347" width="9.140625" style="934"/>
    <col min="4348" max="4348" width="4.42578125" style="934" customWidth="1"/>
    <col min="4349" max="4349" width="20.85546875" style="934" customWidth="1"/>
    <col min="4350" max="4351" width="12" style="934" customWidth="1"/>
    <col min="4352" max="4352" width="14.5703125" style="934" customWidth="1"/>
    <col min="4353" max="4353" width="12.42578125" style="934" customWidth="1"/>
    <col min="4354" max="4354" width="19.7109375" style="934" customWidth="1"/>
    <col min="4355" max="4355" width="9.140625" style="934"/>
    <col min="4356" max="4356" width="16.85546875" style="934" customWidth="1"/>
    <col min="4357" max="4357" width="12.5703125" style="934" customWidth="1"/>
    <col min="4358" max="4358" width="11.7109375" style="934" customWidth="1"/>
    <col min="4359" max="4359" width="12.28515625" style="934" customWidth="1"/>
    <col min="4360" max="4603" width="9.140625" style="934"/>
    <col min="4604" max="4604" width="4.42578125" style="934" customWidth="1"/>
    <col min="4605" max="4605" width="20.85546875" style="934" customWidth="1"/>
    <col min="4606" max="4607" width="12" style="934" customWidth="1"/>
    <col min="4608" max="4608" width="14.5703125" style="934" customWidth="1"/>
    <col min="4609" max="4609" width="12.42578125" style="934" customWidth="1"/>
    <col min="4610" max="4610" width="19.7109375" style="934" customWidth="1"/>
    <col min="4611" max="4611" width="9.140625" style="934"/>
    <col min="4612" max="4612" width="16.85546875" style="934" customWidth="1"/>
    <col min="4613" max="4613" width="12.5703125" style="934" customWidth="1"/>
    <col min="4614" max="4614" width="11.7109375" style="934" customWidth="1"/>
    <col min="4615" max="4615" width="12.28515625" style="934" customWidth="1"/>
    <col min="4616" max="4859" width="9.140625" style="934"/>
    <col min="4860" max="4860" width="4.42578125" style="934" customWidth="1"/>
    <col min="4861" max="4861" width="20.85546875" style="934" customWidth="1"/>
    <col min="4862" max="4863" width="12" style="934" customWidth="1"/>
    <col min="4864" max="4864" width="14.5703125" style="934" customWidth="1"/>
    <col min="4865" max="4865" width="12.42578125" style="934" customWidth="1"/>
    <col min="4866" max="4866" width="19.7109375" style="934" customWidth="1"/>
    <col min="4867" max="4867" width="9.140625" style="934"/>
    <col min="4868" max="4868" width="16.85546875" style="934" customWidth="1"/>
    <col min="4869" max="4869" width="12.5703125" style="934" customWidth="1"/>
    <col min="4870" max="4870" width="11.7109375" style="934" customWidth="1"/>
    <col min="4871" max="4871" width="12.28515625" style="934" customWidth="1"/>
    <col min="4872" max="5115" width="9.140625" style="934"/>
    <col min="5116" max="5116" width="4.42578125" style="934" customWidth="1"/>
    <col min="5117" max="5117" width="20.85546875" style="934" customWidth="1"/>
    <col min="5118" max="5119" width="12" style="934" customWidth="1"/>
    <col min="5120" max="5120" width="14.5703125" style="934" customWidth="1"/>
    <col min="5121" max="5121" width="12.42578125" style="934" customWidth="1"/>
    <col min="5122" max="5122" width="19.7109375" style="934" customWidth="1"/>
    <col min="5123" max="5123" width="9.140625" style="934"/>
    <col min="5124" max="5124" width="16.85546875" style="934" customWidth="1"/>
    <col min="5125" max="5125" width="12.5703125" style="934" customWidth="1"/>
    <col min="5126" max="5126" width="11.7109375" style="934" customWidth="1"/>
    <col min="5127" max="5127" width="12.28515625" style="934" customWidth="1"/>
    <col min="5128" max="5371" width="9.140625" style="934"/>
    <col min="5372" max="5372" width="4.42578125" style="934" customWidth="1"/>
    <col min="5373" max="5373" width="20.85546875" style="934" customWidth="1"/>
    <col min="5374" max="5375" width="12" style="934" customWidth="1"/>
    <col min="5376" max="5376" width="14.5703125" style="934" customWidth="1"/>
    <col min="5377" max="5377" width="12.42578125" style="934" customWidth="1"/>
    <col min="5378" max="5378" width="19.7109375" style="934" customWidth="1"/>
    <col min="5379" max="5379" width="9.140625" style="934"/>
    <col min="5380" max="5380" width="16.85546875" style="934" customWidth="1"/>
    <col min="5381" max="5381" width="12.5703125" style="934" customWidth="1"/>
    <col min="5382" max="5382" width="11.7109375" style="934" customWidth="1"/>
    <col min="5383" max="5383" width="12.28515625" style="934" customWidth="1"/>
    <col min="5384" max="5627" width="9.140625" style="934"/>
    <col min="5628" max="5628" width="4.42578125" style="934" customWidth="1"/>
    <col min="5629" max="5629" width="20.85546875" style="934" customWidth="1"/>
    <col min="5630" max="5631" width="12" style="934" customWidth="1"/>
    <col min="5632" max="5632" width="14.5703125" style="934" customWidth="1"/>
    <col min="5633" max="5633" width="12.42578125" style="934" customWidth="1"/>
    <col min="5634" max="5634" width="19.7109375" style="934" customWidth="1"/>
    <col min="5635" max="5635" width="9.140625" style="934"/>
    <col min="5636" max="5636" width="16.85546875" style="934" customWidth="1"/>
    <col min="5637" max="5637" width="12.5703125" style="934" customWidth="1"/>
    <col min="5638" max="5638" width="11.7109375" style="934" customWidth="1"/>
    <col min="5639" max="5639" width="12.28515625" style="934" customWidth="1"/>
    <col min="5640" max="5883" width="9.140625" style="934"/>
    <col min="5884" max="5884" width="4.42578125" style="934" customWidth="1"/>
    <col min="5885" max="5885" width="20.85546875" style="934" customWidth="1"/>
    <col min="5886" max="5887" width="12" style="934" customWidth="1"/>
    <col min="5888" max="5888" width="14.5703125" style="934" customWidth="1"/>
    <col min="5889" max="5889" width="12.42578125" style="934" customWidth="1"/>
    <col min="5890" max="5890" width="19.7109375" style="934" customWidth="1"/>
    <col min="5891" max="5891" width="9.140625" style="934"/>
    <col min="5892" max="5892" width="16.85546875" style="934" customWidth="1"/>
    <col min="5893" max="5893" width="12.5703125" style="934" customWidth="1"/>
    <col min="5894" max="5894" width="11.7109375" style="934" customWidth="1"/>
    <col min="5895" max="5895" width="12.28515625" style="934" customWidth="1"/>
    <col min="5896" max="6139" width="9.140625" style="934"/>
    <col min="6140" max="6140" width="4.42578125" style="934" customWidth="1"/>
    <col min="6141" max="6141" width="20.85546875" style="934" customWidth="1"/>
    <col min="6142" max="6143" width="12" style="934" customWidth="1"/>
    <col min="6144" max="6144" width="14.5703125" style="934" customWidth="1"/>
    <col min="6145" max="6145" width="12.42578125" style="934" customWidth="1"/>
    <col min="6146" max="6146" width="19.7109375" style="934" customWidth="1"/>
    <col min="6147" max="6147" width="9.140625" style="934"/>
    <col min="6148" max="6148" width="16.85546875" style="934" customWidth="1"/>
    <col min="6149" max="6149" width="12.5703125" style="934" customWidth="1"/>
    <col min="6150" max="6150" width="11.7109375" style="934" customWidth="1"/>
    <col min="6151" max="6151" width="12.28515625" style="934" customWidth="1"/>
    <col min="6152" max="6395" width="9.140625" style="934"/>
    <col min="6396" max="6396" width="4.42578125" style="934" customWidth="1"/>
    <col min="6397" max="6397" width="20.85546875" style="934" customWidth="1"/>
    <col min="6398" max="6399" width="12" style="934" customWidth="1"/>
    <col min="6400" max="6400" width="14.5703125" style="934" customWidth="1"/>
    <col min="6401" max="6401" width="12.42578125" style="934" customWidth="1"/>
    <col min="6402" max="6402" width="19.7109375" style="934" customWidth="1"/>
    <col min="6403" max="6403" width="9.140625" style="934"/>
    <col min="6404" max="6404" width="16.85546875" style="934" customWidth="1"/>
    <col min="6405" max="6405" width="12.5703125" style="934" customWidth="1"/>
    <col min="6406" max="6406" width="11.7109375" style="934" customWidth="1"/>
    <col min="6407" max="6407" width="12.28515625" style="934" customWidth="1"/>
    <col min="6408" max="6651" width="9.140625" style="934"/>
    <col min="6652" max="6652" width="4.42578125" style="934" customWidth="1"/>
    <col min="6653" max="6653" width="20.85546875" style="934" customWidth="1"/>
    <col min="6654" max="6655" width="12" style="934" customWidth="1"/>
    <col min="6656" max="6656" width="14.5703125" style="934" customWidth="1"/>
    <col min="6657" max="6657" width="12.42578125" style="934" customWidth="1"/>
    <col min="6658" max="6658" width="19.7109375" style="934" customWidth="1"/>
    <col min="6659" max="6659" width="9.140625" style="934"/>
    <col min="6660" max="6660" width="16.85546875" style="934" customWidth="1"/>
    <col min="6661" max="6661" width="12.5703125" style="934" customWidth="1"/>
    <col min="6662" max="6662" width="11.7109375" style="934" customWidth="1"/>
    <col min="6663" max="6663" width="12.28515625" style="934" customWidth="1"/>
    <col min="6664" max="6907" width="9.140625" style="934"/>
    <col min="6908" max="6908" width="4.42578125" style="934" customWidth="1"/>
    <col min="6909" max="6909" width="20.85546875" style="934" customWidth="1"/>
    <col min="6910" max="6911" width="12" style="934" customWidth="1"/>
    <col min="6912" max="6912" width="14.5703125" style="934" customWidth="1"/>
    <col min="6913" max="6913" width="12.42578125" style="934" customWidth="1"/>
    <col min="6914" max="6914" width="19.7109375" style="934" customWidth="1"/>
    <col min="6915" max="6915" width="9.140625" style="934"/>
    <col min="6916" max="6916" width="16.85546875" style="934" customWidth="1"/>
    <col min="6917" max="6917" width="12.5703125" style="934" customWidth="1"/>
    <col min="6918" max="6918" width="11.7109375" style="934" customWidth="1"/>
    <col min="6919" max="6919" width="12.28515625" style="934" customWidth="1"/>
    <col min="6920" max="7163" width="9.140625" style="934"/>
    <col min="7164" max="7164" width="4.42578125" style="934" customWidth="1"/>
    <col min="7165" max="7165" width="20.85546875" style="934" customWidth="1"/>
    <col min="7166" max="7167" width="12" style="934" customWidth="1"/>
    <col min="7168" max="7168" width="14.5703125" style="934" customWidth="1"/>
    <col min="7169" max="7169" width="12.42578125" style="934" customWidth="1"/>
    <col min="7170" max="7170" width="19.7109375" style="934" customWidth="1"/>
    <col min="7171" max="7171" width="9.140625" style="934"/>
    <col min="7172" max="7172" width="16.85546875" style="934" customWidth="1"/>
    <col min="7173" max="7173" width="12.5703125" style="934" customWidth="1"/>
    <col min="7174" max="7174" width="11.7109375" style="934" customWidth="1"/>
    <col min="7175" max="7175" width="12.28515625" style="934" customWidth="1"/>
    <col min="7176" max="7419" width="9.140625" style="934"/>
    <col min="7420" max="7420" width="4.42578125" style="934" customWidth="1"/>
    <col min="7421" max="7421" width="20.85546875" style="934" customWidth="1"/>
    <col min="7422" max="7423" width="12" style="934" customWidth="1"/>
    <col min="7424" max="7424" width="14.5703125" style="934" customWidth="1"/>
    <col min="7425" max="7425" width="12.42578125" style="934" customWidth="1"/>
    <col min="7426" max="7426" width="19.7109375" style="934" customWidth="1"/>
    <col min="7427" max="7427" width="9.140625" style="934"/>
    <col min="7428" max="7428" width="16.85546875" style="934" customWidth="1"/>
    <col min="7429" max="7429" width="12.5703125" style="934" customWidth="1"/>
    <col min="7430" max="7430" width="11.7109375" style="934" customWidth="1"/>
    <col min="7431" max="7431" width="12.28515625" style="934" customWidth="1"/>
    <col min="7432" max="7675" width="9.140625" style="934"/>
    <col min="7676" max="7676" width="4.42578125" style="934" customWidth="1"/>
    <col min="7677" max="7677" width="20.85546875" style="934" customWidth="1"/>
    <col min="7678" max="7679" width="12" style="934" customWidth="1"/>
    <col min="7680" max="7680" width="14.5703125" style="934" customWidth="1"/>
    <col min="7681" max="7681" width="12.42578125" style="934" customWidth="1"/>
    <col min="7682" max="7682" width="19.7109375" style="934" customWidth="1"/>
    <col min="7683" max="7683" width="9.140625" style="934"/>
    <col min="7684" max="7684" width="16.85546875" style="934" customWidth="1"/>
    <col min="7685" max="7685" width="12.5703125" style="934" customWidth="1"/>
    <col min="7686" max="7686" width="11.7109375" style="934" customWidth="1"/>
    <col min="7687" max="7687" width="12.28515625" style="934" customWidth="1"/>
    <col min="7688" max="7931" width="9.140625" style="934"/>
    <col min="7932" max="7932" width="4.42578125" style="934" customWidth="1"/>
    <col min="7933" max="7933" width="20.85546875" style="934" customWidth="1"/>
    <col min="7934" max="7935" width="12" style="934" customWidth="1"/>
    <col min="7936" max="7936" width="14.5703125" style="934" customWidth="1"/>
    <col min="7937" max="7937" width="12.42578125" style="934" customWidth="1"/>
    <col min="7938" max="7938" width="19.7109375" style="934" customWidth="1"/>
    <col min="7939" max="7939" width="9.140625" style="934"/>
    <col min="7940" max="7940" width="16.85546875" style="934" customWidth="1"/>
    <col min="7941" max="7941" width="12.5703125" style="934" customWidth="1"/>
    <col min="7942" max="7942" width="11.7109375" style="934" customWidth="1"/>
    <col min="7943" max="7943" width="12.28515625" style="934" customWidth="1"/>
    <col min="7944" max="8187" width="9.140625" style="934"/>
    <col min="8188" max="8188" width="4.42578125" style="934" customWidth="1"/>
    <col min="8189" max="8189" width="20.85546875" style="934" customWidth="1"/>
    <col min="8190" max="8191" width="12" style="934" customWidth="1"/>
    <col min="8192" max="8192" width="14.5703125" style="934" customWidth="1"/>
    <col min="8193" max="8193" width="12.42578125" style="934" customWidth="1"/>
    <col min="8194" max="8194" width="19.7109375" style="934" customWidth="1"/>
    <col min="8195" max="8195" width="9.140625" style="934"/>
    <col min="8196" max="8196" width="16.85546875" style="934" customWidth="1"/>
    <col min="8197" max="8197" width="12.5703125" style="934" customWidth="1"/>
    <col min="8198" max="8198" width="11.7109375" style="934" customWidth="1"/>
    <col min="8199" max="8199" width="12.28515625" style="934" customWidth="1"/>
    <col min="8200" max="8443" width="9.140625" style="934"/>
    <col min="8444" max="8444" width="4.42578125" style="934" customWidth="1"/>
    <col min="8445" max="8445" width="20.85546875" style="934" customWidth="1"/>
    <col min="8446" max="8447" width="12" style="934" customWidth="1"/>
    <col min="8448" max="8448" width="14.5703125" style="934" customWidth="1"/>
    <col min="8449" max="8449" width="12.42578125" style="934" customWidth="1"/>
    <col min="8450" max="8450" width="19.7109375" style="934" customWidth="1"/>
    <col min="8451" max="8451" width="9.140625" style="934"/>
    <col min="8452" max="8452" width="16.85546875" style="934" customWidth="1"/>
    <col min="8453" max="8453" width="12.5703125" style="934" customWidth="1"/>
    <col min="8454" max="8454" width="11.7109375" style="934" customWidth="1"/>
    <col min="8455" max="8455" width="12.28515625" style="934" customWidth="1"/>
    <col min="8456" max="8699" width="9.140625" style="934"/>
    <col min="8700" max="8700" width="4.42578125" style="934" customWidth="1"/>
    <col min="8701" max="8701" width="20.85546875" style="934" customWidth="1"/>
    <col min="8702" max="8703" width="12" style="934" customWidth="1"/>
    <col min="8704" max="8704" width="14.5703125" style="934" customWidth="1"/>
    <col min="8705" max="8705" width="12.42578125" style="934" customWidth="1"/>
    <col min="8706" max="8706" width="19.7109375" style="934" customWidth="1"/>
    <col min="8707" max="8707" width="9.140625" style="934"/>
    <col min="8708" max="8708" width="16.85546875" style="934" customWidth="1"/>
    <col min="8709" max="8709" width="12.5703125" style="934" customWidth="1"/>
    <col min="8710" max="8710" width="11.7109375" style="934" customWidth="1"/>
    <col min="8711" max="8711" width="12.28515625" style="934" customWidth="1"/>
    <col min="8712" max="8955" width="9.140625" style="934"/>
    <col min="8956" max="8956" width="4.42578125" style="934" customWidth="1"/>
    <col min="8957" max="8957" width="20.85546875" style="934" customWidth="1"/>
    <col min="8958" max="8959" width="12" style="934" customWidth="1"/>
    <col min="8960" max="8960" width="14.5703125" style="934" customWidth="1"/>
    <col min="8961" max="8961" width="12.42578125" style="934" customWidth="1"/>
    <col min="8962" max="8962" width="19.7109375" style="934" customWidth="1"/>
    <col min="8963" max="8963" width="9.140625" style="934"/>
    <col min="8964" max="8964" width="16.85546875" style="934" customWidth="1"/>
    <col min="8965" max="8965" width="12.5703125" style="934" customWidth="1"/>
    <col min="8966" max="8966" width="11.7109375" style="934" customWidth="1"/>
    <col min="8967" max="8967" width="12.28515625" style="934" customWidth="1"/>
    <col min="8968" max="9211" width="9.140625" style="934"/>
    <col min="9212" max="9212" width="4.42578125" style="934" customWidth="1"/>
    <col min="9213" max="9213" width="20.85546875" style="934" customWidth="1"/>
    <col min="9214" max="9215" width="12" style="934" customWidth="1"/>
    <col min="9216" max="9216" width="14.5703125" style="934" customWidth="1"/>
    <col min="9217" max="9217" width="12.42578125" style="934" customWidth="1"/>
    <col min="9218" max="9218" width="19.7109375" style="934" customWidth="1"/>
    <col min="9219" max="9219" width="9.140625" style="934"/>
    <col min="9220" max="9220" width="16.85546875" style="934" customWidth="1"/>
    <col min="9221" max="9221" width="12.5703125" style="934" customWidth="1"/>
    <col min="9222" max="9222" width="11.7109375" style="934" customWidth="1"/>
    <col min="9223" max="9223" width="12.28515625" style="934" customWidth="1"/>
    <col min="9224" max="9467" width="9.140625" style="934"/>
    <col min="9468" max="9468" width="4.42578125" style="934" customWidth="1"/>
    <col min="9469" max="9469" width="20.85546875" style="934" customWidth="1"/>
    <col min="9470" max="9471" width="12" style="934" customWidth="1"/>
    <col min="9472" max="9472" width="14.5703125" style="934" customWidth="1"/>
    <col min="9473" max="9473" width="12.42578125" style="934" customWidth="1"/>
    <col min="9474" max="9474" width="19.7109375" style="934" customWidth="1"/>
    <col min="9475" max="9475" width="9.140625" style="934"/>
    <col min="9476" max="9476" width="16.85546875" style="934" customWidth="1"/>
    <col min="9477" max="9477" width="12.5703125" style="934" customWidth="1"/>
    <col min="9478" max="9478" width="11.7109375" style="934" customWidth="1"/>
    <col min="9479" max="9479" width="12.28515625" style="934" customWidth="1"/>
    <col min="9480" max="9723" width="9.140625" style="934"/>
    <col min="9724" max="9724" width="4.42578125" style="934" customWidth="1"/>
    <col min="9725" max="9725" width="20.85546875" style="934" customWidth="1"/>
    <col min="9726" max="9727" width="12" style="934" customWidth="1"/>
    <col min="9728" max="9728" width="14.5703125" style="934" customWidth="1"/>
    <col min="9729" max="9729" width="12.42578125" style="934" customWidth="1"/>
    <col min="9730" max="9730" width="19.7109375" style="934" customWidth="1"/>
    <col min="9731" max="9731" width="9.140625" style="934"/>
    <col min="9732" max="9732" width="16.85546875" style="934" customWidth="1"/>
    <col min="9733" max="9733" width="12.5703125" style="934" customWidth="1"/>
    <col min="9734" max="9734" width="11.7109375" style="934" customWidth="1"/>
    <col min="9735" max="9735" width="12.28515625" style="934" customWidth="1"/>
    <col min="9736" max="9979" width="9.140625" style="934"/>
    <col min="9980" max="9980" width="4.42578125" style="934" customWidth="1"/>
    <col min="9981" max="9981" width="20.85546875" style="934" customWidth="1"/>
    <col min="9982" max="9983" width="12" style="934" customWidth="1"/>
    <col min="9984" max="9984" width="14.5703125" style="934" customWidth="1"/>
    <col min="9985" max="9985" width="12.42578125" style="934" customWidth="1"/>
    <col min="9986" max="9986" width="19.7109375" style="934" customWidth="1"/>
    <col min="9987" max="9987" width="9.140625" style="934"/>
    <col min="9988" max="9988" width="16.85546875" style="934" customWidth="1"/>
    <col min="9989" max="9989" width="12.5703125" style="934" customWidth="1"/>
    <col min="9990" max="9990" width="11.7109375" style="934" customWidth="1"/>
    <col min="9991" max="9991" width="12.28515625" style="934" customWidth="1"/>
    <col min="9992" max="10235" width="9.140625" style="934"/>
    <col min="10236" max="10236" width="4.42578125" style="934" customWidth="1"/>
    <col min="10237" max="10237" width="20.85546875" style="934" customWidth="1"/>
    <col min="10238" max="10239" width="12" style="934" customWidth="1"/>
    <col min="10240" max="10240" width="14.5703125" style="934" customWidth="1"/>
    <col min="10241" max="10241" width="12.42578125" style="934" customWidth="1"/>
    <col min="10242" max="10242" width="19.7109375" style="934" customWidth="1"/>
    <col min="10243" max="10243" width="9.140625" style="934"/>
    <col min="10244" max="10244" width="16.85546875" style="934" customWidth="1"/>
    <col min="10245" max="10245" width="12.5703125" style="934" customWidth="1"/>
    <col min="10246" max="10246" width="11.7109375" style="934" customWidth="1"/>
    <col min="10247" max="10247" width="12.28515625" style="934" customWidth="1"/>
    <col min="10248" max="10491" width="9.140625" style="934"/>
    <col min="10492" max="10492" width="4.42578125" style="934" customWidth="1"/>
    <col min="10493" max="10493" width="20.85546875" style="934" customWidth="1"/>
    <col min="10494" max="10495" width="12" style="934" customWidth="1"/>
    <col min="10496" max="10496" width="14.5703125" style="934" customWidth="1"/>
    <col min="10497" max="10497" width="12.42578125" style="934" customWidth="1"/>
    <col min="10498" max="10498" width="19.7109375" style="934" customWidth="1"/>
    <col min="10499" max="10499" width="9.140625" style="934"/>
    <col min="10500" max="10500" width="16.85546875" style="934" customWidth="1"/>
    <col min="10501" max="10501" width="12.5703125" style="934" customWidth="1"/>
    <col min="10502" max="10502" width="11.7109375" style="934" customWidth="1"/>
    <col min="10503" max="10503" width="12.28515625" style="934" customWidth="1"/>
    <col min="10504" max="10747" width="9.140625" style="934"/>
    <col min="10748" max="10748" width="4.42578125" style="934" customWidth="1"/>
    <col min="10749" max="10749" width="20.85546875" style="934" customWidth="1"/>
    <col min="10750" max="10751" width="12" style="934" customWidth="1"/>
    <col min="10752" max="10752" width="14.5703125" style="934" customWidth="1"/>
    <col min="10753" max="10753" width="12.42578125" style="934" customWidth="1"/>
    <col min="10754" max="10754" width="19.7109375" style="934" customWidth="1"/>
    <col min="10755" max="10755" width="9.140625" style="934"/>
    <col min="10756" max="10756" width="16.85546875" style="934" customWidth="1"/>
    <col min="10757" max="10757" width="12.5703125" style="934" customWidth="1"/>
    <col min="10758" max="10758" width="11.7109375" style="934" customWidth="1"/>
    <col min="10759" max="10759" width="12.28515625" style="934" customWidth="1"/>
    <col min="10760" max="11003" width="9.140625" style="934"/>
    <col min="11004" max="11004" width="4.42578125" style="934" customWidth="1"/>
    <col min="11005" max="11005" width="20.85546875" style="934" customWidth="1"/>
    <col min="11006" max="11007" width="12" style="934" customWidth="1"/>
    <col min="11008" max="11008" width="14.5703125" style="934" customWidth="1"/>
    <col min="11009" max="11009" width="12.42578125" style="934" customWidth="1"/>
    <col min="11010" max="11010" width="19.7109375" style="934" customWidth="1"/>
    <col min="11011" max="11011" width="9.140625" style="934"/>
    <col min="11012" max="11012" width="16.85546875" style="934" customWidth="1"/>
    <col min="11013" max="11013" width="12.5703125" style="934" customWidth="1"/>
    <col min="11014" max="11014" width="11.7109375" style="934" customWidth="1"/>
    <col min="11015" max="11015" width="12.28515625" style="934" customWidth="1"/>
    <col min="11016" max="11259" width="9.140625" style="934"/>
    <col min="11260" max="11260" width="4.42578125" style="934" customWidth="1"/>
    <col min="11261" max="11261" width="20.85546875" style="934" customWidth="1"/>
    <col min="11262" max="11263" width="12" style="934" customWidth="1"/>
    <col min="11264" max="11264" width="14.5703125" style="934" customWidth="1"/>
    <col min="11265" max="11265" width="12.42578125" style="934" customWidth="1"/>
    <col min="11266" max="11266" width="19.7109375" style="934" customWidth="1"/>
    <col min="11267" max="11267" width="9.140625" style="934"/>
    <col min="11268" max="11268" width="16.85546875" style="934" customWidth="1"/>
    <col min="11269" max="11269" width="12.5703125" style="934" customWidth="1"/>
    <col min="11270" max="11270" width="11.7109375" style="934" customWidth="1"/>
    <col min="11271" max="11271" width="12.28515625" style="934" customWidth="1"/>
    <col min="11272" max="11515" width="9.140625" style="934"/>
    <col min="11516" max="11516" width="4.42578125" style="934" customWidth="1"/>
    <col min="11517" max="11517" width="20.85546875" style="934" customWidth="1"/>
    <col min="11518" max="11519" width="12" style="934" customWidth="1"/>
    <col min="11520" max="11520" width="14.5703125" style="934" customWidth="1"/>
    <col min="11521" max="11521" width="12.42578125" style="934" customWidth="1"/>
    <col min="11522" max="11522" width="19.7109375" style="934" customWidth="1"/>
    <col min="11523" max="11523" width="9.140625" style="934"/>
    <col min="11524" max="11524" width="16.85546875" style="934" customWidth="1"/>
    <col min="11525" max="11525" width="12.5703125" style="934" customWidth="1"/>
    <col min="11526" max="11526" width="11.7109375" style="934" customWidth="1"/>
    <col min="11527" max="11527" width="12.28515625" style="934" customWidth="1"/>
    <col min="11528" max="11771" width="9.140625" style="934"/>
    <col min="11772" max="11772" width="4.42578125" style="934" customWidth="1"/>
    <col min="11773" max="11773" width="20.85546875" style="934" customWidth="1"/>
    <col min="11774" max="11775" width="12" style="934" customWidth="1"/>
    <col min="11776" max="11776" width="14.5703125" style="934" customWidth="1"/>
    <col min="11777" max="11777" width="12.42578125" style="934" customWidth="1"/>
    <col min="11778" max="11778" width="19.7109375" style="934" customWidth="1"/>
    <col min="11779" max="11779" width="9.140625" style="934"/>
    <col min="11780" max="11780" width="16.85546875" style="934" customWidth="1"/>
    <col min="11781" max="11781" width="12.5703125" style="934" customWidth="1"/>
    <col min="11782" max="11782" width="11.7109375" style="934" customWidth="1"/>
    <col min="11783" max="11783" width="12.28515625" style="934" customWidth="1"/>
    <col min="11784" max="12027" width="9.140625" style="934"/>
    <col min="12028" max="12028" width="4.42578125" style="934" customWidth="1"/>
    <col min="12029" max="12029" width="20.85546875" style="934" customWidth="1"/>
    <col min="12030" max="12031" width="12" style="934" customWidth="1"/>
    <col min="12032" max="12032" width="14.5703125" style="934" customWidth="1"/>
    <col min="12033" max="12033" width="12.42578125" style="934" customWidth="1"/>
    <col min="12034" max="12034" width="19.7109375" style="934" customWidth="1"/>
    <col min="12035" max="12035" width="9.140625" style="934"/>
    <col min="12036" max="12036" width="16.85546875" style="934" customWidth="1"/>
    <col min="12037" max="12037" width="12.5703125" style="934" customWidth="1"/>
    <col min="12038" max="12038" width="11.7109375" style="934" customWidth="1"/>
    <col min="12039" max="12039" width="12.28515625" style="934" customWidth="1"/>
    <col min="12040" max="12283" width="9.140625" style="934"/>
    <col min="12284" max="12284" width="4.42578125" style="934" customWidth="1"/>
    <col min="12285" max="12285" width="20.85546875" style="934" customWidth="1"/>
    <col min="12286" max="12287" width="12" style="934" customWidth="1"/>
    <col min="12288" max="12288" width="14.5703125" style="934" customWidth="1"/>
    <col min="12289" max="12289" width="12.42578125" style="934" customWidth="1"/>
    <col min="12290" max="12290" width="19.7109375" style="934" customWidth="1"/>
    <col min="12291" max="12291" width="9.140625" style="934"/>
    <col min="12292" max="12292" width="16.85546875" style="934" customWidth="1"/>
    <col min="12293" max="12293" width="12.5703125" style="934" customWidth="1"/>
    <col min="12294" max="12294" width="11.7109375" style="934" customWidth="1"/>
    <col min="12295" max="12295" width="12.28515625" style="934" customWidth="1"/>
    <col min="12296" max="12539" width="9.140625" style="934"/>
    <col min="12540" max="12540" width="4.42578125" style="934" customWidth="1"/>
    <col min="12541" max="12541" width="20.85546875" style="934" customWidth="1"/>
    <col min="12542" max="12543" width="12" style="934" customWidth="1"/>
    <col min="12544" max="12544" width="14.5703125" style="934" customWidth="1"/>
    <col min="12545" max="12545" width="12.42578125" style="934" customWidth="1"/>
    <col min="12546" max="12546" width="19.7109375" style="934" customWidth="1"/>
    <col min="12547" max="12547" width="9.140625" style="934"/>
    <col min="12548" max="12548" width="16.85546875" style="934" customWidth="1"/>
    <col min="12549" max="12549" width="12.5703125" style="934" customWidth="1"/>
    <col min="12550" max="12550" width="11.7109375" style="934" customWidth="1"/>
    <col min="12551" max="12551" width="12.28515625" style="934" customWidth="1"/>
    <col min="12552" max="12795" width="9.140625" style="934"/>
    <col min="12796" max="12796" width="4.42578125" style="934" customWidth="1"/>
    <col min="12797" max="12797" width="20.85546875" style="934" customWidth="1"/>
    <col min="12798" max="12799" width="12" style="934" customWidth="1"/>
    <col min="12800" max="12800" width="14.5703125" style="934" customWidth="1"/>
    <col min="12801" max="12801" width="12.42578125" style="934" customWidth="1"/>
    <col min="12802" max="12802" width="19.7109375" style="934" customWidth="1"/>
    <col min="12803" max="12803" width="9.140625" style="934"/>
    <col min="12804" max="12804" width="16.85546875" style="934" customWidth="1"/>
    <col min="12805" max="12805" width="12.5703125" style="934" customWidth="1"/>
    <col min="12806" max="12806" width="11.7109375" style="934" customWidth="1"/>
    <col min="12807" max="12807" width="12.28515625" style="934" customWidth="1"/>
    <col min="12808" max="13051" width="9.140625" style="934"/>
    <col min="13052" max="13052" width="4.42578125" style="934" customWidth="1"/>
    <col min="13053" max="13053" width="20.85546875" style="934" customWidth="1"/>
    <col min="13054" max="13055" width="12" style="934" customWidth="1"/>
    <col min="13056" max="13056" width="14.5703125" style="934" customWidth="1"/>
    <col min="13057" max="13057" width="12.42578125" style="934" customWidth="1"/>
    <col min="13058" max="13058" width="19.7109375" style="934" customWidth="1"/>
    <col min="13059" max="13059" width="9.140625" style="934"/>
    <col min="13060" max="13060" width="16.85546875" style="934" customWidth="1"/>
    <col min="13061" max="13061" width="12.5703125" style="934" customWidth="1"/>
    <col min="13062" max="13062" width="11.7109375" style="934" customWidth="1"/>
    <col min="13063" max="13063" width="12.28515625" style="934" customWidth="1"/>
    <col min="13064" max="13307" width="9.140625" style="934"/>
    <col min="13308" max="13308" width="4.42578125" style="934" customWidth="1"/>
    <col min="13309" max="13309" width="20.85546875" style="934" customWidth="1"/>
    <col min="13310" max="13311" width="12" style="934" customWidth="1"/>
    <col min="13312" max="13312" width="14.5703125" style="934" customWidth="1"/>
    <col min="13313" max="13313" width="12.42578125" style="934" customWidth="1"/>
    <col min="13314" max="13314" width="19.7109375" style="934" customWidth="1"/>
    <col min="13315" max="13315" width="9.140625" style="934"/>
    <col min="13316" max="13316" width="16.85546875" style="934" customWidth="1"/>
    <col min="13317" max="13317" width="12.5703125" style="934" customWidth="1"/>
    <col min="13318" max="13318" width="11.7109375" style="934" customWidth="1"/>
    <col min="13319" max="13319" width="12.28515625" style="934" customWidth="1"/>
    <col min="13320" max="13563" width="9.140625" style="934"/>
    <col min="13564" max="13564" width="4.42578125" style="934" customWidth="1"/>
    <col min="13565" max="13565" width="20.85546875" style="934" customWidth="1"/>
    <col min="13566" max="13567" width="12" style="934" customWidth="1"/>
    <col min="13568" max="13568" width="14.5703125" style="934" customWidth="1"/>
    <col min="13569" max="13569" width="12.42578125" style="934" customWidth="1"/>
    <col min="13570" max="13570" width="19.7109375" style="934" customWidth="1"/>
    <col min="13571" max="13571" width="9.140625" style="934"/>
    <col min="13572" max="13572" width="16.85546875" style="934" customWidth="1"/>
    <col min="13573" max="13573" width="12.5703125" style="934" customWidth="1"/>
    <col min="13574" max="13574" width="11.7109375" style="934" customWidth="1"/>
    <col min="13575" max="13575" width="12.28515625" style="934" customWidth="1"/>
    <col min="13576" max="13819" width="9.140625" style="934"/>
    <col min="13820" max="13820" width="4.42578125" style="934" customWidth="1"/>
    <col min="13821" max="13821" width="20.85546875" style="934" customWidth="1"/>
    <col min="13822" max="13823" width="12" style="934" customWidth="1"/>
    <col min="13824" max="13824" width="14.5703125" style="934" customWidth="1"/>
    <col min="13825" max="13825" width="12.42578125" style="934" customWidth="1"/>
    <col min="13826" max="13826" width="19.7109375" style="934" customWidth="1"/>
    <col min="13827" max="13827" width="9.140625" style="934"/>
    <col min="13828" max="13828" width="16.85546875" style="934" customWidth="1"/>
    <col min="13829" max="13829" width="12.5703125" style="934" customWidth="1"/>
    <col min="13830" max="13830" width="11.7109375" style="934" customWidth="1"/>
    <col min="13831" max="13831" width="12.28515625" style="934" customWidth="1"/>
    <col min="13832" max="14075" width="9.140625" style="934"/>
    <col min="14076" max="14076" width="4.42578125" style="934" customWidth="1"/>
    <col min="14077" max="14077" width="20.85546875" style="934" customWidth="1"/>
    <col min="14078" max="14079" width="12" style="934" customWidth="1"/>
    <col min="14080" max="14080" width="14.5703125" style="934" customWidth="1"/>
    <col min="14081" max="14081" width="12.42578125" style="934" customWidth="1"/>
    <col min="14082" max="14082" width="19.7109375" style="934" customWidth="1"/>
    <col min="14083" max="14083" width="9.140625" style="934"/>
    <col min="14084" max="14084" width="16.85546875" style="934" customWidth="1"/>
    <col min="14085" max="14085" width="12.5703125" style="934" customWidth="1"/>
    <col min="14086" max="14086" width="11.7109375" style="934" customWidth="1"/>
    <col min="14087" max="14087" width="12.28515625" style="934" customWidth="1"/>
    <col min="14088" max="14331" width="9.140625" style="934"/>
    <col min="14332" max="14332" width="4.42578125" style="934" customWidth="1"/>
    <col min="14333" max="14333" width="20.85546875" style="934" customWidth="1"/>
    <col min="14334" max="14335" width="12" style="934" customWidth="1"/>
    <col min="14336" max="14336" width="14.5703125" style="934" customWidth="1"/>
    <col min="14337" max="14337" width="12.42578125" style="934" customWidth="1"/>
    <col min="14338" max="14338" width="19.7109375" style="934" customWidth="1"/>
    <col min="14339" max="14339" width="9.140625" style="934"/>
    <col min="14340" max="14340" width="16.85546875" style="934" customWidth="1"/>
    <col min="14341" max="14341" width="12.5703125" style="934" customWidth="1"/>
    <col min="14342" max="14342" width="11.7109375" style="934" customWidth="1"/>
    <col min="14343" max="14343" width="12.28515625" style="934" customWidth="1"/>
    <col min="14344" max="14587" width="9.140625" style="934"/>
    <col min="14588" max="14588" width="4.42578125" style="934" customWidth="1"/>
    <col min="14589" max="14589" width="20.85546875" style="934" customWidth="1"/>
    <col min="14590" max="14591" width="12" style="934" customWidth="1"/>
    <col min="14592" max="14592" width="14.5703125" style="934" customWidth="1"/>
    <col min="14593" max="14593" width="12.42578125" style="934" customWidth="1"/>
    <col min="14594" max="14594" width="19.7109375" style="934" customWidth="1"/>
    <col min="14595" max="14595" width="9.140625" style="934"/>
    <col min="14596" max="14596" width="16.85546875" style="934" customWidth="1"/>
    <col min="14597" max="14597" width="12.5703125" style="934" customWidth="1"/>
    <col min="14598" max="14598" width="11.7109375" style="934" customWidth="1"/>
    <col min="14599" max="14599" width="12.28515625" style="934" customWidth="1"/>
    <col min="14600" max="14843" width="9.140625" style="934"/>
    <col min="14844" max="14844" width="4.42578125" style="934" customWidth="1"/>
    <col min="14845" max="14845" width="20.85546875" style="934" customWidth="1"/>
    <col min="14846" max="14847" width="12" style="934" customWidth="1"/>
    <col min="14848" max="14848" width="14.5703125" style="934" customWidth="1"/>
    <col min="14849" max="14849" width="12.42578125" style="934" customWidth="1"/>
    <col min="14850" max="14850" width="19.7109375" style="934" customWidth="1"/>
    <col min="14851" max="14851" width="9.140625" style="934"/>
    <col min="14852" max="14852" width="16.85546875" style="934" customWidth="1"/>
    <col min="14853" max="14853" width="12.5703125" style="934" customWidth="1"/>
    <col min="14854" max="14854" width="11.7109375" style="934" customWidth="1"/>
    <col min="14855" max="14855" width="12.28515625" style="934" customWidth="1"/>
    <col min="14856" max="15099" width="9.140625" style="934"/>
    <col min="15100" max="15100" width="4.42578125" style="934" customWidth="1"/>
    <col min="15101" max="15101" width="20.85546875" style="934" customWidth="1"/>
    <col min="15102" max="15103" width="12" style="934" customWidth="1"/>
    <col min="15104" max="15104" width="14.5703125" style="934" customWidth="1"/>
    <col min="15105" max="15105" width="12.42578125" style="934" customWidth="1"/>
    <col min="15106" max="15106" width="19.7109375" style="934" customWidth="1"/>
    <col min="15107" max="15107" width="9.140625" style="934"/>
    <col min="15108" max="15108" width="16.85546875" style="934" customWidth="1"/>
    <col min="15109" max="15109" width="12.5703125" style="934" customWidth="1"/>
    <col min="15110" max="15110" width="11.7109375" style="934" customWidth="1"/>
    <col min="15111" max="15111" width="12.28515625" style="934" customWidth="1"/>
    <col min="15112" max="15355" width="9.140625" style="934"/>
    <col min="15356" max="15356" width="4.42578125" style="934" customWidth="1"/>
    <col min="15357" max="15357" width="20.85546875" style="934" customWidth="1"/>
    <col min="15358" max="15359" width="12" style="934" customWidth="1"/>
    <col min="15360" max="15360" width="14.5703125" style="934" customWidth="1"/>
    <col min="15361" max="15361" width="12.42578125" style="934" customWidth="1"/>
    <col min="15362" max="15362" width="19.7109375" style="934" customWidth="1"/>
    <col min="15363" max="15363" width="9.140625" style="934"/>
    <col min="15364" max="15364" width="16.85546875" style="934" customWidth="1"/>
    <col min="15365" max="15365" width="12.5703125" style="934" customWidth="1"/>
    <col min="15366" max="15366" width="11.7109375" style="934" customWidth="1"/>
    <col min="15367" max="15367" width="12.28515625" style="934" customWidth="1"/>
    <col min="15368" max="15611" width="9.140625" style="934"/>
    <col min="15612" max="15612" width="4.42578125" style="934" customWidth="1"/>
    <col min="15613" max="15613" width="20.85546875" style="934" customWidth="1"/>
    <col min="15614" max="15615" width="12" style="934" customWidth="1"/>
    <col min="15616" max="15616" width="14.5703125" style="934" customWidth="1"/>
    <col min="15617" max="15617" width="12.42578125" style="934" customWidth="1"/>
    <col min="15618" max="15618" width="19.7109375" style="934" customWidth="1"/>
    <col min="15619" max="15619" width="9.140625" style="934"/>
    <col min="15620" max="15620" width="16.85546875" style="934" customWidth="1"/>
    <col min="15621" max="15621" width="12.5703125" style="934" customWidth="1"/>
    <col min="15622" max="15622" width="11.7109375" style="934" customWidth="1"/>
    <col min="15623" max="15623" width="12.28515625" style="934" customWidth="1"/>
    <col min="15624" max="15867" width="9.140625" style="934"/>
    <col min="15868" max="15868" width="4.42578125" style="934" customWidth="1"/>
    <col min="15869" max="15869" width="20.85546875" style="934" customWidth="1"/>
    <col min="15870" max="15871" width="12" style="934" customWidth="1"/>
    <col min="15872" max="15872" width="14.5703125" style="934" customWidth="1"/>
    <col min="15873" max="15873" width="12.42578125" style="934" customWidth="1"/>
    <col min="15874" max="15874" width="19.7109375" style="934" customWidth="1"/>
    <col min="15875" max="15875" width="9.140625" style="934"/>
    <col min="15876" max="15876" width="16.85546875" style="934" customWidth="1"/>
    <col min="15877" max="15877" width="12.5703125" style="934" customWidth="1"/>
    <col min="15878" max="15878" width="11.7109375" style="934" customWidth="1"/>
    <col min="15879" max="15879" width="12.28515625" style="934" customWidth="1"/>
    <col min="15880" max="16123" width="9.140625" style="934"/>
    <col min="16124" max="16124" width="4.42578125" style="934" customWidth="1"/>
    <col min="16125" max="16125" width="20.85546875" style="934" customWidth="1"/>
    <col min="16126" max="16127" width="12" style="934" customWidth="1"/>
    <col min="16128" max="16128" width="14.5703125" style="934" customWidth="1"/>
    <col min="16129" max="16129" width="12.42578125" style="934" customWidth="1"/>
    <col min="16130" max="16130" width="19.7109375" style="934" customWidth="1"/>
    <col min="16131" max="16131" width="9.140625" style="934"/>
    <col min="16132" max="16132" width="16.85546875" style="934" customWidth="1"/>
    <col min="16133" max="16133" width="12.5703125" style="934" customWidth="1"/>
    <col min="16134" max="16134" width="11.7109375" style="934" customWidth="1"/>
    <col min="16135" max="16135" width="12.28515625" style="934" customWidth="1"/>
    <col min="16136" max="16384" width="9.140625" style="934"/>
  </cols>
  <sheetData>
    <row r="1" spans="1:20" ht="15.75">
      <c r="A1" s="511" t="s">
        <v>239</v>
      </c>
    </row>
    <row r="2" spans="1:20" ht="26.25" customHeight="1">
      <c r="A2" s="512" t="s">
        <v>240</v>
      </c>
    </row>
    <row r="5" spans="1:20" ht="38.25" customHeight="1" thickBot="1">
      <c r="A5" s="1163" t="s">
        <v>353</v>
      </c>
      <c r="B5" s="1163"/>
      <c r="C5" s="1163"/>
      <c r="D5" s="1163"/>
      <c r="E5" s="1163"/>
      <c r="F5" s="1163"/>
      <c r="H5" s="567" t="s">
        <v>258</v>
      </c>
    </row>
    <row r="6" spans="1:20" ht="15.75" customHeight="1" thickBot="1">
      <c r="A6" s="1164" t="s">
        <v>107</v>
      </c>
      <c r="B6" s="1166" t="s">
        <v>354</v>
      </c>
      <c r="C6" s="1167"/>
      <c r="D6" s="1168"/>
      <c r="E6" s="1169" t="s">
        <v>355</v>
      </c>
      <c r="F6" s="1171" t="s">
        <v>356</v>
      </c>
    </row>
    <row r="7" spans="1:20" ht="21" customHeight="1" thickBot="1">
      <c r="A7" s="1165"/>
      <c r="B7" s="1048" t="s">
        <v>244</v>
      </c>
      <c r="C7" s="1048" t="s">
        <v>247</v>
      </c>
      <c r="D7" s="1048" t="s">
        <v>248</v>
      </c>
      <c r="E7" s="1170"/>
      <c r="F7" s="1172"/>
    </row>
    <row r="8" spans="1:20" ht="17.25" customHeight="1" thickBot="1">
      <c r="A8" s="742" t="s">
        <v>108</v>
      </c>
      <c r="B8" s="1056">
        <v>14377.906000000001</v>
      </c>
      <c r="C8" s="1049">
        <v>5387.8370000000004</v>
      </c>
      <c r="D8" s="756">
        <f t="shared" ref="D8:D13" si="0">(C8/B8)*100</f>
        <v>37.473029800027909</v>
      </c>
      <c r="E8" s="1049">
        <v>16711.374</v>
      </c>
      <c r="F8" s="756">
        <f t="shared" ref="F8:F13" si="1">((B8-E8)/E8)*100</f>
        <v>-13.963352145670363</v>
      </c>
      <c r="H8" s="591" t="s">
        <v>109</v>
      </c>
    </row>
    <row r="9" spans="1:20" ht="18" customHeight="1" thickBot="1">
      <c r="A9" s="742" t="s">
        <v>110</v>
      </c>
      <c r="B9" s="1057">
        <v>53806</v>
      </c>
      <c r="C9" s="647">
        <v>12599</v>
      </c>
      <c r="D9" s="756">
        <f t="shared" si="0"/>
        <v>23.41560420770918</v>
      </c>
      <c r="E9" s="647">
        <v>49272</v>
      </c>
      <c r="F9" s="756">
        <f t="shared" si="1"/>
        <v>9.201980841045625</v>
      </c>
      <c r="H9" s="566">
        <f>B9-E9</f>
        <v>4534</v>
      </c>
      <c r="O9" s="80"/>
      <c r="P9" s="80"/>
      <c r="Q9" s="80"/>
      <c r="R9" s="80"/>
      <c r="S9" s="80"/>
      <c r="T9" s="80"/>
    </row>
    <row r="10" spans="1:20" ht="15" customHeight="1" thickBot="1">
      <c r="A10" s="743" t="s">
        <v>241</v>
      </c>
      <c r="B10" s="1057">
        <v>12049</v>
      </c>
      <c r="C10" s="649">
        <v>0</v>
      </c>
      <c r="D10" s="757">
        <f t="shared" si="0"/>
        <v>0</v>
      </c>
      <c r="E10" s="649">
        <v>14811</v>
      </c>
      <c r="F10" s="757">
        <f t="shared" si="1"/>
        <v>-18.648301937748972</v>
      </c>
      <c r="O10" s="80"/>
      <c r="P10" s="80"/>
      <c r="Q10" s="80"/>
      <c r="R10" s="80"/>
      <c r="S10" s="80"/>
      <c r="T10" s="80"/>
    </row>
    <row r="11" spans="1:20" ht="17.25" customHeight="1" thickBot="1">
      <c r="A11" s="742" t="s">
        <v>111</v>
      </c>
      <c r="B11" s="1057">
        <v>265525.49599999998</v>
      </c>
      <c r="C11" s="650">
        <v>25193.42</v>
      </c>
      <c r="D11" s="756">
        <f t="shared" si="0"/>
        <v>9.488135934034748</v>
      </c>
      <c r="E11" s="650">
        <v>275999.39399999997</v>
      </c>
      <c r="F11" s="756">
        <f t="shared" si="1"/>
        <v>-3.7948989119881862</v>
      </c>
      <c r="J11" s="738"/>
      <c r="K11"/>
      <c r="L11"/>
      <c r="M11"/>
      <c r="N11"/>
      <c r="O11" s="80"/>
      <c r="P11" s="80"/>
      <c r="Q11" s="80"/>
      <c r="R11" s="80"/>
      <c r="S11" s="80"/>
      <c r="T11" s="80"/>
    </row>
    <row r="12" spans="1:20" ht="15" customHeight="1" thickBot="1">
      <c r="A12" s="741" t="s">
        <v>112</v>
      </c>
      <c r="B12" s="1057">
        <v>106086.693</v>
      </c>
      <c r="C12" s="646">
        <v>29831.151999999998</v>
      </c>
      <c r="D12" s="756">
        <f t="shared" si="0"/>
        <v>28.119598374133503</v>
      </c>
      <c r="E12" s="646">
        <v>104636.947</v>
      </c>
      <c r="F12" s="756">
        <f t="shared" si="1"/>
        <v>1.385501050599268</v>
      </c>
      <c r="K12"/>
      <c r="L12"/>
      <c r="M12"/>
      <c r="N12"/>
      <c r="O12" s="80"/>
      <c r="P12" s="80"/>
      <c r="Q12" s="80"/>
      <c r="R12" s="80"/>
      <c r="S12" s="80"/>
      <c r="T12" s="80"/>
    </row>
    <row r="13" spans="1:20" ht="15" customHeight="1" thickBot="1">
      <c r="A13" s="741" t="s">
        <v>113</v>
      </c>
      <c r="B13" s="1057">
        <f>B11+B12</f>
        <v>371612.18900000001</v>
      </c>
      <c r="C13" s="646">
        <f>C11+C12</f>
        <v>55024.572</v>
      </c>
      <c r="D13" s="758">
        <f t="shared" si="0"/>
        <v>14.806987937631938</v>
      </c>
      <c r="E13" s="646">
        <f>E11+E12</f>
        <v>380636.34099999996</v>
      </c>
      <c r="F13" s="758">
        <f t="shared" si="1"/>
        <v>-2.3708067328232185</v>
      </c>
      <c r="K13"/>
      <c r="L13"/>
      <c r="M13"/>
      <c r="N13"/>
      <c r="O13" s="80"/>
      <c r="P13" s="80"/>
      <c r="Q13" s="80"/>
      <c r="R13" s="80"/>
      <c r="S13" s="80"/>
      <c r="T13" s="80"/>
    </row>
    <row r="14" spans="1:20">
      <c r="E14" s="912"/>
      <c r="K14"/>
      <c r="L14"/>
      <c r="M14"/>
      <c r="N14"/>
      <c r="O14" s="80"/>
      <c r="P14" s="80"/>
      <c r="Q14" s="80"/>
      <c r="R14" s="80"/>
      <c r="S14" s="80"/>
      <c r="T14" s="80"/>
    </row>
    <row r="15" spans="1:20">
      <c r="K15"/>
      <c r="L15"/>
      <c r="M15"/>
      <c r="N15"/>
      <c r="O15" s="80"/>
      <c r="P15" s="80"/>
      <c r="Q15" s="80"/>
      <c r="R15" s="80"/>
      <c r="S15" s="80"/>
      <c r="T15" s="80"/>
    </row>
    <row r="16" spans="1:20" ht="15.75">
      <c r="A16" s="515" t="s">
        <v>242</v>
      </c>
      <c r="L16" s="80"/>
      <c r="M16" s="80"/>
      <c r="O16" s="80"/>
      <c r="P16" s="80"/>
      <c r="Q16" s="80"/>
      <c r="R16" s="80"/>
      <c r="S16" s="80"/>
      <c r="T16" s="80"/>
    </row>
    <row r="17" spans="1:20">
      <c r="L17" s="80"/>
      <c r="M17" s="80"/>
      <c r="O17" s="80"/>
      <c r="P17" s="80"/>
      <c r="Q17" s="80"/>
      <c r="R17" s="80"/>
      <c r="S17" s="80"/>
      <c r="T17" s="80"/>
    </row>
    <row r="18" spans="1:20" ht="33" customHeight="1" thickBot="1">
      <c r="A18" s="1163" t="s">
        <v>359</v>
      </c>
      <c r="B18" s="1163"/>
      <c r="C18" s="1163"/>
      <c r="D18" s="1163"/>
      <c r="E18" s="1163"/>
      <c r="F18" s="1163"/>
      <c r="K18"/>
      <c r="L18"/>
      <c r="M18"/>
      <c r="O18" s="80"/>
      <c r="P18" s="80"/>
      <c r="Q18" s="80"/>
      <c r="R18" s="80"/>
      <c r="S18" s="80"/>
      <c r="T18" s="80"/>
    </row>
    <row r="19" spans="1:20" ht="16.5" customHeight="1" thickBot="1">
      <c r="A19" s="1173" t="s">
        <v>114</v>
      </c>
      <c r="B19" s="1166" t="s">
        <v>354</v>
      </c>
      <c r="C19" s="1167"/>
      <c r="D19" s="1168"/>
      <c r="E19" s="1169" t="s">
        <v>355</v>
      </c>
      <c r="F19" s="1171" t="s">
        <v>356</v>
      </c>
      <c r="K19"/>
      <c r="L19"/>
      <c r="M19"/>
      <c r="O19" s="80"/>
      <c r="P19" s="80"/>
      <c r="Q19" s="80"/>
      <c r="R19" s="80"/>
      <c r="S19" s="80"/>
      <c r="T19" s="80"/>
    </row>
    <row r="20" spans="1:20" ht="21" customHeight="1" thickBot="1">
      <c r="A20" s="1174"/>
      <c r="B20" s="740" t="s">
        <v>244</v>
      </c>
      <c r="C20" s="740" t="s">
        <v>307</v>
      </c>
      <c r="D20" s="740" t="s">
        <v>308</v>
      </c>
      <c r="E20" s="1175"/>
      <c r="F20" s="1176"/>
      <c r="K20"/>
      <c r="L20"/>
      <c r="M20"/>
      <c r="O20" s="80"/>
      <c r="P20" s="80"/>
      <c r="Q20" s="80"/>
      <c r="R20" s="80"/>
      <c r="S20" s="80"/>
      <c r="T20" s="80"/>
    </row>
    <row r="21" spans="1:20" ht="15.75" thickBot="1">
      <c r="A21" s="513" t="s">
        <v>108</v>
      </c>
      <c r="B21" s="1057">
        <v>41721.821000000004</v>
      </c>
      <c r="C21" s="1053">
        <v>0</v>
      </c>
      <c r="D21" s="755">
        <f t="shared" ref="D21:D26" si="2">(C21/B21)*100</f>
        <v>0</v>
      </c>
      <c r="E21" s="646">
        <v>29790.733</v>
      </c>
      <c r="F21" s="755">
        <f t="shared" ref="F21:F26" si="3">((B21-E21)/E21)*100</f>
        <v>40.04966242354628</v>
      </c>
      <c r="H21" s="591" t="s">
        <v>115</v>
      </c>
      <c r="K21"/>
      <c r="L21"/>
      <c r="M21"/>
      <c r="O21" s="80"/>
      <c r="P21" s="80"/>
      <c r="Q21" s="80"/>
      <c r="R21" s="80"/>
      <c r="S21" s="80"/>
      <c r="T21" s="80"/>
    </row>
    <row r="22" spans="1:20" ht="15.75" thickBot="1">
      <c r="A22" s="513" t="s">
        <v>110</v>
      </c>
      <c r="B22" s="1057">
        <v>162785</v>
      </c>
      <c r="C22" s="1053">
        <v>0</v>
      </c>
      <c r="D22" s="756">
        <f t="shared" si="2"/>
        <v>0</v>
      </c>
      <c r="E22" s="646">
        <v>121202</v>
      </c>
      <c r="F22" s="756">
        <f t="shared" si="3"/>
        <v>34.308839788122306</v>
      </c>
      <c r="H22" s="566">
        <f>B22-E22</f>
        <v>41583</v>
      </c>
      <c r="K22"/>
      <c r="L22"/>
      <c r="M22"/>
      <c r="O22" s="80"/>
      <c r="P22" s="80"/>
      <c r="Q22" s="80"/>
      <c r="R22" s="80"/>
      <c r="S22" s="80"/>
      <c r="T22" s="80"/>
    </row>
    <row r="23" spans="1:20" ht="15.75" thickBot="1">
      <c r="A23" s="514" t="s">
        <v>241</v>
      </c>
      <c r="B23" s="1057">
        <v>40226</v>
      </c>
      <c r="C23" s="1054">
        <v>0</v>
      </c>
      <c r="D23" s="756">
        <f t="shared" si="2"/>
        <v>0</v>
      </c>
      <c r="E23" s="649">
        <v>32923</v>
      </c>
      <c r="F23" s="756">
        <f t="shared" si="3"/>
        <v>22.182061173040125</v>
      </c>
      <c r="O23" s="80"/>
      <c r="P23" s="80"/>
      <c r="Q23" s="80"/>
      <c r="R23" s="80"/>
      <c r="S23" s="80"/>
      <c r="T23" s="80"/>
    </row>
    <row r="24" spans="1:20" ht="15.75" thickBot="1">
      <c r="A24" s="513" t="s">
        <v>111</v>
      </c>
      <c r="B24" s="1057">
        <v>12359.263999999999</v>
      </c>
      <c r="C24" s="1055">
        <v>667.33399999999995</v>
      </c>
      <c r="D24" s="757">
        <f t="shared" si="2"/>
        <v>5.3994639162979281</v>
      </c>
      <c r="E24" s="646">
        <v>15139.212</v>
      </c>
      <c r="F24" s="757">
        <f t="shared" si="3"/>
        <v>-18.362567351590034</v>
      </c>
      <c r="O24" s="80"/>
      <c r="P24" s="80"/>
      <c r="Q24" s="80"/>
      <c r="R24" s="80"/>
      <c r="S24" s="80"/>
      <c r="T24" s="80"/>
    </row>
    <row r="25" spans="1:20" ht="15.75" thickBot="1">
      <c r="A25" s="513" t="s">
        <v>112</v>
      </c>
      <c r="B25" s="1057">
        <v>7481.7489999999998</v>
      </c>
      <c r="C25" s="1055">
        <v>396.25599999999997</v>
      </c>
      <c r="D25" s="756">
        <f t="shared" si="2"/>
        <v>5.2963017069939129</v>
      </c>
      <c r="E25" s="646">
        <v>5850.241</v>
      </c>
      <c r="F25" s="756">
        <f t="shared" si="3"/>
        <v>27.887876755846463</v>
      </c>
      <c r="O25" s="80"/>
      <c r="P25" s="80"/>
      <c r="Q25" s="80"/>
      <c r="R25" s="80"/>
      <c r="S25" s="80"/>
      <c r="T25" s="80"/>
    </row>
    <row r="26" spans="1:20" ht="15.75" thickBot="1">
      <c r="A26" s="513" t="s">
        <v>113</v>
      </c>
      <c r="B26" s="1057">
        <f>B24+B25</f>
        <v>19841.012999999999</v>
      </c>
      <c r="C26" s="646">
        <f>C24+C25</f>
        <v>1063.5899999999999</v>
      </c>
      <c r="D26" s="758">
        <f t="shared" si="2"/>
        <v>5.3605629914158115</v>
      </c>
      <c r="E26" s="646">
        <v>20989.453000000001</v>
      </c>
      <c r="F26" s="758">
        <f t="shared" si="3"/>
        <v>-5.4715099054749174</v>
      </c>
      <c r="O26" s="80"/>
      <c r="P26" s="80"/>
      <c r="Q26" s="80"/>
      <c r="R26" s="80"/>
      <c r="S26" s="80"/>
      <c r="T26" s="80"/>
    </row>
    <row r="27" spans="1:20">
      <c r="A27" s="970" t="s">
        <v>311</v>
      </c>
      <c r="B27" s="521"/>
      <c r="C27" s="522"/>
      <c r="D27" s="522"/>
      <c r="E27" s="522"/>
      <c r="F27" s="520"/>
      <c r="H27" s="80"/>
      <c r="I27"/>
      <c r="J27"/>
      <c r="K27"/>
      <c r="L27"/>
      <c r="M27"/>
      <c r="N27" s="80"/>
      <c r="O27" s="80"/>
      <c r="P27" s="80"/>
      <c r="Q27" s="80"/>
      <c r="R27" s="80"/>
      <c r="S27" s="80"/>
      <c r="T27" s="80"/>
    </row>
    <row r="28" spans="1:20">
      <c r="A28" s="518"/>
      <c r="B28" s="526"/>
      <c r="C28" s="516"/>
      <c r="D28" s="516"/>
      <c r="E28"/>
      <c r="F28"/>
      <c r="G28"/>
      <c r="H28"/>
      <c r="I28"/>
      <c r="J28"/>
      <c r="K28"/>
      <c r="L28"/>
      <c r="M28"/>
      <c r="N28" s="80"/>
      <c r="O28" s="80"/>
      <c r="P28" s="80"/>
      <c r="Q28" s="80"/>
      <c r="R28" s="80"/>
      <c r="S28" s="80"/>
      <c r="T28" s="80"/>
    </row>
    <row r="29" spans="1:20">
      <c r="A29" s="518"/>
      <c r="B29" s="527"/>
      <c r="C29" s="516"/>
      <c r="D29" s="528"/>
      <c r="E29"/>
      <c r="F29"/>
      <c r="G29"/>
      <c r="H29"/>
      <c r="I29"/>
      <c r="J29"/>
      <c r="K29"/>
      <c r="L29"/>
      <c r="M29"/>
      <c r="N29" s="80"/>
      <c r="O29" s="80"/>
      <c r="P29" s="80"/>
      <c r="Q29" s="80"/>
      <c r="R29" s="80"/>
      <c r="S29" s="80"/>
      <c r="T29" s="80"/>
    </row>
    <row r="30" spans="1:20">
      <c r="A30" s="521"/>
      <c r="B30" s="516"/>
      <c r="C30" s="1162"/>
      <c r="D30" s="1162"/>
      <c r="E30"/>
      <c r="F30"/>
      <c r="G30"/>
      <c r="H30"/>
      <c r="I30"/>
      <c r="J30"/>
      <c r="K30"/>
      <c r="L30"/>
      <c r="M30"/>
      <c r="N30" s="80"/>
      <c r="O30" s="80"/>
      <c r="P30" s="80"/>
      <c r="Q30" s="80"/>
      <c r="R30" s="80"/>
      <c r="S30" s="80"/>
      <c r="T30" s="80"/>
    </row>
    <row r="31" spans="1:20">
      <c r="A31" s="516"/>
      <c r="B31" s="528"/>
      <c r="C31" s="516"/>
      <c r="D31" s="516"/>
      <c r="E31"/>
      <c r="F31"/>
      <c r="G31"/>
      <c r="H31"/>
      <c r="I31"/>
      <c r="J31"/>
      <c r="K31"/>
      <c r="L31"/>
      <c r="M31"/>
      <c r="N31" s="80"/>
      <c r="O31" s="80"/>
      <c r="P31" s="80"/>
      <c r="Q31" s="80"/>
      <c r="R31" s="80"/>
      <c r="S31" s="80"/>
      <c r="T31" s="80"/>
    </row>
    <row r="32" spans="1:20" ht="15.75">
      <c r="A32" s="523"/>
      <c r="B32" s="528"/>
      <c r="C32" s="525"/>
      <c r="D32" s="80"/>
      <c r="E32"/>
      <c r="F32"/>
      <c r="G32"/>
      <c r="H32"/>
      <c r="I32"/>
      <c r="J32"/>
      <c r="K32"/>
      <c r="L32"/>
      <c r="M32"/>
      <c r="N32" s="80"/>
      <c r="O32" s="80"/>
      <c r="P32" s="80"/>
      <c r="Q32" s="80"/>
      <c r="R32" s="80"/>
      <c r="S32" s="80"/>
      <c r="T32" s="80"/>
    </row>
    <row r="33" spans="1:20">
      <c r="A33" s="516"/>
      <c r="B33" s="530"/>
      <c r="C33" s="516"/>
      <c r="D33" s="80"/>
      <c r="E33"/>
      <c r="F33"/>
      <c r="G33"/>
      <c r="H33"/>
      <c r="I33"/>
      <c r="J33"/>
      <c r="K33"/>
      <c r="L33"/>
      <c r="M33"/>
      <c r="N33" s="80"/>
      <c r="O33" s="80"/>
      <c r="P33" s="80"/>
      <c r="Q33" s="80"/>
      <c r="R33" s="80"/>
      <c r="S33" s="80"/>
      <c r="T33" s="80"/>
    </row>
    <row r="34" spans="1:20">
      <c r="A34" s="517"/>
      <c r="B34" s="530"/>
      <c r="C34" s="516"/>
      <c r="D34" s="80"/>
      <c r="E34"/>
      <c r="F34"/>
      <c r="G34"/>
      <c r="H34"/>
      <c r="I34"/>
      <c r="J34"/>
      <c r="K34"/>
      <c r="L34"/>
      <c r="M34"/>
      <c r="N34" s="80"/>
      <c r="O34" s="80"/>
      <c r="P34" s="80"/>
      <c r="Q34" s="80"/>
      <c r="R34" s="80"/>
      <c r="S34" s="80"/>
      <c r="T34" s="80"/>
    </row>
    <row r="35" spans="1:20">
      <c r="A35" s="517"/>
      <c r="B35" s="516"/>
      <c r="C35" s="516"/>
      <c r="D35" s="80"/>
      <c r="E35" s="80"/>
      <c r="F35" s="516"/>
      <c r="G35" s="516"/>
      <c r="H35" s="80"/>
      <c r="I35" s="80"/>
      <c r="J35" s="80"/>
      <c r="K35" s="80"/>
      <c r="L35" s="80"/>
      <c r="M35" s="80"/>
      <c r="N35" s="80"/>
      <c r="O35" s="80"/>
      <c r="P35" s="80"/>
      <c r="Q35" s="80"/>
      <c r="R35" s="80"/>
      <c r="S35" s="80"/>
      <c r="T35" s="80"/>
    </row>
    <row r="36" spans="1:20">
      <c r="A36" s="518"/>
      <c r="B36" s="519"/>
      <c r="C36" s="519"/>
      <c r="D36" s="80"/>
      <c r="E36" s="80"/>
      <c r="F36" s="520"/>
      <c r="G36" s="516"/>
      <c r="H36" s="80"/>
      <c r="I36" s="80"/>
      <c r="J36" s="80"/>
      <c r="K36" s="80"/>
      <c r="L36" s="80"/>
      <c r="M36" s="80"/>
      <c r="N36" s="80"/>
      <c r="O36" s="80"/>
      <c r="P36" s="80"/>
      <c r="Q36" s="80"/>
      <c r="R36" s="80"/>
    </row>
    <row r="37" spans="1:20">
      <c r="A37" s="518"/>
      <c r="B37" s="519"/>
      <c r="C37" s="519"/>
      <c r="D37" s="80"/>
      <c r="E37" s="80"/>
      <c r="F37" s="520"/>
      <c r="G37" s="516"/>
      <c r="H37" s="80"/>
      <c r="I37" s="80"/>
      <c r="J37" s="80"/>
      <c r="K37" s="80"/>
      <c r="L37" s="80"/>
      <c r="M37" s="80"/>
      <c r="N37" s="80"/>
      <c r="O37" s="80"/>
      <c r="P37" s="80"/>
      <c r="Q37" s="80"/>
      <c r="R37" s="80"/>
    </row>
    <row r="38" spans="1:20">
      <c r="A38" s="521"/>
      <c r="B38" s="522"/>
      <c r="C38" s="522"/>
      <c r="D38" s="80"/>
      <c r="E38" s="80"/>
      <c r="F38" s="520"/>
      <c r="G38" s="524"/>
      <c r="H38" s="80"/>
      <c r="I38" s="80"/>
      <c r="J38" s="80"/>
      <c r="K38" s="80"/>
      <c r="L38" s="80"/>
      <c r="M38" s="80"/>
      <c r="N38" s="80"/>
      <c r="O38" s="80"/>
      <c r="P38" s="80"/>
      <c r="Q38" s="80"/>
      <c r="R38" s="80"/>
    </row>
    <row r="39" spans="1:20">
      <c r="A39" s="526"/>
      <c r="B39" s="516"/>
      <c r="C39" s="516"/>
      <c r="D39" s="80"/>
      <c r="E39" s="80"/>
      <c r="F39" s="516"/>
      <c r="G39" s="516"/>
      <c r="H39" s="80"/>
      <c r="I39" s="80"/>
      <c r="J39" s="80"/>
      <c r="K39" s="80"/>
      <c r="L39" s="80"/>
      <c r="M39" s="80"/>
      <c r="N39" s="80"/>
      <c r="O39" s="80"/>
      <c r="P39" s="80"/>
      <c r="Q39" s="80"/>
      <c r="R39" s="80"/>
    </row>
    <row r="40" spans="1:20">
      <c r="A40" s="527"/>
      <c r="B40" s="516"/>
      <c r="C40" s="528"/>
      <c r="D40" s="80"/>
      <c r="E40" s="80"/>
      <c r="F40" s="516"/>
      <c r="G40" s="516"/>
      <c r="H40" s="516"/>
    </row>
    <row r="41" spans="1:20">
      <c r="A41" s="516"/>
      <c r="B41" s="1162"/>
      <c r="C41" s="1162"/>
      <c r="D41" s="516"/>
      <c r="E41" s="516"/>
      <c r="F41" s="516"/>
      <c r="G41" s="516"/>
    </row>
    <row r="42" spans="1:20">
      <c r="A42" s="528"/>
      <c r="B42" s="516"/>
      <c r="C42" s="516"/>
      <c r="D42" s="516"/>
      <c r="E42" s="516"/>
      <c r="F42" s="516"/>
      <c r="G42" s="516"/>
    </row>
    <row r="43" spans="1:20">
      <c r="A43" s="528"/>
      <c r="B43" s="525"/>
      <c r="C43" s="516"/>
      <c r="D43" s="516"/>
      <c r="E43" s="516"/>
      <c r="F43" s="516"/>
      <c r="G43" s="516"/>
    </row>
    <row r="44" spans="1:20">
      <c r="A44" s="530"/>
      <c r="B44" s="516"/>
      <c r="C44" s="516"/>
      <c r="D44" s="516"/>
      <c r="E44" s="516"/>
      <c r="F44" s="516"/>
      <c r="G44" s="516"/>
    </row>
    <row r="45" spans="1:20">
      <c r="A45" s="530"/>
      <c r="B45" s="516"/>
      <c r="C45" s="516"/>
      <c r="D45" s="525"/>
      <c r="E45" s="516"/>
      <c r="F45" s="516"/>
      <c r="G45" s="516"/>
    </row>
    <row r="46" spans="1:20">
      <c r="A46" s="516"/>
      <c r="B46" s="516"/>
      <c r="C46" s="516"/>
      <c r="D46" s="516"/>
      <c r="E46" s="516"/>
      <c r="F46" s="516"/>
      <c r="G46" s="516"/>
    </row>
    <row r="47" spans="1:20">
      <c r="A47" s="516"/>
      <c r="B47" s="516"/>
      <c r="C47" s="516"/>
      <c r="D47" s="516"/>
      <c r="E47" s="516"/>
      <c r="F47" s="516"/>
      <c r="G47" s="516"/>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934" customWidth="1"/>
    <col min="2" max="2" width="11.140625" style="934" customWidth="1"/>
    <col min="3" max="3" width="12.140625" style="934" customWidth="1"/>
    <col min="4" max="4" width="8.85546875" style="934" bestFit="1" customWidth="1"/>
    <col min="5" max="5" width="3" style="934" customWidth="1"/>
    <col min="6" max="6" width="20.28515625" style="934" customWidth="1"/>
    <col min="7" max="7" width="10.5703125" style="934" customWidth="1"/>
    <col min="8" max="8" width="9.85546875" style="738" bestFit="1" customWidth="1"/>
    <col min="9" max="9" width="8.85546875" style="934" bestFit="1" customWidth="1"/>
    <col min="10" max="10" width="2.85546875" style="934" customWidth="1"/>
    <col min="11" max="11" width="19.85546875" style="934" customWidth="1"/>
    <col min="12" max="12" width="12.140625" style="934" customWidth="1"/>
    <col min="13" max="13" width="11.7109375" style="934" customWidth="1"/>
    <col min="14" max="14" width="8.85546875" style="934" bestFit="1" customWidth="1"/>
    <col min="15" max="15" width="4.42578125" style="934" customWidth="1"/>
    <col min="16" max="16" width="19.85546875" style="934" customWidth="1"/>
    <col min="17" max="17" width="12.42578125" style="934" customWidth="1"/>
    <col min="18" max="18" width="15" style="934" customWidth="1"/>
    <col min="19" max="19" width="8.85546875" style="934" bestFit="1" customWidth="1"/>
    <col min="20" max="252" width="9.140625" style="934"/>
    <col min="253" max="253" width="5" style="934" customWidth="1"/>
    <col min="254" max="254" width="17.7109375" style="934" customWidth="1"/>
    <col min="255" max="255" width="13.85546875" style="934" customWidth="1"/>
    <col min="256" max="256" width="13.140625" style="934" customWidth="1"/>
    <col min="257" max="257" width="12.28515625" style="934" customWidth="1"/>
    <col min="258" max="258" width="3" style="934" customWidth="1"/>
    <col min="259" max="259" width="20.28515625" style="934" customWidth="1"/>
    <col min="260" max="260" width="12.5703125" style="934" customWidth="1"/>
    <col min="261" max="261" width="11.7109375" style="934" customWidth="1"/>
    <col min="262" max="262" width="9.140625" style="934"/>
    <col min="263" max="263" width="2.85546875" style="934" customWidth="1"/>
    <col min="264" max="264" width="18.5703125" style="934" customWidth="1"/>
    <col min="265" max="265" width="14.42578125" style="934" customWidth="1"/>
    <col min="266" max="266" width="13.7109375" style="934" customWidth="1"/>
    <col min="267" max="267" width="10.140625" style="934" customWidth="1"/>
    <col min="268" max="268" width="4.42578125" style="934" customWidth="1"/>
    <col min="269" max="269" width="24" style="934" customWidth="1"/>
    <col min="270" max="270" width="13.140625" style="934" customWidth="1"/>
    <col min="271" max="271" width="13" style="934" customWidth="1"/>
    <col min="272" max="272" width="10.42578125" style="934" customWidth="1"/>
    <col min="273" max="508" width="9.140625" style="934"/>
    <col min="509" max="509" width="5" style="934" customWidth="1"/>
    <col min="510" max="510" width="17.7109375" style="934" customWidth="1"/>
    <col min="511" max="511" width="13.85546875" style="934" customWidth="1"/>
    <col min="512" max="512" width="13.140625" style="934" customWidth="1"/>
    <col min="513" max="513" width="12.28515625" style="934" customWidth="1"/>
    <col min="514" max="514" width="3" style="934" customWidth="1"/>
    <col min="515" max="515" width="20.28515625" style="934" customWidth="1"/>
    <col min="516" max="516" width="12.5703125" style="934" customWidth="1"/>
    <col min="517" max="517" width="11.7109375" style="934" customWidth="1"/>
    <col min="518" max="518" width="9.140625" style="934"/>
    <col min="519" max="519" width="2.85546875" style="934" customWidth="1"/>
    <col min="520" max="520" width="18.5703125" style="934" customWidth="1"/>
    <col min="521" max="521" width="14.42578125" style="934" customWidth="1"/>
    <col min="522" max="522" width="13.7109375" style="934" customWidth="1"/>
    <col min="523" max="523" width="10.140625" style="934" customWidth="1"/>
    <col min="524" max="524" width="4.42578125" style="934" customWidth="1"/>
    <col min="525" max="525" width="24" style="934" customWidth="1"/>
    <col min="526" max="526" width="13.140625" style="934" customWidth="1"/>
    <col min="527" max="527" width="13" style="934" customWidth="1"/>
    <col min="528" max="528" width="10.42578125" style="934" customWidth="1"/>
    <col min="529" max="764" width="9.140625" style="934"/>
    <col min="765" max="765" width="5" style="934" customWidth="1"/>
    <col min="766" max="766" width="17.7109375" style="934" customWidth="1"/>
    <col min="767" max="767" width="13.85546875" style="934" customWidth="1"/>
    <col min="768" max="768" width="13.140625" style="934" customWidth="1"/>
    <col min="769" max="769" width="12.28515625" style="934" customWidth="1"/>
    <col min="770" max="770" width="3" style="934" customWidth="1"/>
    <col min="771" max="771" width="20.28515625" style="934" customWidth="1"/>
    <col min="772" max="772" width="12.5703125" style="934" customWidth="1"/>
    <col min="773" max="773" width="11.7109375" style="934" customWidth="1"/>
    <col min="774" max="774" width="9.140625" style="934"/>
    <col min="775" max="775" width="2.85546875" style="934" customWidth="1"/>
    <col min="776" max="776" width="18.5703125" style="934" customWidth="1"/>
    <col min="777" max="777" width="14.42578125" style="934" customWidth="1"/>
    <col min="778" max="778" width="13.7109375" style="934" customWidth="1"/>
    <col min="779" max="779" width="10.140625" style="934" customWidth="1"/>
    <col min="780" max="780" width="4.42578125" style="934" customWidth="1"/>
    <col min="781" max="781" width="24" style="934" customWidth="1"/>
    <col min="782" max="782" width="13.140625" style="934" customWidth="1"/>
    <col min="783" max="783" width="13" style="934" customWidth="1"/>
    <col min="784" max="784" width="10.42578125" style="934" customWidth="1"/>
    <col min="785" max="1020" width="9.140625" style="934"/>
    <col min="1021" max="1021" width="5" style="934" customWidth="1"/>
    <col min="1022" max="1022" width="17.7109375" style="934" customWidth="1"/>
    <col min="1023" max="1023" width="13.85546875" style="934" customWidth="1"/>
    <col min="1024" max="1024" width="13.140625" style="934" customWidth="1"/>
    <col min="1025" max="1025" width="12.28515625" style="934" customWidth="1"/>
    <col min="1026" max="1026" width="3" style="934" customWidth="1"/>
    <col min="1027" max="1027" width="20.28515625" style="934" customWidth="1"/>
    <col min="1028" max="1028" width="12.5703125" style="934" customWidth="1"/>
    <col min="1029" max="1029" width="11.7109375" style="934" customWidth="1"/>
    <col min="1030" max="1030" width="9.140625" style="934"/>
    <col min="1031" max="1031" width="2.85546875" style="934" customWidth="1"/>
    <col min="1032" max="1032" width="18.5703125" style="934" customWidth="1"/>
    <col min="1033" max="1033" width="14.42578125" style="934" customWidth="1"/>
    <col min="1034" max="1034" width="13.7109375" style="934" customWidth="1"/>
    <col min="1035" max="1035" width="10.140625" style="934" customWidth="1"/>
    <col min="1036" max="1036" width="4.42578125" style="934" customWidth="1"/>
    <col min="1037" max="1037" width="24" style="934" customWidth="1"/>
    <col min="1038" max="1038" width="13.140625" style="934" customWidth="1"/>
    <col min="1039" max="1039" width="13" style="934" customWidth="1"/>
    <col min="1040" max="1040" width="10.42578125" style="934" customWidth="1"/>
    <col min="1041" max="1276" width="9.140625" style="934"/>
    <col min="1277" max="1277" width="5" style="934" customWidth="1"/>
    <col min="1278" max="1278" width="17.7109375" style="934" customWidth="1"/>
    <col min="1279" max="1279" width="13.85546875" style="934" customWidth="1"/>
    <col min="1280" max="1280" width="13.140625" style="934" customWidth="1"/>
    <col min="1281" max="1281" width="12.28515625" style="934" customWidth="1"/>
    <col min="1282" max="1282" width="3" style="934" customWidth="1"/>
    <col min="1283" max="1283" width="20.28515625" style="934" customWidth="1"/>
    <col min="1284" max="1284" width="12.5703125" style="934" customWidth="1"/>
    <col min="1285" max="1285" width="11.7109375" style="934" customWidth="1"/>
    <col min="1286" max="1286" width="9.140625" style="934"/>
    <col min="1287" max="1287" width="2.85546875" style="934" customWidth="1"/>
    <col min="1288" max="1288" width="18.5703125" style="934" customWidth="1"/>
    <col min="1289" max="1289" width="14.42578125" style="934" customWidth="1"/>
    <col min="1290" max="1290" width="13.7109375" style="934" customWidth="1"/>
    <col min="1291" max="1291" width="10.140625" style="934" customWidth="1"/>
    <col min="1292" max="1292" width="4.42578125" style="934" customWidth="1"/>
    <col min="1293" max="1293" width="24" style="934" customWidth="1"/>
    <col min="1294" max="1294" width="13.140625" style="934" customWidth="1"/>
    <col min="1295" max="1295" width="13" style="934" customWidth="1"/>
    <col min="1296" max="1296" width="10.42578125" style="934" customWidth="1"/>
    <col min="1297" max="1532" width="9.140625" style="934"/>
    <col min="1533" max="1533" width="5" style="934" customWidth="1"/>
    <col min="1534" max="1534" width="17.7109375" style="934" customWidth="1"/>
    <col min="1535" max="1535" width="13.85546875" style="934" customWidth="1"/>
    <col min="1536" max="1536" width="13.140625" style="934" customWidth="1"/>
    <col min="1537" max="1537" width="12.28515625" style="934" customWidth="1"/>
    <col min="1538" max="1538" width="3" style="934" customWidth="1"/>
    <col min="1539" max="1539" width="20.28515625" style="934" customWidth="1"/>
    <col min="1540" max="1540" width="12.5703125" style="934" customWidth="1"/>
    <col min="1541" max="1541" width="11.7109375" style="934" customWidth="1"/>
    <col min="1542" max="1542" width="9.140625" style="934"/>
    <col min="1543" max="1543" width="2.85546875" style="934" customWidth="1"/>
    <col min="1544" max="1544" width="18.5703125" style="934" customWidth="1"/>
    <col min="1545" max="1545" width="14.42578125" style="934" customWidth="1"/>
    <col min="1546" max="1546" width="13.7109375" style="934" customWidth="1"/>
    <col min="1547" max="1547" width="10.140625" style="934" customWidth="1"/>
    <col min="1548" max="1548" width="4.42578125" style="934" customWidth="1"/>
    <col min="1549" max="1549" width="24" style="934" customWidth="1"/>
    <col min="1550" max="1550" width="13.140625" style="934" customWidth="1"/>
    <col min="1551" max="1551" width="13" style="934" customWidth="1"/>
    <col min="1552" max="1552" width="10.42578125" style="934" customWidth="1"/>
    <col min="1553" max="1788" width="9.140625" style="934"/>
    <col min="1789" max="1789" width="5" style="934" customWidth="1"/>
    <col min="1790" max="1790" width="17.7109375" style="934" customWidth="1"/>
    <col min="1791" max="1791" width="13.85546875" style="934" customWidth="1"/>
    <col min="1792" max="1792" width="13.140625" style="934" customWidth="1"/>
    <col min="1793" max="1793" width="12.28515625" style="934" customWidth="1"/>
    <col min="1794" max="1794" width="3" style="934" customWidth="1"/>
    <col min="1795" max="1795" width="20.28515625" style="934" customWidth="1"/>
    <col min="1796" max="1796" width="12.5703125" style="934" customWidth="1"/>
    <col min="1797" max="1797" width="11.7109375" style="934" customWidth="1"/>
    <col min="1798" max="1798" width="9.140625" style="934"/>
    <col min="1799" max="1799" width="2.85546875" style="934" customWidth="1"/>
    <col min="1800" max="1800" width="18.5703125" style="934" customWidth="1"/>
    <col min="1801" max="1801" width="14.42578125" style="934" customWidth="1"/>
    <col min="1802" max="1802" width="13.7109375" style="934" customWidth="1"/>
    <col min="1803" max="1803" width="10.140625" style="934" customWidth="1"/>
    <col min="1804" max="1804" width="4.42578125" style="934" customWidth="1"/>
    <col min="1805" max="1805" width="24" style="934" customWidth="1"/>
    <col min="1806" max="1806" width="13.140625" style="934" customWidth="1"/>
    <col min="1807" max="1807" width="13" style="934" customWidth="1"/>
    <col min="1808" max="1808" width="10.42578125" style="934" customWidth="1"/>
    <col min="1809" max="2044" width="9.140625" style="934"/>
    <col min="2045" max="2045" width="5" style="934" customWidth="1"/>
    <col min="2046" max="2046" width="17.7109375" style="934" customWidth="1"/>
    <col min="2047" max="2047" width="13.85546875" style="934" customWidth="1"/>
    <col min="2048" max="2048" width="13.140625" style="934" customWidth="1"/>
    <col min="2049" max="2049" width="12.28515625" style="934" customWidth="1"/>
    <col min="2050" max="2050" width="3" style="934" customWidth="1"/>
    <col min="2051" max="2051" width="20.28515625" style="934" customWidth="1"/>
    <col min="2052" max="2052" width="12.5703125" style="934" customWidth="1"/>
    <col min="2053" max="2053" width="11.7109375" style="934" customWidth="1"/>
    <col min="2054" max="2054" width="9.140625" style="934"/>
    <col min="2055" max="2055" width="2.85546875" style="934" customWidth="1"/>
    <col min="2056" max="2056" width="18.5703125" style="934" customWidth="1"/>
    <col min="2057" max="2057" width="14.42578125" style="934" customWidth="1"/>
    <col min="2058" max="2058" width="13.7109375" style="934" customWidth="1"/>
    <col min="2059" max="2059" width="10.140625" style="934" customWidth="1"/>
    <col min="2060" max="2060" width="4.42578125" style="934" customWidth="1"/>
    <col min="2061" max="2061" width="24" style="934" customWidth="1"/>
    <col min="2062" max="2062" width="13.140625" style="934" customWidth="1"/>
    <col min="2063" max="2063" width="13" style="934" customWidth="1"/>
    <col min="2064" max="2064" width="10.42578125" style="934" customWidth="1"/>
    <col min="2065" max="2300" width="9.140625" style="934"/>
    <col min="2301" max="2301" width="5" style="934" customWidth="1"/>
    <col min="2302" max="2302" width="17.7109375" style="934" customWidth="1"/>
    <col min="2303" max="2303" width="13.85546875" style="934" customWidth="1"/>
    <col min="2304" max="2304" width="13.140625" style="934" customWidth="1"/>
    <col min="2305" max="2305" width="12.28515625" style="934" customWidth="1"/>
    <col min="2306" max="2306" width="3" style="934" customWidth="1"/>
    <col min="2307" max="2307" width="20.28515625" style="934" customWidth="1"/>
    <col min="2308" max="2308" width="12.5703125" style="934" customWidth="1"/>
    <col min="2309" max="2309" width="11.7109375" style="934" customWidth="1"/>
    <col min="2310" max="2310" width="9.140625" style="934"/>
    <col min="2311" max="2311" width="2.85546875" style="934" customWidth="1"/>
    <col min="2312" max="2312" width="18.5703125" style="934" customWidth="1"/>
    <col min="2313" max="2313" width="14.42578125" style="934" customWidth="1"/>
    <col min="2314" max="2314" width="13.7109375" style="934" customWidth="1"/>
    <col min="2315" max="2315" width="10.140625" style="934" customWidth="1"/>
    <col min="2316" max="2316" width="4.42578125" style="934" customWidth="1"/>
    <col min="2317" max="2317" width="24" style="934" customWidth="1"/>
    <col min="2318" max="2318" width="13.140625" style="934" customWidth="1"/>
    <col min="2319" max="2319" width="13" style="934" customWidth="1"/>
    <col min="2320" max="2320" width="10.42578125" style="934" customWidth="1"/>
    <col min="2321" max="2556" width="9.140625" style="934"/>
    <col min="2557" max="2557" width="5" style="934" customWidth="1"/>
    <col min="2558" max="2558" width="17.7109375" style="934" customWidth="1"/>
    <col min="2559" max="2559" width="13.85546875" style="934" customWidth="1"/>
    <col min="2560" max="2560" width="13.140625" style="934" customWidth="1"/>
    <col min="2561" max="2561" width="12.28515625" style="934" customWidth="1"/>
    <col min="2562" max="2562" width="3" style="934" customWidth="1"/>
    <col min="2563" max="2563" width="20.28515625" style="934" customWidth="1"/>
    <col min="2564" max="2564" width="12.5703125" style="934" customWidth="1"/>
    <col min="2565" max="2565" width="11.7109375" style="934" customWidth="1"/>
    <col min="2566" max="2566" width="9.140625" style="934"/>
    <col min="2567" max="2567" width="2.85546875" style="934" customWidth="1"/>
    <col min="2568" max="2568" width="18.5703125" style="934" customWidth="1"/>
    <col min="2569" max="2569" width="14.42578125" style="934" customWidth="1"/>
    <col min="2570" max="2570" width="13.7109375" style="934" customWidth="1"/>
    <col min="2571" max="2571" width="10.140625" style="934" customWidth="1"/>
    <col min="2572" max="2572" width="4.42578125" style="934" customWidth="1"/>
    <col min="2573" max="2573" width="24" style="934" customWidth="1"/>
    <col min="2574" max="2574" width="13.140625" style="934" customWidth="1"/>
    <col min="2575" max="2575" width="13" style="934" customWidth="1"/>
    <col min="2576" max="2576" width="10.42578125" style="934" customWidth="1"/>
    <col min="2577" max="2812" width="9.140625" style="934"/>
    <col min="2813" max="2813" width="5" style="934" customWidth="1"/>
    <col min="2814" max="2814" width="17.7109375" style="934" customWidth="1"/>
    <col min="2815" max="2815" width="13.85546875" style="934" customWidth="1"/>
    <col min="2816" max="2816" width="13.140625" style="934" customWidth="1"/>
    <col min="2817" max="2817" width="12.28515625" style="934" customWidth="1"/>
    <col min="2818" max="2818" width="3" style="934" customWidth="1"/>
    <col min="2819" max="2819" width="20.28515625" style="934" customWidth="1"/>
    <col min="2820" max="2820" width="12.5703125" style="934" customWidth="1"/>
    <col min="2821" max="2821" width="11.7109375" style="934" customWidth="1"/>
    <col min="2822" max="2822" width="9.140625" style="934"/>
    <col min="2823" max="2823" width="2.85546875" style="934" customWidth="1"/>
    <col min="2824" max="2824" width="18.5703125" style="934" customWidth="1"/>
    <col min="2825" max="2825" width="14.42578125" style="934" customWidth="1"/>
    <col min="2826" max="2826" width="13.7109375" style="934" customWidth="1"/>
    <col min="2827" max="2827" width="10.140625" style="934" customWidth="1"/>
    <col min="2828" max="2828" width="4.42578125" style="934" customWidth="1"/>
    <col min="2829" max="2829" width="24" style="934" customWidth="1"/>
    <col min="2830" max="2830" width="13.140625" style="934" customWidth="1"/>
    <col min="2831" max="2831" width="13" style="934" customWidth="1"/>
    <col min="2832" max="2832" width="10.42578125" style="934" customWidth="1"/>
    <col min="2833" max="3068" width="9.140625" style="934"/>
    <col min="3069" max="3069" width="5" style="934" customWidth="1"/>
    <col min="3070" max="3070" width="17.7109375" style="934" customWidth="1"/>
    <col min="3071" max="3071" width="13.85546875" style="934" customWidth="1"/>
    <col min="3072" max="3072" width="13.140625" style="934" customWidth="1"/>
    <col min="3073" max="3073" width="12.28515625" style="934" customWidth="1"/>
    <col min="3074" max="3074" width="3" style="934" customWidth="1"/>
    <col min="3075" max="3075" width="20.28515625" style="934" customWidth="1"/>
    <col min="3076" max="3076" width="12.5703125" style="934" customWidth="1"/>
    <col min="3077" max="3077" width="11.7109375" style="934" customWidth="1"/>
    <col min="3078" max="3078" width="9.140625" style="934"/>
    <col min="3079" max="3079" width="2.85546875" style="934" customWidth="1"/>
    <col min="3080" max="3080" width="18.5703125" style="934" customWidth="1"/>
    <col min="3081" max="3081" width="14.42578125" style="934" customWidth="1"/>
    <col min="3082" max="3082" width="13.7109375" style="934" customWidth="1"/>
    <col min="3083" max="3083" width="10.140625" style="934" customWidth="1"/>
    <col min="3084" max="3084" width="4.42578125" style="934" customWidth="1"/>
    <col min="3085" max="3085" width="24" style="934" customWidth="1"/>
    <col min="3086" max="3086" width="13.140625" style="934" customWidth="1"/>
    <col min="3087" max="3087" width="13" style="934" customWidth="1"/>
    <col min="3088" max="3088" width="10.42578125" style="934" customWidth="1"/>
    <col min="3089" max="3324" width="9.140625" style="934"/>
    <col min="3325" max="3325" width="5" style="934" customWidth="1"/>
    <col min="3326" max="3326" width="17.7109375" style="934" customWidth="1"/>
    <col min="3327" max="3327" width="13.85546875" style="934" customWidth="1"/>
    <col min="3328" max="3328" width="13.140625" style="934" customWidth="1"/>
    <col min="3329" max="3329" width="12.28515625" style="934" customWidth="1"/>
    <col min="3330" max="3330" width="3" style="934" customWidth="1"/>
    <col min="3331" max="3331" width="20.28515625" style="934" customWidth="1"/>
    <col min="3332" max="3332" width="12.5703125" style="934" customWidth="1"/>
    <col min="3333" max="3333" width="11.7109375" style="934" customWidth="1"/>
    <col min="3334" max="3334" width="9.140625" style="934"/>
    <col min="3335" max="3335" width="2.85546875" style="934" customWidth="1"/>
    <col min="3336" max="3336" width="18.5703125" style="934" customWidth="1"/>
    <col min="3337" max="3337" width="14.42578125" style="934" customWidth="1"/>
    <col min="3338" max="3338" width="13.7109375" style="934" customWidth="1"/>
    <col min="3339" max="3339" width="10.140625" style="934" customWidth="1"/>
    <col min="3340" max="3340" width="4.42578125" style="934" customWidth="1"/>
    <col min="3341" max="3341" width="24" style="934" customWidth="1"/>
    <col min="3342" max="3342" width="13.140625" style="934" customWidth="1"/>
    <col min="3343" max="3343" width="13" style="934" customWidth="1"/>
    <col min="3344" max="3344" width="10.42578125" style="934" customWidth="1"/>
    <col min="3345" max="3580" width="9.140625" style="934"/>
    <col min="3581" max="3581" width="5" style="934" customWidth="1"/>
    <col min="3582" max="3582" width="17.7109375" style="934" customWidth="1"/>
    <col min="3583" max="3583" width="13.85546875" style="934" customWidth="1"/>
    <col min="3584" max="3584" width="13.140625" style="934" customWidth="1"/>
    <col min="3585" max="3585" width="12.28515625" style="934" customWidth="1"/>
    <col min="3586" max="3586" width="3" style="934" customWidth="1"/>
    <col min="3587" max="3587" width="20.28515625" style="934" customWidth="1"/>
    <col min="3588" max="3588" width="12.5703125" style="934" customWidth="1"/>
    <col min="3589" max="3589" width="11.7109375" style="934" customWidth="1"/>
    <col min="3590" max="3590" width="9.140625" style="934"/>
    <col min="3591" max="3591" width="2.85546875" style="934" customWidth="1"/>
    <col min="3592" max="3592" width="18.5703125" style="934" customWidth="1"/>
    <col min="3593" max="3593" width="14.42578125" style="934" customWidth="1"/>
    <col min="3594" max="3594" width="13.7109375" style="934" customWidth="1"/>
    <col min="3595" max="3595" width="10.140625" style="934" customWidth="1"/>
    <col min="3596" max="3596" width="4.42578125" style="934" customWidth="1"/>
    <col min="3597" max="3597" width="24" style="934" customWidth="1"/>
    <col min="3598" max="3598" width="13.140625" style="934" customWidth="1"/>
    <col min="3599" max="3599" width="13" style="934" customWidth="1"/>
    <col min="3600" max="3600" width="10.42578125" style="934" customWidth="1"/>
    <col min="3601" max="3836" width="9.140625" style="934"/>
    <col min="3837" max="3837" width="5" style="934" customWidth="1"/>
    <col min="3838" max="3838" width="17.7109375" style="934" customWidth="1"/>
    <col min="3839" max="3839" width="13.85546875" style="934" customWidth="1"/>
    <col min="3840" max="3840" width="13.140625" style="934" customWidth="1"/>
    <col min="3841" max="3841" width="12.28515625" style="934" customWidth="1"/>
    <col min="3842" max="3842" width="3" style="934" customWidth="1"/>
    <col min="3843" max="3843" width="20.28515625" style="934" customWidth="1"/>
    <col min="3844" max="3844" width="12.5703125" style="934" customWidth="1"/>
    <col min="3845" max="3845" width="11.7109375" style="934" customWidth="1"/>
    <col min="3846" max="3846" width="9.140625" style="934"/>
    <col min="3847" max="3847" width="2.85546875" style="934" customWidth="1"/>
    <col min="3848" max="3848" width="18.5703125" style="934" customWidth="1"/>
    <col min="3849" max="3849" width="14.42578125" style="934" customWidth="1"/>
    <col min="3850" max="3850" width="13.7109375" style="934" customWidth="1"/>
    <col min="3851" max="3851" width="10.140625" style="934" customWidth="1"/>
    <col min="3852" max="3852" width="4.42578125" style="934" customWidth="1"/>
    <col min="3853" max="3853" width="24" style="934" customWidth="1"/>
    <col min="3854" max="3854" width="13.140625" style="934" customWidth="1"/>
    <col min="3855" max="3855" width="13" style="934" customWidth="1"/>
    <col min="3856" max="3856" width="10.42578125" style="934" customWidth="1"/>
    <col min="3857" max="4092" width="9.140625" style="934"/>
    <col min="4093" max="4093" width="5" style="934" customWidth="1"/>
    <col min="4094" max="4094" width="17.7109375" style="934" customWidth="1"/>
    <col min="4095" max="4095" width="13.85546875" style="934" customWidth="1"/>
    <col min="4096" max="4096" width="13.140625" style="934" customWidth="1"/>
    <col min="4097" max="4097" width="12.28515625" style="934" customWidth="1"/>
    <col min="4098" max="4098" width="3" style="934" customWidth="1"/>
    <col min="4099" max="4099" width="20.28515625" style="934" customWidth="1"/>
    <col min="4100" max="4100" width="12.5703125" style="934" customWidth="1"/>
    <col min="4101" max="4101" width="11.7109375" style="934" customWidth="1"/>
    <col min="4102" max="4102" width="9.140625" style="934"/>
    <col min="4103" max="4103" width="2.85546875" style="934" customWidth="1"/>
    <col min="4104" max="4104" width="18.5703125" style="934" customWidth="1"/>
    <col min="4105" max="4105" width="14.42578125" style="934" customWidth="1"/>
    <col min="4106" max="4106" width="13.7109375" style="934" customWidth="1"/>
    <col min="4107" max="4107" width="10.140625" style="934" customWidth="1"/>
    <col min="4108" max="4108" width="4.42578125" style="934" customWidth="1"/>
    <col min="4109" max="4109" width="24" style="934" customWidth="1"/>
    <col min="4110" max="4110" width="13.140625" style="934" customWidth="1"/>
    <col min="4111" max="4111" width="13" style="934" customWidth="1"/>
    <col min="4112" max="4112" width="10.42578125" style="934" customWidth="1"/>
    <col min="4113" max="4348" width="9.140625" style="934"/>
    <col min="4349" max="4349" width="5" style="934" customWidth="1"/>
    <col min="4350" max="4350" width="17.7109375" style="934" customWidth="1"/>
    <col min="4351" max="4351" width="13.85546875" style="934" customWidth="1"/>
    <col min="4352" max="4352" width="13.140625" style="934" customWidth="1"/>
    <col min="4353" max="4353" width="12.28515625" style="934" customWidth="1"/>
    <col min="4354" max="4354" width="3" style="934" customWidth="1"/>
    <col min="4355" max="4355" width="20.28515625" style="934" customWidth="1"/>
    <col min="4356" max="4356" width="12.5703125" style="934" customWidth="1"/>
    <col min="4357" max="4357" width="11.7109375" style="934" customWidth="1"/>
    <col min="4358" max="4358" width="9.140625" style="934"/>
    <col min="4359" max="4359" width="2.85546875" style="934" customWidth="1"/>
    <col min="4360" max="4360" width="18.5703125" style="934" customWidth="1"/>
    <col min="4361" max="4361" width="14.42578125" style="934" customWidth="1"/>
    <col min="4362" max="4362" width="13.7109375" style="934" customWidth="1"/>
    <col min="4363" max="4363" width="10.140625" style="934" customWidth="1"/>
    <col min="4364" max="4364" width="4.42578125" style="934" customWidth="1"/>
    <col min="4365" max="4365" width="24" style="934" customWidth="1"/>
    <col min="4366" max="4366" width="13.140625" style="934" customWidth="1"/>
    <col min="4367" max="4367" width="13" style="934" customWidth="1"/>
    <col min="4368" max="4368" width="10.42578125" style="934" customWidth="1"/>
    <col min="4369" max="4604" width="9.140625" style="934"/>
    <col min="4605" max="4605" width="5" style="934" customWidth="1"/>
    <col min="4606" max="4606" width="17.7109375" style="934" customWidth="1"/>
    <col min="4607" max="4607" width="13.85546875" style="934" customWidth="1"/>
    <col min="4608" max="4608" width="13.140625" style="934" customWidth="1"/>
    <col min="4609" max="4609" width="12.28515625" style="934" customWidth="1"/>
    <col min="4610" max="4610" width="3" style="934" customWidth="1"/>
    <col min="4611" max="4611" width="20.28515625" style="934" customWidth="1"/>
    <col min="4612" max="4612" width="12.5703125" style="934" customWidth="1"/>
    <col min="4613" max="4613" width="11.7109375" style="934" customWidth="1"/>
    <col min="4614" max="4614" width="9.140625" style="934"/>
    <col min="4615" max="4615" width="2.85546875" style="934" customWidth="1"/>
    <col min="4616" max="4616" width="18.5703125" style="934" customWidth="1"/>
    <col min="4617" max="4617" width="14.42578125" style="934" customWidth="1"/>
    <col min="4618" max="4618" width="13.7109375" style="934" customWidth="1"/>
    <col min="4619" max="4619" width="10.140625" style="934" customWidth="1"/>
    <col min="4620" max="4620" width="4.42578125" style="934" customWidth="1"/>
    <col min="4621" max="4621" width="24" style="934" customWidth="1"/>
    <col min="4622" max="4622" width="13.140625" style="934" customWidth="1"/>
    <col min="4623" max="4623" width="13" style="934" customWidth="1"/>
    <col min="4624" max="4624" width="10.42578125" style="934" customWidth="1"/>
    <col min="4625" max="4860" width="9.140625" style="934"/>
    <col min="4861" max="4861" width="5" style="934" customWidth="1"/>
    <col min="4862" max="4862" width="17.7109375" style="934" customWidth="1"/>
    <col min="4863" max="4863" width="13.85546875" style="934" customWidth="1"/>
    <col min="4864" max="4864" width="13.140625" style="934" customWidth="1"/>
    <col min="4865" max="4865" width="12.28515625" style="934" customWidth="1"/>
    <col min="4866" max="4866" width="3" style="934" customWidth="1"/>
    <col min="4867" max="4867" width="20.28515625" style="934" customWidth="1"/>
    <col min="4868" max="4868" width="12.5703125" style="934" customWidth="1"/>
    <col min="4869" max="4869" width="11.7109375" style="934" customWidth="1"/>
    <col min="4870" max="4870" width="9.140625" style="934"/>
    <col min="4871" max="4871" width="2.85546875" style="934" customWidth="1"/>
    <col min="4872" max="4872" width="18.5703125" style="934" customWidth="1"/>
    <col min="4873" max="4873" width="14.42578125" style="934" customWidth="1"/>
    <col min="4874" max="4874" width="13.7109375" style="934" customWidth="1"/>
    <col min="4875" max="4875" width="10.140625" style="934" customWidth="1"/>
    <col min="4876" max="4876" width="4.42578125" style="934" customWidth="1"/>
    <col min="4877" max="4877" width="24" style="934" customWidth="1"/>
    <col min="4878" max="4878" width="13.140625" style="934" customWidth="1"/>
    <col min="4879" max="4879" width="13" style="934" customWidth="1"/>
    <col min="4880" max="4880" width="10.42578125" style="934" customWidth="1"/>
    <col min="4881" max="5116" width="9.140625" style="934"/>
    <col min="5117" max="5117" width="5" style="934" customWidth="1"/>
    <col min="5118" max="5118" width="17.7109375" style="934" customWidth="1"/>
    <col min="5119" max="5119" width="13.85546875" style="934" customWidth="1"/>
    <col min="5120" max="5120" width="13.140625" style="934" customWidth="1"/>
    <col min="5121" max="5121" width="12.28515625" style="934" customWidth="1"/>
    <col min="5122" max="5122" width="3" style="934" customWidth="1"/>
    <col min="5123" max="5123" width="20.28515625" style="934" customWidth="1"/>
    <col min="5124" max="5124" width="12.5703125" style="934" customWidth="1"/>
    <col min="5125" max="5125" width="11.7109375" style="934" customWidth="1"/>
    <col min="5126" max="5126" width="9.140625" style="934"/>
    <col min="5127" max="5127" width="2.85546875" style="934" customWidth="1"/>
    <col min="5128" max="5128" width="18.5703125" style="934" customWidth="1"/>
    <col min="5129" max="5129" width="14.42578125" style="934" customWidth="1"/>
    <col min="5130" max="5130" width="13.7109375" style="934" customWidth="1"/>
    <col min="5131" max="5131" width="10.140625" style="934" customWidth="1"/>
    <col min="5132" max="5132" width="4.42578125" style="934" customWidth="1"/>
    <col min="5133" max="5133" width="24" style="934" customWidth="1"/>
    <col min="5134" max="5134" width="13.140625" style="934" customWidth="1"/>
    <col min="5135" max="5135" width="13" style="934" customWidth="1"/>
    <col min="5136" max="5136" width="10.42578125" style="934" customWidth="1"/>
    <col min="5137" max="5372" width="9.140625" style="934"/>
    <col min="5373" max="5373" width="5" style="934" customWidth="1"/>
    <col min="5374" max="5374" width="17.7109375" style="934" customWidth="1"/>
    <col min="5375" max="5375" width="13.85546875" style="934" customWidth="1"/>
    <col min="5376" max="5376" width="13.140625" style="934" customWidth="1"/>
    <col min="5377" max="5377" width="12.28515625" style="934" customWidth="1"/>
    <col min="5378" max="5378" width="3" style="934" customWidth="1"/>
    <col min="5379" max="5379" width="20.28515625" style="934" customWidth="1"/>
    <col min="5380" max="5380" width="12.5703125" style="934" customWidth="1"/>
    <col min="5381" max="5381" width="11.7109375" style="934" customWidth="1"/>
    <col min="5382" max="5382" width="9.140625" style="934"/>
    <col min="5383" max="5383" width="2.85546875" style="934" customWidth="1"/>
    <col min="5384" max="5384" width="18.5703125" style="934" customWidth="1"/>
    <col min="5385" max="5385" width="14.42578125" style="934" customWidth="1"/>
    <col min="5386" max="5386" width="13.7109375" style="934" customWidth="1"/>
    <col min="5387" max="5387" width="10.140625" style="934" customWidth="1"/>
    <col min="5388" max="5388" width="4.42578125" style="934" customWidth="1"/>
    <col min="5389" max="5389" width="24" style="934" customWidth="1"/>
    <col min="5390" max="5390" width="13.140625" style="934" customWidth="1"/>
    <col min="5391" max="5391" width="13" style="934" customWidth="1"/>
    <col min="5392" max="5392" width="10.42578125" style="934" customWidth="1"/>
    <col min="5393" max="5628" width="9.140625" style="934"/>
    <col min="5629" max="5629" width="5" style="934" customWidth="1"/>
    <col min="5630" max="5630" width="17.7109375" style="934" customWidth="1"/>
    <col min="5631" max="5631" width="13.85546875" style="934" customWidth="1"/>
    <col min="5632" max="5632" width="13.140625" style="934" customWidth="1"/>
    <col min="5633" max="5633" width="12.28515625" style="934" customWidth="1"/>
    <col min="5634" max="5634" width="3" style="934" customWidth="1"/>
    <col min="5635" max="5635" width="20.28515625" style="934" customWidth="1"/>
    <col min="5636" max="5636" width="12.5703125" style="934" customWidth="1"/>
    <col min="5637" max="5637" width="11.7109375" style="934" customWidth="1"/>
    <col min="5638" max="5638" width="9.140625" style="934"/>
    <col min="5639" max="5639" width="2.85546875" style="934" customWidth="1"/>
    <col min="5640" max="5640" width="18.5703125" style="934" customWidth="1"/>
    <col min="5641" max="5641" width="14.42578125" style="934" customWidth="1"/>
    <col min="5642" max="5642" width="13.7109375" style="934" customWidth="1"/>
    <col min="5643" max="5643" width="10.140625" style="934" customWidth="1"/>
    <col min="5644" max="5644" width="4.42578125" style="934" customWidth="1"/>
    <col min="5645" max="5645" width="24" style="934" customWidth="1"/>
    <col min="5646" max="5646" width="13.140625" style="934" customWidth="1"/>
    <col min="5647" max="5647" width="13" style="934" customWidth="1"/>
    <col min="5648" max="5648" width="10.42578125" style="934" customWidth="1"/>
    <col min="5649" max="5884" width="9.140625" style="934"/>
    <col min="5885" max="5885" width="5" style="934" customWidth="1"/>
    <col min="5886" max="5886" width="17.7109375" style="934" customWidth="1"/>
    <col min="5887" max="5887" width="13.85546875" style="934" customWidth="1"/>
    <col min="5888" max="5888" width="13.140625" style="934" customWidth="1"/>
    <col min="5889" max="5889" width="12.28515625" style="934" customWidth="1"/>
    <col min="5890" max="5890" width="3" style="934" customWidth="1"/>
    <col min="5891" max="5891" width="20.28515625" style="934" customWidth="1"/>
    <col min="5892" max="5892" width="12.5703125" style="934" customWidth="1"/>
    <col min="5893" max="5893" width="11.7109375" style="934" customWidth="1"/>
    <col min="5894" max="5894" width="9.140625" style="934"/>
    <col min="5895" max="5895" width="2.85546875" style="934" customWidth="1"/>
    <col min="5896" max="5896" width="18.5703125" style="934" customWidth="1"/>
    <col min="5897" max="5897" width="14.42578125" style="934" customWidth="1"/>
    <col min="5898" max="5898" width="13.7109375" style="934" customWidth="1"/>
    <col min="5899" max="5899" width="10.140625" style="934" customWidth="1"/>
    <col min="5900" max="5900" width="4.42578125" style="934" customWidth="1"/>
    <col min="5901" max="5901" width="24" style="934" customWidth="1"/>
    <col min="5902" max="5902" width="13.140625" style="934" customWidth="1"/>
    <col min="5903" max="5903" width="13" style="934" customWidth="1"/>
    <col min="5904" max="5904" width="10.42578125" style="934" customWidth="1"/>
    <col min="5905" max="6140" width="9.140625" style="934"/>
    <col min="6141" max="6141" width="5" style="934" customWidth="1"/>
    <col min="6142" max="6142" width="17.7109375" style="934" customWidth="1"/>
    <col min="6143" max="6143" width="13.85546875" style="934" customWidth="1"/>
    <col min="6144" max="6144" width="13.140625" style="934" customWidth="1"/>
    <col min="6145" max="6145" width="12.28515625" style="934" customWidth="1"/>
    <col min="6146" max="6146" width="3" style="934" customWidth="1"/>
    <col min="6147" max="6147" width="20.28515625" style="934" customWidth="1"/>
    <col min="6148" max="6148" width="12.5703125" style="934" customWidth="1"/>
    <col min="6149" max="6149" width="11.7109375" style="934" customWidth="1"/>
    <col min="6150" max="6150" width="9.140625" style="934"/>
    <col min="6151" max="6151" width="2.85546875" style="934" customWidth="1"/>
    <col min="6152" max="6152" width="18.5703125" style="934" customWidth="1"/>
    <col min="6153" max="6153" width="14.42578125" style="934" customWidth="1"/>
    <col min="6154" max="6154" width="13.7109375" style="934" customWidth="1"/>
    <col min="6155" max="6155" width="10.140625" style="934" customWidth="1"/>
    <col min="6156" max="6156" width="4.42578125" style="934" customWidth="1"/>
    <col min="6157" max="6157" width="24" style="934" customWidth="1"/>
    <col min="6158" max="6158" width="13.140625" style="934" customWidth="1"/>
    <col min="6159" max="6159" width="13" style="934" customWidth="1"/>
    <col min="6160" max="6160" width="10.42578125" style="934" customWidth="1"/>
    <col min="6161" max="6396" width="9.140625" style="934"/>
    <col min="6397" max="6397" width="5" style="934" customWidth="1"/>
    <col min="6398" max="6398" width="17.7109375" style="934" customWidth="1"/>
    <col min="6399" max="6399" width="13.85546875" style="934" customWidth="1"/>
    <col min="6400" max="6400" width="13.140625" style="934" customWidth="1"/>
    <col min="6401" max="6401" width="12.28515625" style="934" customWidth="1"/>
    <col min="6402" max="6402" width="3" style="934" customWidth="1"/>
    <col min="6403" max="6403" width="20.28515625" style="934" customWidth="1"/>
    <col min="6404" max="6404" width="12.5703125" style="934" customWidth="1"/>
    <col min="6405" max="6405" width="11.7109375" style="934" customWidth="1"/>
    <col min="6406" max="6406" width="9.140625" style="934"/>
    <col min="6407" max="6407" width="2.85546875" style="934" customWidth="1"/>
    <col min="6408" max="6408" width="18.5703125" style="934" customWidth="1"/>
    <col min="6409" max="6409" width="14.42578125" style="934" customWidth="1"/>
    <col min="6410" max="6410" width="13.7109375" style="934" customWidth="1"/>
    <col min="6411" max="6411" width="10.140625" style="934" customWidth="1"/>
    <col min="6412" max="6412" width="4.42578125" style="934" customWidth="1"/>
    <col min="6413" max="6413" width="24" style="934" customWidth="1"/>
    <col min="6414" max="6414" width="13.140625" style="934" customWidth="1"/>
    <col min="6415" max="6415" width="13" style="934" customWidth="1"/>
    <col min="6416" max="6416" width="10.42578125" style="934" customWidth="1"/>
    <col min="6417" max="6652" width="9.140625" style="934"/>
    <col min="6653" max="6653" width="5" style="934" customWidth="1"/>
    <col min="6654" max="6654" width="17.7109375" style="934" customWidth="1"/>
    <col min="6655" max="6655" width="13.85546875" style="934" customWidth="1"/>
    <col min="6656" max="6656" width="13.140625" style="934" customWidth="1"/>
    <col min="6657" max="6657" width="12.28515625" style="934" customWidth="1"/>
    <col min="6658" max="6658" width="3" style="934" customWidth="1"/>
    <col min="6659" max="6659" width="20.28515625" style="934" customWidth="1"/>
    <col min="6660" max="6660" width="12.5703125" style="934" customWidth="1"/>
    <col min="6661" max="6661" width="11.7109375" style="934" customWidth="1"/>
    <col min="6662" max="6662" width="9.140625" style="934"/>
    <col min="6663" max="6663" width="2.85546875" style="934" customWidth="1"/>
    <col min="6664" max="6664" width="18.5703125" style="934" customWidth="1"/>
    <col min="6665" max="6665" width="14.42578125" style="934" customWidth="1"/>
    <col min="6666" max="6666" width="13.7109375" style="934" customWidth="1"/>
    <col min="6667" max="6667" width="10.140625" style="934" customWidth="1"/>
    <col min="6668" max="6668" width="4.42578125" style="934" customWidth="1"/>
    <col min="6669" max="6669" width="24" style="934" customWidth="1"/>
    <col min="6670" max="6670" width="13.140625" style="934" customWidth="1"/>
    <col min="6671" max="6671" width="13" style="934" customWidth="1"/>
    <col min="6672" max="6672" width="10.42578125" style="934" customWidth="1"/>
    <col min="6673" max="6908" width="9.140625" style="934"/>
    <col min="6909" max="6909" width="5" style="934" customWidth="1"/>
    <col min="6910" max="6910" width="17.7109375" style="934" customWidth="1"/>
    <col min="6911" max="6911" width="13.85546875" style="934" customWidth="1"/>
    <col min="6912" max="6912" width="13.140625" style="934" customWidth="1"/>
    <col min="6913" max="6913" width="12.28515625" style="934" customWidth="1"/>
    <col min="6914" max="6914" width="3" style="934" customWidth="1"/>
    <col min="6915" max="6915" width="20.28515625" style="934" customWidth="1"/>
    <col min="6916" max="6916" width="12.5703125" style="934" customWidth="1"/>
    <col min="6917" max="6917" width="11.7109375" style="934" customWidth="1"/>
    <col min="6918" max="6918" width="9.140625" style="934"/>
    <col min="6919" max="6919" width="2.85546875" style="934" customWidth="1"/>
    <col min="6920" max="6920" width="18.5703125" style="934" customWidth="1"/>
    <col min="6921" max="6921" width="14.42578125" style="934" customWidth="1"/>
    <col min="6922" max="6922" width="13.7109375" style="934" customWidth="1"/>
    <col min="6923" max="6923" width="10.140625" style="934" customWidth="1"/>
    <col min="6924" max="6924" width="4.42578125" style="934" customWidth="1"/>
    <col min="6925" max="6925" width="24" style="934" customWidth="1"/>
    <col min="6926" max="6926" width="13.140625" style="934" customWidth="1"/>
    <col min="6927" max="6927" width="13" style="934" customWidth="1"/>
    <col min="6928" max="6928" width="10.42578125" style="934" customWidth="1"/>
    <col min="6929" max="7164" width="9.140625" style="934"/>
    <col min="7165" max="7165" width="5" style="934" customWidth="1"/>
    <col min="7166" max="7166" width="17.7109375" style="934" customWidth="1"/>
    <col min="7167" max="7167" width="13.85546875" style="934" customWidth="1"/>
    <col min="7168" max="7168" width="13.140625" style="934" customWidth="1"/>
    <col min="7169" max="7169" width="12.28515625" style="934" customWidth="1"/>
    <col min="7170" max="7170" width="3" style="934" customWidth="1"/>
    <col min="7171" max="7171" width="20.28515625" style="934" customWidth="1"/>
    <col min="7172" max="7172" width="12.5703125" style="934" customWidth="1"/>
    <col min="7173" max="7173" width="11.7109375" style="934" customWidth="1"/>
    <col min="7174" max="7174" width="9.140625" style="934"/>
    <col min="7175" max="7175" width="2.85546875" style="934" customWidth="1"/>
    <col min="7176" max="7176" width="18.5703125" style="934" customWidth="1"/>
    <col min="7177" max="7177" width="14.42578125" style="934" customWidth="1"/>
    <col min="7178" max="7178" width="13.7109375" style="934" customWidth="1"/>
    <col min="7179" max="7179" width="10.140625" style="934" customWidth="1"/>
    <col min="7180" max="7180" width="4.42578125" style="934" customWidth="1"/>
    <col min="7181" max="7181" width="24" style="934" customWidth="1"/>
    <col min="7182" max="7182" width="13.140625" style="934" customWidth="1"/>
    <col min="7183" max="7183" width="13" style="934" customWidth="1"/>
    <col min="7184" max="7184" width="10.42578125" style="934" customWidth="1"/>
    <col min="7185" max="7420" width="9.140625" style="934"/>
    <col min="7421" max="7421" width="5" style="934" customWidth="1"/>
    <col min="7422" max="7422" width="17.7109375" style="934" customWidth="1"/>
    <col min="7423" max="7423" width="13.85546875" style="934" customWidth="1"/>
    <col min="7424" max="7424" width="13.140625" style="934" customWidth="1"/>
    <col min="7425" max="7425" width="12.28515625" style="934" customWidth="1"/>
    <col min="7426" max="7426" width="3" style="934" customWidth="1"/>
    <col min="7427" max="7427" width="20.28515625" style="934" customWidth="1"/>
    <col min="7428" max="7428" width="12.5703125" style="934" customWidth="1"/>
    <col min="7429" max="7429" width="11.7109375" style="934" customWidth="1"/>
    <col min="7430" max="7430" width="9.140625" style="934"/>
    <col min="7431" max="7431" width="2.85546875" style="934" customWidth="1"/>
    <col min="7432" max="7432" width="18.5703125" style="934" customWidth="1"/>
    <col min="7433" max="7433" width="14.42578125" style="934" customWidth="1"/>
    <col min="7434" max="7434" width="13.7109375" style="934" customWidth="1"/>
    <col min="7435" max="7435" width="10.140625" style="934" customWidth="1"/>
    <col min="7436" max="7436" width="4.42578125" style="934" customWidth="1"/>
    <col min="7437" max="7437" width="24" style="934" customWidth="1"/>
    <col min="7438" max="7438" width="13.140625" style="934" customWidth="1"/>
    <col min="7439" max="7439" width="13" style="934" customWidth="1"/>
    <col min="7440" max="7440" width="10.42578125" style="934" customWidth="1"/>
    <col min="7441" max="7676" width="9.140625" style="934"/>
    <col min="7677" max="7677" width="5" style="934" customWidth="1"/>
    <col min="7678" max="7678" width="17.7109375" style="934" customWidth="1"/>
    <col min="7679" max="7679" width="13.85546875" style="934" customWidth="1"/>
    <col min="7680" max="7680" width="13.140625" style="934" customWidth="1"/>
    <col min="7681" max="7681" width="12.28515625" style="934" customWidth="1"/>
    <col min="7682" max="7682" width="3" style="934" customWidth="1"/>
    <col min="7683" max="7683" width="20.28515625" style="934" customWidth="1"/>
    <col min="7684" max="7684" width="12.5703125" style="934" customWidth="1"/>
    <col min="7685" max="7685" width="11.7109375" style="934" customWidth="1"/>
    <col min="7686" max="7686" width="9.140625" style="934"/>
    <col min="7687" max="7687" width="2.85546875" style="934" customWidth="1"/>
    <col min="7688" max="7688" width="18.5703125" style="934" customWidth="1"/>
    <col min="7689" max="7689" width="14.42578125" style="934" customWidth="1"/>
    <col min="7690" max="7690" width="13.7109375" style="934" customWidth="1"/>
    <col min="7691" max="7691" width="10.140625" style="934" customWidth="1"/>
    <col min="7692" max="7692" width="4.42578125" style="934" customWidth="1"/>
    <col min="7693" max="7693" width="24" style="934" customWidth="1"/>
    <col min="7694" max="7694" width="13.140625" style="934" customWidth="1"/>
    <col min="7695" max="7695" width="13" style="934" customWidth="1"/>
    <col min="7696" max="7696" width="10.42578125" style="934" customWidth="1"/>
    <col min="7697" max="7932" width="9.140625" style="934"/>
    <col min="7933" max="7933" width="5" style="934" customWidth="1"/>
    <col min="7934" max="7934" width="17.7109375" style="934" customWidth="1"/>
    <col min="7935" max="7935" width="13.85546875" style="934" customWidth="1"/>
    <col min="7936" max="7936" width="13.140625" style="934" customWidth="1"/>
    <col min="7937" max="7937" width="12.28515625" style="934" customWidth="1"/>
    <col min="7938" max="7938" width="3" style="934" customWidth="1"/>
    <col min="7939" max="7939" width="20.28515625" style="934" customWidth="1"/>
    <col min="7940" max="7940" width="12.5703125" style="934" customWidth="1"/>
    <col min="7941" max="7941" width="11.7109375" style="934" customWidth="1"/>
    <col min="7942" max="7942" width="9.140625" style="934"/>
    <col min="7943" max="7943" width="2.85546875" style="934" customWidth="1"/>
    <col min="7944" max="7944" width="18.5703125" style="934" customWidth="1"/>
    <col min="7945" max="7945" width="14.42578125" style="934" customWidth="1"/>
    <col min="7946" max="7946" width="13.7109375" style="934" customWidth="1"/>
    <col min="7947" max="7947" width="10.140625" style="934" customWidth="1"/>
    <col min="7948" max="7948" width="4.42578125" style="934" customWidth="1"/>
    <col min="7949" max="7949" width="24" style="934" customWidth="1"/>
    <col min="7950" max="7950" width="13.140625" style="934" customWidth="1"/>
    <col min="7951" max="7951" width="13" style="934" customWidth="1"/>
    <col min="7952" max="7952" width="10.42578125" style="934" customWidth="1"/>
    <col min="7953" max="8188" width="9.140625" style="934"/>
    <col min="8189" max="8189" width="5" style="934" customWidth="1"/>
    <col min="8190" max="8190" width="17.7109375" style="934" customWidth="1"/>
    <col min="8191" max="8191" width="13.85546875" style="934" customWidth="1"/>
    <col min="8192" max="8192" width="13.140625" style="934" customWidth="1"/>
    <col min="8193" max="8193" width="12.28515625" style="934" customWidth="1"/>
    <col min="8194" max="8194" width="3" style="934" customWidth="1"/>
    <col min="8195" max="8195" width="20.28515625" style="934" customWidth="1"/>
    <col min="8196" max="8196" width="12.5703125" style="934" customWidth="1"/>
    <col min="8197" max="8197" width="11.7109375" style="934" customWidth="1"/>
    <col min="8198" max="8198" width="9.140625" style="934"/>
    <col min="8199" max="8199" width="2.85546875" style="934" customWidth="1"/>
    <col min="8200" max="8200" width="18.5703125" style="934" customWidth="1"/>
    <col min="8201" max="8201" width="14.42578125" style="934" customWidth="1"/>
    <col min="8202" max="8202" width="13.7109375" style="934" customWidth="1"/>
    <col min="8203" max="8203" width="10.140625" style="934" customWidth="1"/>
    <col min="8204" max="8204" width="4.42578125" style="934" customWidth="1"/>
    <col min="8205" max="8205" width="24" style="934" customWidth="1"/>
    <col min="8206" max="8206" width="13.140625" style="934" customWidth="1"/>
    <col min="8207" max="8207" width="13" style="934" customWidth="1"/>
    <col min="8208" max="8208" width="10.42578125" style="934" customWidth="1"/>
    <col min="8209" max="8444" width="9.140625" style="934"/>
    <col min="8445" max="8445" width="5" style="934" customWidth="1"/>
    <col min="8446" max="8446" width="17.7109375" style="934" customWidth="1"/>
    <col min="8447" max="8447" width="13.85546875" style="934" customWidth="1"/>
    <col min="8448" max="8448" width="13.140625" style="934" customWidth="1"/>
    <col min="8449" max="8449" width="12.28515625" style="934" customWidth="1"/>
    <col min="8450" max="8450" width="3" style="934" customWidth="1"/>
    <col min="8451" max="8451" width="20.28515625" style="934" customWidth="1"/>
    <col min="8452" max="8452" width="12.5703125" style="934" customWidth="1"/>
    <col min="8453" max="8453" width="11.7109375" style="934" customWidth="1"/>
    <col min="8454" max="8454" width="9.140625" style="934"/>
    <col min="8455" max="8455" width="2.85546875" style="934" customWidth="1"/>
    <col min="8456" max="8456" width="18.5703125" style="934" customWidth="1"/>
    <col min="8457" max="8457" width="14.42578125" style="934" customWidth="1"/>
    <col min="8458" max="8458" width="13.7109375" style="934" customWidth="1"/>
    <col min="8459" max="8459" width="10.140625" style="934" customWidth="1"/>
    <col min="8460" max="8460" width="4.42578125" style="934" customWidth="1"/>
    <col min="8461" max="8461" width="24" style="934" customWidth="1"/>
    <col min="8462" max="8462" width="13.140625" style="934" customWidth="1"/>
    <col min="8463" max="8463" width="13" style="934" customWidth="1"/>
    <col min="8464" max="8464" width="10.42578125" style="934" customWidth="1"/>
    <col min="8465" max="8700" width="9.140625" style="934"/>
    <col min="8701" max="8701" width="5" style="934" customWidth="1"/>
    <col min="8702" max="8702" width="17.7109375" style="934" customWidth="1"/>
    <col min="8703" max="8703" width="13.85546875" style="934" customWidth="1"/>
    <col min="8704" max="8704" width="13.140625" style="934" customWidth="1"/>
    <col min="8705" max="8705" width="12.28515625" style="934" customWidth="1"/>
    <col min="8706" max="8706" width="3" style="934" customWidth="1"/>
    <col min="8707" max="8707" width="20.28515625" style="934" customWidth="1"/>
    <col min="8708" max="8708" width="12.5703125" style="934" customWidth="1"/>
    <col min="8709" max="8709" width="11.7109375" style="934" customWidth="1"/>
    <col min="8710" max="8710" width="9.140625" style="934"/>
    <col min="8711" max="8711" width="2.85546875" style="934" customWidth="1"/>
    <col min="8712" max="8712" width="18.5703125" style="934" customWidth="1"/>
    <col min="8713" max="8713" width="14.42578125" style="934" customWidth="1"/>
    <col min="8714" max="8714" width="13.7109375" style="934" customWidth="1"/>
    <col min="8715" max="8715" width="10.140625" style="934" customWidth="1"/>
    <col min="8716" max="8716" width="4.42578125" style="934" customWidth="1"/>
    <col min="8717" max="8717" width="24" style="934" customWidth="1"/>
    <col min="8718" max="8718" width="13.140625" style="934" customWidth="1"/>
    <col min="8719" max="8719" width="13" style="934" customWidth="1"/>
    <col min="8720" max="8720" width="10.42578125" style="934" customWidth="1"/>
    <col min="8721" max="8956" width="9.140625" style="934"/>
    <col min="8957" max="8957" width="5" style="934" customWidth="1"/>
    <col min="8958" max="8958" width="17.7109375" style="934" customWidth="1"/>
    <col min="8959" max="8959" width="13.85546875" style="934" customWidth="1"/>
    <col min="8960" max="8960" width="13.140625" style="934" customWidth="1"/>
    <col min="8961" max="8961" width="12.28515625" style="934" customWidth="1"/>
    <col min="8962" max="8962" width="3" style="934" customWidth="1"/>
    <col min="8963" max="8963" width="20.28515625" style="934" customWidth="1"/>
    <col min="8964" max="8964" width="12.5703125" style="934" customWidth="1"/>
    <col min="8965" max="8965" width="11.7109375" style="934" customWidth="1"/>
    <col min="8966" max="8966" width="9.140625" style="934"/>
    <col min="8967" max="8967" width="2.85546875" style="934" customWidth="1"/>
    <col min="8968" max="8968" width="18.5703125" style="934" customWidth="1"/>
    <col min="8969" max="8969" width="14.42578125" style="934" customWidth="1"/>
    <col min="8970" max="8970" width="13.7109375" style="934" customWidth="1"/>
    <col min="8971" max="8971" width="10.140625" style="934" customWidth="1"/>
    <col min="8972" max="8972" width="4.42578125" style="934" customWidth="1"/>
    <col min="8973" max="8973" width="24" style="934" customWidth="1"/>
    <col min="8974" max="8974" width="13.140625" style="934" customWidth="1"/>
    <col min="8975" max="8975" width="13" style="934" customWidth="1"/>
    <col min="8976" max="8976" width="10.42578125" style="934" customWidth="1"/>
    <col min="8977" max="9212" width="9.140625" style="934"/>
    <col min="9213" max="9213" width="5" style="934" customWidth="1"/>
    <col min="9214" max="9214" width="17.7109375" style="934" customWidth="1"/>
    <col min="9215" max="9215" width="13.85546875" style="934" customWidth="1"/>
    <col min="9216" max="9216" width="13.140625" style="934" customWidth="1"/>
    <col min="9217" max="9217" width="12.28515625" style="934" customWidth="1"/>
    <col min="9218" max="9218" width="3" style="934" customWidth="1"/>
    <col min="9219" max="9219" width="20.28515625" style="934" customWidth="1"/>
    <col min="9220" max="9220" width="12.5703125" style="934" customWidth="1"/>
    <col min="9221" max="9221" width="11.7109375" style="934" customWidth="1"/>
    <col min="9222" max="9222" width="9.140625" style="934"/>
    <col min="9223" max="9223" width="2.85546875" style="934" customWidth="1"/>
    <col min="9224" max="9224" width="18.5703125" style="934" customWidth="1"/>
    <col min="9225" max="9225" width="14.42578125" style="934" customWidth="1"/>
    <col min="9226" max="9226" width="13.7109375" style="934" customWidth="1"/>
    <col min="9227" max="9227" width="10.140625" style="934" customWidth="1"/>
    <col min="9228" max="9228" width="4.42578125" style="934" customWidth="1"/>
    <col min="9229" max="9229" width="24" style="934" customWidth="1"/>
    <col min="9230" max="9230" width="13.140625" style="934" customWidth="1"/>
    <col min="9231" max="9231" width="13" style="934" customWidth="1"/>
    <col min="9232" max="9232" width="10.42578125" style="934" customWidth="1"/>
    <col min="9233" max="9468" width="9.140625" style="934"/>
    <col min="9469" max="9469" width="5" style="934" customWidth="1"/>
    <col min="9470" max="9470" width="17.7109375" style="934" customWidth="1"/>
    <col min="9471" max="9471" width="13.85546875" style="934" customWidth="1"/>
    <col min="9472" max="9472" width="13.140625" style="934" customWidth="1"/>
    <col min="9473" max="9473" width="12.28515625" style="934" customWidth="1"/>
    <col min="9474" max="9474" width="3" style="934" customWidth="1"/>
    <col min="9475" max="9475" width="20.28515625" style="934" customWidth="1"/>
    <col min="9476" max="9476" width="12.5703125" style="934" customWidth="1"/>
    <col min="9477" max="9477" width="11.7109375" style="934" customWidth="1"/>
    <col min="9478" max="9478" width="9.140625" style="934"/>
    <col min="9479" max="9479" width="2.85546875" style="934" customWidth="1"/>
    <col min="9480" max="9480" width="18.5703125" style="934" customWidth="1"/>
    <col min="9481" max="9481" width="14.42578125" style="934" customWidth="1"/>
    <col min="9482" max="9482" width="13.7109375" style="934" customWidth="1"/>
    <col min="9483" max="9483" width="10.140625" style="934" customWidth="1"/>
    <col min="9484" max="9484" width="4.42578125" style="934" customWidth="1"/>
    <col min="9485" max="9485" width="24" style="934" customWidth="1"/>
    <col min="9486" max="9486" width="13.140625" style="934" customWidth="1"/>
    <col min="9487" max="9487" width="13" style="934" customWidth="1"/>
    <col min="9488" max="9488" width="10.42578125" style="934" customWidth="1"/>
    <col min="9489" max="9724" width="9.140625" style="934"/>
    <col min="9725" max="9725" width="5" style="934" customWidth="1"/>
    <col min="9726" max="9726" width="17.7109375" style="934" customWidth="1"/>
    <col min="9727" max="9727" width="13.85546875" style="934" customWidth="1"/>
    <col min="9728" max="9728" width="13.140625" style="934" customWidth="1"/>
    <col min="9729" max="9729" width="12.28515625" style="934" customWidth="1"/>
    <col min="9730" max="9730" width="3" style="934" customWidth="1"/>
    <col min="9731" max="9731" width="20.28515625" style="934" customWidth="1"/>
    <col min="9732" max="9732" width="12.5703125" style="934" customWidth="1"/>
    <col min="9733" max="9733" width="11.7109375" style="934" customWidth="1"/>
    <col min="9734" max="9734" width="9.140625" style="934"/>
    <col min="9735" max="9735" width="2.85546875" style="934" customWidth="1"/>
    <col min="9736" max="9736" width="18.5703125" style="934" customWidth="1"/>
    <col min="9737" max="9737" width="14.42578125" style="934" customWidth="1"/>
    <col min="9738" max="9738" width="13.7109375" style="934" customWidth="1"/>
    <col min="9739" max="9739" width="10.140625" style="934" customWidth="1"/>
    <col min="9740" max="9740" width="4.42578125" style="934" customWidth="1"/>
    <col min="9741" max="9741" width="24" style="934" customWidth="1"/>
    <col min="9742" max="9742" width="13.140625" style="934" customWidth="1"/>
    <col min="9743" max="9743" width="13" style="934" customWidth="1"/>
    <col min="9744" max="9744" width="10.42578125" style="934" customWidth="1"/>
    <col min="9745" max="9980" width="9.140625" style="934"/>
    <col min="9981" max="9981" width="5" style="934" customWidth="1"/>
    <col min="9982" max="9982" width="17.7109375" style="934" customWidth="1"/>
    <col min="9983" max="9983" width="13.85546875" style="934" customWidth="1"/>
    <col min="9984" max="9984" width="13.140625" style="934" customWidth="1"/>
    <col min="9985" max="9985" width="12.28515625" style="934" customWidth="1"/>
    <col min="9986" max="9986" width="3" style="934" customWidth="1"/>
    <col min="9987" max="9987" width="20.28515625" style="934" customWidth="1"/>
    <col min="9988" max="9988" width="12.5703125" style="934" customWidth="1"/>
    <col min="9989" max="9989" width="11.7109375" style="934" customWidth="1"/>
    <col min="9990" max="9990" width="9.140625" style="934"/>
    <col min="9991" max="9991" width="2.85546875" style="934" customWidth="1"/>
    <col min="9992" max="9992" width="18.5703125" style="934" customWidth="1"/>
    <col min="9993" max="9993" width="14.42578125" style="934" customWidth="1"/>
    <col min="9994" max="9994" width="13.7109375" style="934" customWidth="1"/>
    <col min="9995" max="9995" width="10.140625" style="934" customWidth="1"/>
    <col min="9996" max="9996" width="4.42578125" style="934" customWidth="1"/>
    <col min="9997" max="9997" width="24" style="934" customWidth="1"/>
    <col min="9998" max="9998" width="13.140625" style="934" customWidth="1"/>
    <col min="9999" max="9999" width="13" style="934" customWidth="1"/>
    <col min="10000" max="10000" width="10.42578125" style="934" customWidth="1"/>
    <col min="10001" max="10236" width="9.140625" style="934"/>
    <col min="10237" max="10237" width="5" style="934" customWidth="1"/>
    <col min="10238" max="10238" width="17.7109375" style="934" customWidth="1"/>
    <col min="10239" max="10239" width="13.85546875" style="934" customWidth="1"/>
    <col min="10240" max="10240" width="13.140625" style="934" customWidth="1"/>
    <col min="10241" max="10241" width="12.28515625" style="934" customWidth="1"/>
    <col min="10242" max="10242" width="3" style="934" customWidth="1"/>
    <col min="10243" max="10243" width="20.28515625" style="934" customWidth="1"/>
    <col min="10244" max="10244" width="12.5703125" style="934" customWidth="1"/>
    <col min="10245" max="10245" width="11.7109375" style="934" customWidth="1"/>
    <col min="10246" max="10246" width="9.140625" style="934"/>
    <col min="10247" max="10247" width="2.85546875" style="934" customWidth="1"/>
    <col min="10248" max="10248" width="18.5703125" style="934" customWidth="1"/>
    <col min="10249" max="10249" width="14.42578125" style="934" customWidth="1"/>
    <col min="10250" max="10250" width="13.7109375" style="934" customWidth="1"/>
    <col min="10251" max="10251" width="10.140625" style="934" customWidth="1"/>
    <col min="10252" max="10252" width="4.42578125" style="934" customWidth="1"/>
    <col min="10253" max="10253" width="24" style="934" customWidth="1"/>
    <col min="10254" max="10254" width="13.140625" style="934" customWidth="1"/>
    <col min="10255" max="10255" width="13" style="934" customWidth="1"/>
    <col min="10256" max="10256" width="10.42578125" style="934" customWidth="1"/>
    <col min="10257" max="10492" width="9.140625" style="934"/>
    <col min="10493" max="10493" width="5" style="934" customWidth="1"/>
    <col min="10494" max="10494" width="17.7109375" style="934" customWidth="1"/>
    <col min="10495" max="10495" width="13.85546875" style="934" customWidth="1"/>
    <col min="10496" max="10496" width="13.140625" style="934" customWidth="1"/>
    <col min="10497" max="10497" width="12.28515625" style="934" customWidth="1"/>
    <col min="10498" max="10498" width="3" style="934" customWidth="1"/>
    <col min="10499" max="10499" width="20.28515625" style="934" customWidth="1"/>
    <col min="10500" max="10500" width="12.5703125" style="934" customWidth="1"/>
    <col min="10501" max="10501" width="11.7109375" style="934" customWidth="1"/>
    <col min="10502" max="10502" width="9.140625" style="934"/>
    <col min="10503" max="10503" width="2.85546875" style="934" customWidth="1"/>
    <col min="10504" max="10504" width="18.5703125" style="934" customWidth="1"/>
    <col min="10505" max="10505" width="14.42578125" style="934" customWidth="1"/>
    <col min="10506" max="10506" width="13.7109375" style="934" customWidth="1"/>
    <col min="10507" max="10507" width="10.140625" style="934" customWidth="1"/>
    <col min="10508" max="10508" width="4.42578125" style="934" customWidth="1"/>
    <col min="10509" max="10509" width="24" style="934" customWidth="1"/>
    <col min="10510" max="10510" width="13.140625" style="934" customWidth="1"/>
    <col min="10511" max="10511" width="13" style="934" customWidth="1"/>
    <col min="10512" max="10512" width="10.42578125" style="934" customWidth="1"/>
    <col min="10513" max="10748" width="9.140625" style="934"/>
    <col min="10749" max="10749" width="5" style="934" customWidth="1"/>
    <col min="10750" max="10750" width="17.7109375" style="934" customWidth="1"/>
    <col min="10751" max="10751" width="13.85546875" style="934" customWidth="1"/>
    <col min="10752" max="10752" width="13.140625" style="934" customWidth="1"/>
    <col min="10753" max="10753" width="12.28515625" style="934" customWidth="1"/>
    <col min="10754" max="10754" width="3" style="934" customWidth="1"/>
    <col min="10755" max="10755" width="20.28515625" style="934" customWidth="1"/>
    <col min="10756" max="10756" width="12.5703125" style="934" customWidth="1"/>
    <col min="10757" max="10757" width="11.7109375" style="934" customWidth="1"/>
    <col min="10758" max="10758" width="9.140625" style="934"/>
    <col min="10759" max="10759" width="2.85546875" style="934" customWidth="1"/>
    <col min="10760" max="10760" width="18.5703125" style="934" customWidth="1"/>
    <col min="10761" max="10761" width="14.42578125" style="934" customWidth="1"/>
    <col min="10762" max="10762" width="13.7109375" style="934" customWidth="1"/>
    <col min="10763" max="10763" width="10.140625" style="934" customWidth="1"/>
    <col min="10764" max="10764" width="4.42578125" style="934" customWidth="1"/>
    <col min="10765" max="10765" width="24" style="934" customWidth="1"/>
    <col min="10766" max="10766" width="13.140625" style="934" customWidth="1"/>
    <col min="10767" max="10767" width="13" style="934" customWidth="1"/>
    <col min="10768" max="10768" width="10.42578125" style="934" customWidth="1"/>
    <col min="10769" max="11004" width="9.140625" style="934"/>
    <col min="11005" max="11005" width="5" style="934" customWidth="1"/>
    <col min="11006" max="11006" width="17.7109375" style="934" customWidth="1"/>
    <col min="11007" max="11007" width="13.85546875" style="934" customWidth="1"/>
    <col min="11008" max="11008" width="13.140625" style="934" customWidth="1"/>
    <col min="11009" max="11009" width="12.28515625" style="934" customWidth="1"/>
    <col min="11010" max="11010" width="3" style="934" customWidth="1"/>
    <col min="11011" max="11011" width="20.28515625" style="934" customWidth="1"/>
    <col min="11012" max="11012" width="12.5703125" style="934" customWidth="1"/>
    <col min="11013" max="11013" width="11.7109375" style="934" customWidth="1"/>
    <col min="11014" max="11014" width="9.140625" style="934"/>
    <col min="11015" max="11015" width="2.85546875" style="934" customWidth="1"/>
    <col min="11016" max="11016" width="18.5703125" style="934" customWidth="1"/>
    <col min="11017" max="11017" width="14.42578125" style="934" customWidth="1"/>
    <col min="11018" max="11018" width="13.7109375" style="934" customWidth="1"/>
    <col min="11019" max="11019" width="10.140625" style="934" customWidth="1"/>
    <col min="11020" max="11020" width="4.42578125" style="934" customWidth="1"/>
    <col min="11021" max="11021" width="24" style="934" customWidth="1"/>
    <col min="11022" max="11022" width="13.140625" style="934" customWidth="1"/>
    <col min="11023" max="11023" width="13" style="934" customWidth="1"/>
    <col min="11024" max="11024" width="10.42578125" style="934" customWidth="1"/>
    <col min="11025" max="11260" width="9.140625" style="934"/>
    <col min="11261" max="11261" width="5" style="934" customWidth="1"/>
    <col min="11262" max="11262" width="17.7109375" style="934" customWidth="1"/>
    <col min="11263" max="11263" width="13.85546875" style="934" customWidth="1"/>
    <col min="11264" max="11264" width="13.140625" style="934" customWidth="1"/>
    <col min="11265" max="11265" width="12.28515625" style="934" customWidth="1"/>
    <col min="11266" max="11266" width="3" style="934" customWidth="1"/>
    <col min="11267" max="11267" width="20.28515625" style="934" customWidth="1"/>
    <col min="11268" max="11268" width="12.5703125" style="934" customWidth="1"/>
    <col min="11269" max="11269" width="11.7109375" style="934" customWidth="1"/>
    <col min="11270" max="11270" width="9.140625" style="934"/>
    <col min="11271" max="11271" width="2.85546875" style="934" customWidth="1"/>
    <col min="11272" max="11272" width="18.5703125" style="934" customWidth="1"/>
    <col min="11273" max="11273" width="14.42578125" style="934" customWidth="1"/>
    <col min="11274" max="11274" width="13.7109375" style="934" customWidth="1"/>
    <col min="11275" max="11275" width="10.140625" style="934" customWidth="1"/>
    <col min="11276" max="11276" width="4.42578125" style="934" customWidth="1"/>
    <col min="11277" max="11277" width="24" style="934" customWidth="1"/>
    <col min="11278" max="11278" width="13.140625" style="934" customWidth="1"/>
    <col min="11279" max="11279" width="13" style="934" customWidth="1"/>
    <col min="11280" max="11280" width="10.42578125" style="934" customWidth="1"/>
    <col min="11281" max="11516" width="9.140625" style="934"/>
    <col min="11517" max="11517" width="5" style="934" customWidth="1"/>
    <col min="11518" max="11518" width="17.7109375" style="934" customWidth="1"/>
    <col min="11519" max="11519" width="13.85546875" style="934" customWidth="1"/>
    <col min="11520" max="11520" width="13.140625" style="934" customWidth="1"/>
    <col min="11521" max="11521" width="12.28515625" style="934" customWidth="1"/>
    <col min="11522" max="11522" width="3" style="934" customWidth="1"/>
    <col min="11523" max="11523" width="20.28515625" style="934" customWidth="1"/>
    <col min="11524" max="11524" width="12.5703125" style="934" customWidth="1"/>
    <col min="11525" max="11525" width="11.7109375" style="934" customWidth="1"/>
    <col min="11526" max="11526" width="9.140625" style="934"/>
    <col min="11527" max="11527" width="2.85546875" style="934" customWidth="1"/>
    <col min="11528" max="11528" width="18.5703125" style="934" customWidth="1"/>
    <col min="11529" max="11529" width="14.42578125" style="934" customWidth="1"/>
    <col min="11530" max="11530" width="13.7109375" style="934" customWidth="1"/>
    <col min="11531" max="11531" width="10.140625" style="934" customWidth="1"/>
    <col min="11532" max="11532" width="4.42578125" style="934" customWidth="1"/>
    <col min="11533" max="11533" width="24" style="934" customWidth="1"/>
    <col min="11534" max="11534" width="13.140625" style="934" customWidth="1"/>
    <col min="11535" max="11535" width="13" style="934" customWidth="1"/>
    <col min="11536" max="11536" width="10.42578125" style="934" customWidth="1"/>
    <col min="11537" max="11772" width="9.140625" style="934"/>
    <col min="11773" max="11773" width="5" style="934" customWidth="1"/>
    <col min="11774" max="11774" width="17.7109375" style="934" customWidth="1"/>
    <col min="11775" max="11775" width="13.85546875" style="934" customWidth="1"/>
    <col min="11776" max="11776" width="13.140625" style="934" customWidth="1"/>
    <col min="11777" max="11777" width="12.28515625" style="934" customWidth="1"/>
    <col min="11778" max="11778" width="3" style="934" customWidth="1"/>
    <col min="11779" max="11779" width="20.28515625" style="934" customWidth="1"/>
    <col min="11780" max="11780" width="12.5703125" style="934" customWidth="1"/>
    <col min="11781" max="11781" width="11.7109375" style="934" customWidth="1"/>
    <col min="11782" max="11782" width="9.140625" style="934"/>
    <col min="11783" max="11783" width="2.85546875" style="934" customWidth="1"/>
    <col min="11784" max="11784" width="18.5703125" style="934" customWidth="1"/>
    <col min="11785" max="11785" width="14.42578125" style="934" customWidth="1"/>
    <col min="11786" max="11786" width="13.7109375" style="934" customWidth="1"/>
    <col min="11787" max="11787" width="10.140625" style="934" customWidth="1"/>
    <col min="11788" max="11788" width="4.42578125" style="934" customWidth="1"/>
    <col min="11789" max="11789" width="24" style="934" customWidth="1"/>
    <col min="11790" max="11790" width="13.140625" style="934" customWidth="1"/>
    <col min="11791" max="11791" width="13" style="934" customWidth="1"/>
    <col min="11792" max="11792" width="10.42578125" style="934" customWidth="1"/>
    <col min="11793" max="12028" width="9.140625" style="934"/>
    <col min="12029" max="12029" width="5" style="934" customWidth="1"/>
    <col min="12030" max="12030" width="17.7109375" style="934" customWidth="1"/>
    <col min="12031" max="12031" width="13.85546875" style="934" customWidth="1"/>
    <col min="12032" max="12032" width="13.140625" style="934" customWidth="1"/>
    <col min="12033" max="12033" width="12.28515625" style="934" customWidth="1"/>
    <col min="12034" max="12034" width="3" style="934" customWidth="1"/>
    <col min="12035" max="12035" width="20.28515625" style="934" customWidth="1"/>
    <col min="12036" max="12036" width="12.5703125" style="934" customWidth="1"/>
    <col min="12037" max="12037" width="11.7109375" style="934" customWidth="1"/>
    <col min="12038" max="12038" width="9.140625" style="934"/>
    <col min="12039" max="12039" width="2.85546875" style="934" customWidth="1"/>
    <col min="12040" max="12040" width="18.5703125" style="934" customWidth="1"/>
    <col min="12041" max="12041" width="14.42578125" style="934" customWidth="1"/>
    <col min="12042" max="12042" width="13.7109375" style="934" customWidth="1"/>
    <col min="12043" max="12043" width="10.140625" style="934" customWidth="1"/>
    <col min="12044" max="12044" width="4.42578125" style="934" customWidth="1"/>
    <col min="12045" max="12045" width="24" style="934" customWidth="1"/>
    <col min="12046" max="12046" width="13.140625" style="934" customWidth="1"/>
    <col min="12047" max="12047" width="13" style="934" customWidth="1"/>
    <col min="12048" max="12048" width="10.42578125" style="934" customWidth="1"/>
    <col min="12049" max="12284" width="9.140625" style="934"/>
    <col min="12285" max="12285" width="5" style="934" customWidth="1"/>
    <col min="12286" max="12286" width="17.7109375" style="934" customWidth="1"/>
    <col min="12287" max="12287" width="13.85546875" style="934" customWidth="1"/>
    <col min="12288" max="12288" width="13.140625" style="934" customWidth="1"/>
    <col min="12289" max="12289" width="12.28515625" style="934" customWidth="1"/>
    <col min="12290" max="12290" width="3" style="934" customWidth="1"/>
    <col min="12291" max="12291" width="20.28515625" style="934" customWidth="1"/>
    <col min="12292" max="12292" width="12.5703125" style="934" customWidth="1"/>
    <col min="12293" max="12293" width="11.7109375" style="934" customWidth="1"/>
    <col min="12294" max="12294" width="9.140625" style="934"/>
    <col min="12295" max="12295" width="2.85546875" style="934" customWidth="1"/>
    <col min="12296" max="12296" width="18.5703125" style="934" customWidth="1"/>
    <col min="12297" max="12297" width="14.42578125" style="934" customWidth="1"/>
    <col min="12298" max="12298" width="13.7109375" style="934" customWidth="1"/>
    <col min="12299" max="12299" width="10.140625" style="934" customWidth="1"/>
    <col min="12300" max="12300" width="4.42578125" style="934" customWidth="1"/>
    <col min="12301" max="12301" width="24" style="934" customWidth="1"/>
    <col min="12302" max="12302" width="13.140625" style="934" customWidth="1"/>
    <col min="12303" max="12303" width="13" style="934" customWidth="1"/>
    <col min="12304" max="12304" width="10.42578125" style="934" customWidth="1"/>
    <col min="12305" max="12540" width="9.140625" style="934"/>
    <col min="12541" max="12541" width="5" style="934" customWidth="1"/>
    <col min="12542" max="12542" width="17.7109375" style="934" customWidth="1"/>
    <col min="12543" max="12543" width="13.85546875" style="934" customWidth="1"/>
    <col min="12544" max="12544" width="13.140625" style="934" customWidth="1"/>
    <col min="12545" max="12545" width="12.28515625" style="934" customWidth="1"/>
    <col min="12546" max="12546" width="3" style="934" customWidth="1"/>
    <col min="12547" max="12547" width="20.28515625" style="934" customWidth="1"/>
    <col min="12548" max="12548" width="12.5703125" style="934" customWidth="1"/>
    <col min="12549" max="12549" width="11.7109375" style="934" customWidth="1"/>
    <col min="12550" max="12550" width="9.140625" style="934"/>
    <col min="12551" max="12551" width="2.85546875" style="934" customWidth="1"/>
    <col min="12552" max="12552" width="18.5703125" style="934" customWidth="1"/>
    <col min="12553" max="12553" width="14.42578125" style="934" customWidth="1"/>
    <col min="12554" max="12554" width="13.7109375" style="934" customWidth="1"/>
    <col min="12555" max="12555" width="10.140625" style="934" customWidth="1"/>
    <col min="12556" max="12556" width="4.42578125" style="934" customWidth="1"/>
    <col min="12557" max="12557" width="24" style="934" customWidth="1"/>
    <col min="12558" max="12558" width="13.140625" style="934" customWidth="1"/>
    <col min="12559" max="12559" width="13" style="934" customWidth="1"/>
    <col min="12560" max="12560" width="10.42578125" style="934" customWidth="1"/>
    <col min="12561" max="12796" width="9.140625" style="934"/>
    <col min="12797" max="12797" width="5" style="934" customWidth="1"/>
    <col min="12798" max="12798" width="17.7109375" style="934" customWidth="1"/>
    <col min="12799" max="12799" width="13.85546875" style="934" customWidth="1"/>
    <col min="12800" max="12800" width="13.140625" style="934" customWidth="1"/>
    <col min="12801" max="12801" width="12.28515625" style="934" customWidth="1"/>
    <col min="12802" max="12802" width="3" style="934" customWidth="1"/>
    <col min="12803" max="12803" width="20.28515625" style="934" customWidth="1"/>
    <col min="12804" max="12804" width="12.5703125" style="934" customWidth="1"/>
    <col min="12805" max="12805" width="11.7109375" style="934" customWidth="1"/>
    <col min="12806" max="12806" width="9.140625" style="934"/>
    <col min="12807" max="12807" width="2.85546875" style="934" customWidth="1"/>
    <col min="12808" max="12808" width="18.5703125" style="934" customWidth="1"/>
    <col min="12809" max="12809" width="14.42578125" style="934" customWidth="1"/>
    <col min="12810" max="12810" width="13.7109375" style="934" customWidth="1"/>
    <col min="12811" max="12811" width="10.140625" style="934" customWidth="1"/>
    <col min="12812" max="12812" width="4.42578125" style="934" customWidth="1"/>
    <col min="12813" max="12813" width="24" style="934" customWidth="1"/>
    <col min="12814" max="12814" width="13.140625" style="934" customWidth="1"/>
    <col min="12815" max="12815" width="13" style="934" customWidth="1"/>
    <col min="12816" max="12816" width="10.42578125" style="934" customWidth="1"/>
    <col min="12817" max="13052" width="9.140625" style="934"/>
    <col min="13053" max="13053" width="5" style="934" customWidth="1"/>
    <col min="13054" max="13054" width="17.7109375" style="934" customWidth="1"/>
    <col min="13055" max="13055" width="13.85546875" style="934" customWidth="1"/>
    <col min="13056" max="13056" width="13.140625" style="934" customWidth="1"/>
    <col min="13057" max="13057" width="12.28515625" style="934" customWidth="1"/>
    <col min="13058" max="13058" width="3" style="934" customWidth="1"/>
    <col min="13059" max="13059" width="20.28515625" style="934" customWidth="1"/>
    <col min="13060" max="13060" width="12.5703125" style="934" customWidth="1"/>
    <col min="13061" max="13061" width="11.7109375" style="934" customWidth="1"/>
    <col min="13062" max="13062" width="9.140625" style="934"/>
    <col min="13063" max="13063" width="2.85546875" style="934" customWidth="1"/>
    <col min="13064" max="13064" width="18.5703125" style="934" customWidth="1"/>
    <col min="13065" max="13065" width="14.42578125" style="934" customWidth="1"/>
    <col min="13066" max="13066" width="13.7109375" style="934" customWidth="1"/>
    <col min="13067" max="13067" width="10.140625" style="934" customWidth="1"/>
    <col min="13068" max="13068" width="4.42578125" style="934" customWidth="1"/>
    <col min="13069" max="13069" width="24" style="934" customWidth="1"/>
    <col min="13070" max="13070" width="13.140625" style="934" customWidth="1"/>
    <col min="13071" max="13071" width="13" style="934" customWidth="1"/>
    <col min="13072" max="13072" width="10.42578125" style="934" customWidth="1"/>
    <col min="13073" max="13308" width="9.140625" style="934"/>
    <col min="13309" max="13309" width="5" style="934" customWidth="1"/>
    <col min="13310" max="13310" width="17.7109375" style="934" customWidth="1"/>
    <col min="13311" max="13311" width="13.85546875" style="934" customWidth="1"/>
    <col min="13312" max="13312" width="13.140625" style="934" customWidth="1"/>
    <col min="13313" max="13313" width="12.28515625" style="934" customWidth="1"/>
    <col min="13314" max="13314" width="3" style="934" customWidth="1"/>
    <col min="13315" max="13315" width="20.28515625" style="934" customWidth="1"/>
    <col min="13316" max="13316" width="12.5703125" style="934" customWidth="1"/>
    <col min="13317" max="13317" width="11.7109375" style="934" customWidth="1"/>
    <col min="13318" max="13318" width="9.140625" style="934"/>
    <col min="13319" max="13319" width="2.85546875" style="934" customWidth="1"/>
    <col min="13320" max="13320" width="18.5703125" style="934" customWidth="1"/>
    <col min="13321" max="13321" width="14.42578125" style="934" customWidth="1"/>
    <col min="13322" max="13322" width="13.7109375" style="934" customWidth="1"/>
    <col min="13323" max="13323" width="10.140625" style="934" customWidth="1"/>
    <col min="13324" max="13324" width="4.42578125" style="934" customWidth="1"/>
    <col min="13325" max="13325" width="24" style="934" customWidth="1"/>
    <col min="13326" max="13326" width="13.140625" style="934" customWidth="1"/>
    <col min="13327" max="13327" width="13" style="934" customWidth="1"/>
    <col min="13328" max="13328" width="10.42578125" style="934" customWidth="1"/>
    <col min="13329" max="13564" width="9.140625" style="934"/>
    <col min="13565" max="13565" width="5" style="934" customWidth="1"/>
    <col min="13566" max="13566" width="17.7109375" style="934" customWidth="1"/>
    <col min="13567" max="13567" width="13.85546875" style="934" customWidth="1"/>
    <col min="13568" max="13568" width="13.140625" style="934" customWidth="1"/>
    <col min="13569" max="13569" width="12.28515625" style="934" customWidth="1"/>
    <col min="13570" max="13570" width="3" style="934" customWidth="1"/>
    <col min="13571" max="13571" width="20.28515625" style="934" customWidth="1"/>
    <col min="13572" max="13572" width="12.5703125" style="934" customWidth="1"/>
    <col min="13573" max="13573" width="11.7109375" style="934" customWidth="1"/>
    <col min="13574" max="13574" width="9.140625" style="934"/>
    <col min="13575" max="13575" width="2.85546875" style="934" customWidth="1"/>
    <col min="13576" max="13576" width="18.5703125" style="934" customWidth="1"/>
    <col min="13577" max="13577" width="14.42578125" style="934" customWidth="1"/>
    <col min="13578" max="13578" width="13.7109375" style="934" customWidth="1"/>
    <col min="13579" max="13579" width="10.140625" style="934" customWidth="1"/>
    <col min="13580" max="13580" width="4.42578125" style="934" customWidth="1"/>
    <col min="13581" max="13581" width="24" style="934" customWidth="1"/>
    <col min="13582" max="13582" width="13.140625" style="934" customWidth="1"/>
    <col min="13583" max="13583" width="13" style="934" customWidth="1"/>
    <col min="13584" max="13584" width="10.42578125" style="934" customWidth="1"/>
    <col min="13585" max="13820" width="9.140625" style="934"/>
    <col min="13821" max="13821" width="5" style="934" customWidth="1"/>
    <col min="13822" max="13822" width="17.7109375" style="934" customWidth="1"/>
    <col min="13823" max="13823" width="13.85546875" style="934" customWidth="1"/>
    <col min="13824" max="13824" width="13.140625" style="934" customWidth="1"/>
    <col min="13825" max="13825" width="12.28515625" style="934" customWidth="1"/>
    <col min="13826" max="13826" width="3" style="934" customWidth="1"/>
    <col min="13827" max="13827" width="20.28515625" style="934" customWidth="1"/>
    <col min="13828" max="13828" width="12.5703125" style="934" customWidth="1"/>
    <col min="13829" max="13829" width="11.7109375" style="934" customWidth="1"/>
    <col min="13830" max="13830" width="9.140625" style="934"/>
    <col min="13831" max="13831" width="2.85546875" style="934" customWidth="1"/>
    <col min="13832" max="13832" width="18.5703125" style="934" customWidth="1"/>
    <col min="13833" max="13833" width="14.42578125" style="934" customWidth="1"/>
    <col min="13834" max="13834" width="13.7109375" style="934" customWidth="1"/>
    <col min="13835" max="13835" width="10.140625" style="934" customWidth="1"/>
    <col min="13836" max="13836" width="4.42578125" style="934" customWidth="1"/>
    <col min="13837" max="13837" width="24" style="934" customWidth="1"/>
    <col min="13838" max="13838" width="13.140625" style="934" customWidth="1"/>
    <col min="13839" max="13839" width="13" style="934" customWidth="1"/>
    <col min="13840" max="13840" width="10.42578125" style="934" customWidth="1"/>
    <col min="13841" max="14076" width="9.140625" style="934"/>
    <col min="14077" max="14077" width="5" style="934" customWidth="1"/>
    <col min="14078" max="14078" width="17.7109375" style="934" customWidth="1"/>
    <col min="14079" max="14079" width="13.85546875" style="934" customWidth="1"/>
    <col min="14080" max="14080" width="13.140625" style="934" customWidth="1"/>
    <col min="14081" max="14081" width="12.28515625" style="934" customWidth="1"/>
    <col min="14082" max="14082" width="3" style="934" customWidth="1"/>
    <col min="14083" max="14083" width="20.28515625" style="934" customWidth="1"/>
    <col min="14084" max="14084" width="12.5703125" style="934" customWidth="1"/>
    <col min="14085" max="14085" width="11.7109375" style="934" customWidth="1"/>
    <col min="14086" max="14086" width="9.140625" style="934"/>
    <col min="14087" max="14087" width="2.85546875" style="934" customWidth="1"/>
    <col min="14088" max="14088" width="18.5703125" style="934" customWidth="1"/>
    <col min="14089" max="14089" width="14.42578125" style="934" customWidth="1"/>
    <col min="14090" max="14090" width="13.7109375" style="934" customWidth="1"/>
    <col min="14091" max="14091" width="10.140625" style="934" customWidth="1"/>
    <col min="14092" max="14092" width="4.42578125" style="934" customWidth="1"/>
    <col min="14093" max="14093" width="24" style="934" customWidth="1"/>
    <col min="14094" max="14094" width="13.140625" style="934" customWidth="1"/>
    <col min="14095" max="14095" width="13" style="934" customWidth="1"/>
    <col min="14096" max="14096" width="10.42578125" style="934" customWidth="1"/>
    <col min="14097" max="14332" width="9.140625" style="934"/>
    <col min="14333" max="14333" width="5" style="934" customWidth="1"/>
    <col min="14334" max="14334" width="17.7109375" style="934" customWidth="1"/>
    <col min="14335" max="14335" width="13.85546875" style="934" customWidth="1"/>
    <col min="14336" max="14336" width="13.140625" style="934" customWidth="1"/>
    <col min="14337" max="14337" width="12.28515625" style="934" customWidth="1"/>
    <col min="14338" max="14338" width="3" style="934" customWidth="1"/>
    <col min="14339" max="14339" width="20.28515625" style="934" customWidth="1"/>
    <col min="14340" max="14340" width="12.5703125" style="934" customWidth="1"/>
    <col min="14341" max="14341" width="11.7109375" style="934" customWidth="1"/>
    <col min="14342" max="14342" width="9.140625" style="934"/>
    <col min="14343" max="14343" width="2.85546875" style="934" customWidth="1"/>
    <col min="14344" max="14344" width="18.5703125" style="934" customWidth="1"/>
    <col min="14345" max="14345" width="14.42578125" style="934" customWidth="1"/>
    <col min="14346" max="14346" width="13.7109375" style="934" customWidth="1"/>
    <col min="14347" max="14347" width="10.140625" style="934" customWidth="1"/>
    <col min="14348" max="14348" width="4.42578125" style="934" customWidth="1"/>
    <col min="14349" max="14349" width="24" style="934" customWidth="1"/>
    <col min="14350" max="14350" width="13.140625" style="934" customWidth="1"/>
    <col min="14351" max="14351" width="13" style="934" customWidth="1"/>
    <col min="14352" max="14352" width="10.42578125" style="934" customWidth="1"/>
    <col min="14353" max="14588" width="9.140625" style="934"/>
    <col min="14589" max="14589" width="5" style="934" customWidth="1"/>
    <col min="14590" max="14590" width="17.7109375" style="934" customWidth="1"/>
    <col min="14591" max="14591" width="13.85546875" style="934" customWidth="1"/>
    <col min="14592" max="14592" width="13.140625" style="934" customWidth="1"/>
    <col min="14593" max="14593" width="12.28515625" style="934" customWidth="1"/>
    <col min="14594" max="14594" width="3" style="934" customWidth="1"/>
    <col min="14595" max="14595" width="20.28515625" style="934" customWidth="1"/>
    <col min="14596" max="14596" width="12.5703125" style="934" customWidth="1"/>
    <col min="14597" max="14597" width="11.7109375" style="934" customWidth="1"/>
    <col min="14598" max="14598" width="9.140625" style="934"/>
    <col min="14599" max="14599" width="2.85546875" style="934" customWidth="1"/>
    <col min="14600" max="14600" width="18.5703125" style="934" customWidth="1"/>
    <col min="14601" max="14601" width="14.42578125" style="934" customWidth="1"/>
    <col min="14602" max="14602" width="13.7109375" style="934" customWidth="1"/>
    <col min="14603" max="14603" width="10.140625" style="934" customWidth="1"/>
    <col min="14604" max="14604" width="4.42578125" style="934" customWidth="1"/>
    <col min="14605" max="14605" width="24" style="934" customWidth="1"/>
    <col min="14606" max="14606" width="13.140625" style="934" customWidth="1"/>
    <col min="14607" max="14607" width="13" style="934" customWidth="1"/>
    <col min="14608" max="14608" width="10.42578125" style="934" customWidth="1"/>
    <col min="14609" max="14844" width="9.140625" style="934"/>
    <col min="14845" max="14845" width="5" style="934" customWidth="1"/>
    <col min="14846" max="14846" width="17.7109375" style="934" customWidth="1"/>
    <col min="14847" max="14847" width="13.85546875" style="934" customWidth="1"/>
    <col min="14848" max="14848" width="13.140625" style="934" customWidth="1"/>
    <col min="14849" max="14849" width="12.28515625" style="934" customWidth="1"/>
    <col min="14850" max="14850" width="3" style="934" customWidth="1"/>
    <col min="14851" max="14851" width="20.28515625" style="934" customWidth="1"/>
    <col min="14852" max="14852" width="12.5703125" style="934" customWidth="1"/>
    <col min="14853" max="14853" width="11.7109375" style="934" customWidth="1"/>
    <col min="14854" max="14854" width="9.140625" style="934"/>
    <col min="14855" max="14855" width="2.85546875" style="934" customWidth="1"/>
    <col min="14856" max="14856" width="18.5703125" style="934" customWidth="1"/>
    <col min="14857" max="14857" width="14.42578125" style="934" customWidth="1"/>
    <col min="14858" max="14858" width="13.7109375" style="934" customWidth="1"/>
    <col min="14859" max="14859" width="10.140625" style="934" customWidth="1"/>
    <col min="14860" max="14860" width="4.42578125" style="934" customWidth="1"/>
    <col min="14861" max="14861" width="24" style="934" customWidth="1"/>
    <col min="14862" max="14862" width="13.140625" style="934" customWidth="1"/>
    <col min="14863" max="14863" width="13" style="934" customWidth="1"/>
    <col min="14864" max="14864" width="10.42578125" style="934" customWidth="1"/>
    <col min="14865" max="15100" width="9.140625" style="934"/>
    <col min="15101" max="15101" width="5" style="934" customWidth="1"/>
    <col min="15102" max="15102" width="17.7109375" style="934" customWidth="1"/>
    <col min="15103" max="15103" width="13.85546875" style="934" customWidth="1"/>
    <col min="15104" max="15104" width="13.140625" style="934" customWidth="1"/>
    <col min="15105" max="15105" width="12.28515625" style="934" customWidth="1"/>
    <col min="15106" max="15106" width="3" style="934" customWidth="1"/>
    <col min="15107" max="15107" width="20.28515625" style="934" customWidth="1"/>
    <col min="15108" max="15108" width="12.5703125" style="934" customWidth="1"/>
    <col min="15109" max="15109" width="11.7109375" style="934" customWidth="1"/>
    <col min="15110" max="15110" width="9.140625" style="934"/>
    <col min="15111" max="15111" width="2.85546875" style="934" customWidth="1"/>
    <col min="15112" max="15112" width="18.5703125" style="934" customWidth="1"/>
    <col min="15113" max="15113" width="14.42578125" style="934" customWidth="1"/>
    <col min="15114" max="15114" width="13.7109375" style="934" customWidth="1"/>
    <col min="15115" max="15115" width="10.140625" style="934" customWidth="1"/>
    <col min="15116" max="15116" width="4.42578125" style="934" customWidth="1"/>
    <col min="15117" max="15117" width="24" style="934" customWidth="1"/>
    <col min="15118" max="15118" width="13.140625" style="934" customWidth="1"/>
    <col min="15119" max="15119" width="13" style="934" customWidth="1"/>
    <col min="15120" max="15120" width="10.42578125" style="934" customWidth="1"/>
    <col min="15121" max="15356" width="9.140625" style="934"/>
    <col min="15357" max="15357" width="5" style="934" customWidth="1"/>
    <col min="15358" max="15358" width="17.7109375" style="934" customWidth="1"/>
    <col min="15359" max="15359" width="13.85546875" style="934" customWidth="1"/>
    <col min="15360" max="15360" width="13.140625" style="934" customWidth="1"/>
    <col min="15361" max="15361" width="12.28515625" style="934" customWidth="1"/>
    <col min="15362" max="15362" width="3" style="934" customWidth="1"/>
    <col min="15363" max="15363" width="20.28515625" style="934" customWidth="1"/>
    <col min="15364" max="15364" width="12.5703125" style="934" customWidth="1"/>
    <col min="15365" max="15365" width="11.7109375" style="934" customWidth="1"/>
    <col min="15366" max="15366" width="9.140625" style="934"/>
    <col min="15367" max="15367" width="2.85546875" style="934" customWidth="1"/>
    <col min="15368" max="15368" width="18.5703125" style="934" customWidth="1"/>
    <col min="15369" max="15369" width="14.42578125" style="934" customWidth="1"/>
    <col min="15370" max="15370" width="13.7109375" style="934" customWidth="1"/>
    <col min="15371" max="15371" width="10.140625" style="934" customWidth="1"/>
    <col min="15372" max="15372" width="4.42578125" style="934" customWidth="1"/>
    <col min="15373" max="15373" width="24" style="934" customWidth="1"/>
    <col min="15374" max="15374" width="13.140625" style="934" customWidth="1"/>
    <col min="15375" max="15375" width="13" style="934" customWidth="1"/>
    <col min="15376" max="15376" width="10.42578125" style="934" customWidth="1"/>
    <col min="15377" max="15612" width="9.140625" style="934"/>
    <col min="15613" max="15613" width="5" style="934" customWidth="1"/>
    <col min="15614" max="15614" width="17.7109375" style="934" customWidth="1"/>
    <col min="15615" max="15615" width="13.85546875" style="934" customWidth="1"/>
    <col min="15616" max="15616" width="13.140625" style="934" customWidth="1"/>
    <col min="15617" max="15617" width="12.28515625" style="934" customWidth="1"/>
    <col min="15618" max="15618" width="3" style="934" customWidth="1"/>
    <col min="15619" max="15619" width="20.28515625" style="934" customWidth="1"/>
    <col min="15620" max="15620" width="12.5703125" style="934" customWidth="1"/>
    <col min="15621" max="15621" width="11.7109375" style="934" customWidth="1"/>
    <col min="15622" max="15622" width="9.140625" style="934"/>
    <col min="15623" max="15623" width="2.85546875" style="934" customWidth="1"/>
    <col min="15624" max="15624" width="18.5703125" style="934" customWidth="1"/>
    <col min="15625" max="15625" width="14.42578125" style="934" customWidth="1"/>
    <col min="15626" max="15626" width="13.7109375" style="934" customWidth="1"/>
    <col min="15627" max="15627" width="10.140625" style="934" customWidth="1"/>
    <col min="15628" max="15628" width="4.42578125" style="934" customWidth="1"/>
    <col min="15629" max="15629" width="24" style="934" customWidth="1"/>
    <col min="15630" max="15630" width="13.140625" style="934" customWidth="1"/>
    <col min="15631" max="15631" width="13" style="934" customWidth="1"/>
    <col min="15632" max="15632" width="10.42578125" style="934" customWidth="1"/>
    <col min="15633" max="15868" width="9.140625" style="934"/>
    <col min="15869" max="15869" width="5" style="934" customWidth="1"/>
    <col min="15870" max="15870" width="17.7109375" style="934" customWidth="1"/>
    <col min="15871" max="15871" width="13.85546875" style="934" customWidth="1"/>
    <col min="15872" max="15872" width="13.140625" style="934" customWidth="1"/>
    <col min="15873" max="15873" width="12.28515625" style="934" customWidth="1"/>
    <col min="15874" max="15874" width="3" style="934" customWidth="1"/>
    <col min="15875" max="15875" width="20.28515625" style="934" customWidth="1"/>
    <col min="15876" max="15876" width="12.5703125" style="934" customWidth="1"/>
    <col min="15877" max="15877" width="11.7109375" style="934" customWidth="1"/>
    <col min="15878" max="15878" width="9.140625" style="934"/>
    <col min="15879" max="15879" width="2.85546875" style="934" customWidth="1"/>
    <col min="15880" max="15880" width="18.5703125" style="934" customWidth="1"/>
    <col min="15881" max="15881" width="14.42578125" style="934" customWidth="1"/>
    <col min="15882" max="15882" width="13.7109375" style="934" customWidth="1"/>
    <col min="15883" max="15883" width="10.140625" style="934" customWidth="1"/>
    <col min="15884" max="15884" width="4.42578125" style="934" customWidth="1"/>
    <col min="15885" max="15885" width="24" style="934" customWidth="1"/>
    <col min="15886" max="15886" width="13.140625" style="934" customWidth="1"/>
    <col min="15887" max="15887" width="13" style="934" customWidth="1"/>
    <col min="15888" max="15888" width="10.42578125" style="934" customWidth="1"/>
    <col min="15889" max="16124" width="9.140625" style="934"/>
    <col min="16125" max="16125" width="5" style="934" customWidth="1"/>
    <col min="16126" max="16126" width="17.7109375" style="934" customWidth="1"/>
    <col min="16127" max="16127" width="13.85546875" style="934" customWidth="1"/>
    <col min="16128" max="16128" width="13.140625" style="934" customWidth="1"/>
    <col min="16129" max="16129" width="12.28515625" style="934" customWidth="1"/>
    <col min="16130" max="16130" width="3" style="934" customWidth="1"/>
    <col min="16131" max="16131" width="20.28515625" style="934" customWidth="1"/>
    <col min="16132" max="16132" width="12.5703125" style="934" customWidth="1"/>
    <col min="16133" max="16133" width="11.7109375" style="934" customWidth="1"/>
    <col min="16134" max="16134" width="9.140625" style="934"/>
    <col min="16135" max="16135" width="2.85546875" style="934" customWidth="1"/>
    <col min="16136" max="16136" width="18.5703125" style="934" customWidth="1"/>
    <col min="16137" max="16137" width="14.42578125" style="934" customWidth="1"/>
    <col min="16138" max="16138" width="13.7109375" style="934" customWidth="1"/>
    <col min="16139" max="16139" width="10.140625" style="934" customWidth="1"/>
    <col min="16140" max="16140" width="4.42578125" style="934" customWidth="1"/>
    <col min="16141" max="16141" width="24" style="934" customWidth="1"/>
    <col min="16142" max="16142" width="13.140625" style="934" customWidth="1"/>
    <col min="16143" max="16143" width="13" style="934" customWidth="1"/>
    <col min="16144" max="16144" width="10.42578125" style="934" customWidth="1"/>
    <col min="16145" max="16384" width="9.140625" style="934"/>
  </cols>
  <sheetData>
    <row r="1" spans="1:24" ht="18.75">
      <c r="A1" s="531"/>
    </row>
    <row r="2" spans="1:24" ht="28.5" customHeight="1">
      <c r="A2" s="1177" t="s">
        <v>357</v>
      </c>
      <c r="B2" s="1177"/>
      <c r="C2" s="1177"/>
      <c r="D2" s="1177"/>
      <c r="E2" s="1177"/>
      <c r="F2" s="1177"/>
      <c r="G2" s="1177"/>
      <c r="H2" s="1177"/>
      <c r="I2" s="1177"/>
      <c r="J2" s="1177"/>
      <c r="K2" s="1177"/>
      <c r="L2" s="1177"/>
      <c r="M2" s="1177"/>
      <c r="N2" s="1177"/>
      <c r="O2" s="1177"/>
      <c r="P2" s="1177"/>
      <c r="Q2" s="1177"/>
      <c r="R2" s="1177"/>
      <c r="S2" s="1177"/>
      <c r="T2" s="1177"/>
      <c r="U2" s="1177"/>
      <c r="V2" s="1177"/>
      <c r="W2" s="1177"/>
      <c r="X2" s="1177"/>
    </row>
    <row r="3" spans="1:24" ht="15.75" customHeight="1">
      <c r="A3" s="1178" t="s">
        <v>358</v>
      </c>
      <c r="B3" s="1178"/>
      <c r="C3" s="1178"/>
      <c r="D3" s="1178"/>
      <c r="E3" s="1178"/>
      <c r="F3" s="1178"/>
      <c r="P3" s="533"/>
    </row>
    <row r="4" spans="1:24" ht="4.5" customHeight="1">
      <c r="A4" s="534"/>
      <c r="B4" s="534"/>
      <c r="C4" s="532"/>
      <c r="D4" s="532"/>
    </row>
    <row r="5" spans="1:24" ht="15.75" thickBot="1">
      <c r="A5" s="535" t="s">
        <v>116</v>
      </c>
      <c r="B5" s="1179" t="s">
        <v>117</v>
      </c>
      <c r="C5" s="1179"/>
      <c r="D5" s="536"/>
      <c r="E5" s="536"/>
      <c r="F5" s="535" t="s">
        <v>118</v>
      </c>
      <c r="G5" s="537" t="s">
        <v>119</v>
      </c>
      <c r="H5" s="807"/>
      <c r="I5" s="536"/>
      <c r="J5" s="536"/>
      <c r="K5" s="535" t="s">
        <v>120</v>
      </c>
      <c r="L5" s="538" t="s">
        <v>121</v>
      </c>
      <c r="M5" s="536"/>
      <c r="N5" s="539"/>
      <c r="O5" s="536"/>
      <c r="P5" s="535" t="s">
        <v>122</v>
      </c>
      <c r="Q5" s="538" t="s">
        <v>123</v>
      </c>
      <c r="R5" s="536"/>
    </row>
    <row r="6" spans="1:24" ht="43.5" thickBot="1">
      <c r="A6" s="540" t="s">
        <v>124</v>
      </c>
      <c r="B6" s="541" t="s">
        <v>125</v>
      </c>
      <c r="C6" s="542" t="s">
        <v>126</v>
      </c>
      <c r="D6" s="563" t="s">
        <v>127</v>
      </c>
      <c r="F6" s="540" t="s">
        <v>124</v>
      </c>
      <c r="G6" s="541" t="s">
        <v>125</v>
      </c>
      <c r="H6" s="808" t="s">
        <v>126</v>
      </c>
      <c r="I6" s="563" t="s">
        <v>127</v>
      </c>
      <c r="K6" s="540" t="s">
        <v>124</v>
      </c>
      <c r="L6" s="541" t="s">
        <v>125</v>
      </c>
      <c r="M6" s="542" t="s">
        <v>128</v>
      </c>
      <c r="N6" s="563" t="s">
        <v>127</v>
      </c>
      <c r="P6" s="544" t="s">
        <v>124</v>
      </c>
      <c r="Q6" s="545" t="s">
        <v>125</v>
      </c>
      <c r="R6" s="546" t="s">
        <v>128</v>
      </c>
      <c r="S6" s="570" t="s">
        <v>127</v>
      </c>
    </row>
    <row r="7" spans="1:24" ht="15.75">
      <c r="A7" s="548" t="s">
        <v>314</v>
      </c>
      <c r="B7" s="549">
        <v>12764.870999999999</v>
      </c>
      <c r="C7" s="549">
        <v>5612</v>
      </c>
      <c r="D7" s="568">
        <v>5.181519830422749</v>
      </c>
      <c r="F7" s="655" t="s">
        <v>129</v>
      </c>
      <c r="G7" s="547">
        <v>1455.41</v>
      </c>
      <c r="H7" s="547">
        <v>5823</v>
      </c>
      <c r="I7" s="644">
        <v>3.4078318246315664</v>
      </c>
      <c r="K7" s="655" t="s">
        <v>129</v>
      </c>
      <c r="L7" s="547">
        <v>318153.875</v>
      </c>
      <c r="M7" s="547">
        <v>70243.894</v>
      </c>
      <c r="N7" s="644">
        <v>4.5292744590725569</v>
      </c>
      <c r="P7" s="655" t="s">
        <v>130</v>
      </c>
      <c r="Q7" s="547">
        <v>66392.930999999997</v>
      </c>
      <c r="R7" s="547">
        <v>15917.191000000001</v>
      </c>
      <c r="S7" s="644">
        <v>4.1711462154346197</v>
      </c>
    </row>
    <row r="8" spans="1:24" ht="15.75">
      <c r="A8" s="548" t="s">
        <v>129</v>
      </c>
      <c r="B8" s="549">
        <v>9330.991</v>
      </c>
      <c r="C8" s="549">
        <v>15736</v>
      </c>
      <c r="D8" s="568">
        <v>2.7244175022752164</v>
      </c>
      <c r="F8" s="548" t="s">
        <v>131</v>
      </c>
      <c r="G8" s="549">
        <v>788.78599999999994</v>
      </c>
      <c r="H8" s="549">
        <v>4022</v>
      </c>
      <c r="I8" s="568">
        <v>2.626012903913121</v>
      </c>
      <c r="K8" s="548" t="s">
        <v>132</v>
      </c>
      <c r="L8" s="549">
        <v>234632.231</v>
      </c>
      <c r="M8" s="549">
        <v>56751.27</v>
      </c>
      <c r="N8" s="568">
        <v>4.1343961289324449</v>
      </c>
      <c r="P8" s="548" t="s">
        <v>132</v>
      </c>
      <c r="Q8" s="549">
        <v>43122.139000000003</v>
      </c>
      <c r="R8" s="549">
        <v>12378.531999999999</v>
      </c>
      <c r="S8" s="568">
        <v>3.4836230176566985</v>
      </c>
    </row>
    <row r="9" spans="1:24" ht="16.5" thickBot="1">
      <c r="A9" s="548" t="s">
        <v>139</v>
      </c>
      <c r="B9" s="549">
        <v>6715.223</v>
      </c>
      <c r="C9" s="549">
        <v>4693</v>
      </c>
      <c r="D9" s="568">
        <v>2.4048566104859725</v>
      </c>
      <c r="F9" s="548" t="s">
        <v>150</v>
      </c>
      <c r="G9" s="549">
        <v>374.964</v>
      </c>
      <c r="H9" s="549">
        <v>2127</v>
      </c>
      <c r="I9" s="568">
        <v>2.4644850046336768</v>
      </c>
      <c r="K9" s="548" t="s">
        <v>315</v>
      </c>
      <c r="L9" s="549">
        <v>89199.725999999995</v>
      </c>
      <c r="M9" s="549">
        <v>27224.6</v>
      </c>
      <c r="N9" s="568">
        <v>3.2764384417034593</v>
      </c>
      <c r="P9" s="548" t="s">
        <v>136</v>
      </c>
      <c r="Q9" s="549">
        <v>37761.107000000004</v>
      </c>
      <c r="R9" s="549">
        <v>6430.549</v>
      </c>
      <c r="S9" s="568">
        <v>5.8721435759217453</v>
      </c>
    </row>
    <row r="10" spans="1:24" ht="16.5" thickBot="1">
      <c r="A10" s="548" t="s">
        <v>299</v>
      </c>
      <c r="B10" s="549">
        <v>5770.88</v>
      </c>
      <c r="C10" s="549">
        <v>3003</v>
      </c>
      <c r="D10" s="568">
        <v>3.5643001757790547</v>
      </c>
      <c r="F10" s="810" t="s">
        <v>249</v>
      </c>
      <c r="G10" s="552">
        <v>2629.2159999999999</v>
      </c>
      <c r="H10" s="552">
        <v>12049</v>
      </c>
      <c r="I10" s="643">
        <v>2.976081245210533</v>
      </c>
      <c r="K10" s="548" t="s">
        <v>138</v>
      </c>
      <c r="L10" s="549">
        <v>82641.486999999994</v>
      </c>
      <c r="M10" s="549">
        <v>14451.057000000001</v>
      </c>
      <c r="N10" s="568">
        <v>5.7187157313129404</v>
      </c>
      <c r="P10" s="548" t="s">
        <v>266</v>
      </c>
      <c r="Q10" s="549">
        <v>36513.987999999998</v>
      </c>
      <c r="R10" s="549">
        <v>9243.99</v>
      </c>
      <c r="S10" s="568">
        <v>3.9500246105848231</v>
      </c>
    </row>
    <row r="11" spans="1:24" ht="15.75">
      <c r="A11" s="548" t="s">
        <v>320</v>
      </c>
      <c r="B11" s="549">
        <v>2584.4059999999999</v>
      </c>
      <c r="C11" s="549">
        <v>1254</v>
      </c>
      <c r="D11" s="568">
        <v>4.3921110771217844</v>
      </c>
      <c r="K11" s="548" t="s">
        <v>131</v>
      </c>
      <c r="L11" s="549">
        <v>79597.448000000004</v>
      </c>
      <c r="M11" s="549">
        <v>15402.348</v>
      </c>
      <c r="N11" s="568">
        <v>5.1678775210117314</v>
      </c>
      <c r="P11" s="548" t="s">
        <v>131</v>
      </c>
      <c r="Q11" s="549">
        <v>33687.514000000003</v>
      </c>
      <c r="R11" s="549">
        <v>8490.777</v>
      </c>
      <c r="S11" s="568">
        <v>3.9675419575852722</v>
      </c>
    </row>
    <row r="12" spans="1:24" ht="15.75">
      <c r="A12" s="548" t="s">
        <v>321</v>
      </c>
      <c r="B12" s="549">
        <v>1547.4659999999999</v>
      </c>
      <c r="C12" s="549">
        <v>662</v>
      </c>
      <c r="D12" s="568">
        <v>6.3582038039123843</v>
      </c>
      <c r="H12" s="934"/>
      <c r="K12" s="548" t="s">
        <v>134</v>
      </c>
      <c r="L12" s="549">
        <v>46152.970999999998</v>
      </c>
      <c r="M12" s="549">
        <v>10092.267</v>
      </c>
      <c r="N12" s="568">
        <v>4.5731024555731628</v>
      </c>
      <c r="P12" s="548" t="s">
        <v>133</v>
      </c>
      <c r="Q12" s="549">
        <v>31969.839</v>
      </c>
      <c r="R12" s="549">
        <v>6690.6710000000003</v>
      </c>
      <c r="S12" s="568">
        <v>4.7782709686367779</v>
      </c>
    </row>
    <row r="13" spans="1:24" ht="15.75">
      <c r="A13" s="548" t="s">
        <v>147</v>
      </c>
      <c r="B13" s="549">
        <v>1337.047</v>
      </c>
      <c r="C13" s="549">
        <v>1223</v>
      </c>
      <c r="D13" s="568">
        <v>2.9037454175860451</v>
      </c>
      <c r="H13" s="934"/>
      <c r="K13" s="548" t="s">
        <v>136</v>
      </c>
      <c r="L13" s="549">
        <v>41676.572</v>
      </c>
      <c r="M13" s="549">
        <v>6107.1679999999997</v>
      </c>
      <c r="N13" s="568">
        <v>6.8242059167195013</v>
      </c>
      <c r="P13" s="548" t="s">
        <v>315</v>
      </c>
      <c r="Q13" s="549">
        <v>19148.632000000001</v>
      </c>
      <c r="R13" s="549">
        <v>5627.1750000000002</v>
      </c>
      <c r="S13" s="568">
        <v>3.4028854620657794</v>
      </c>
    </row>
    <row r="14" spans="1:24" ht="15.75">
      <c r="A14" s="548" t="s">
        <v>137</v>
      </c>
      <c r="B14" s="549">
        <v>1292.4680000000001</v>
      </c>
      <c r="C14" s="549">
        <v>1601</v>
      </c>
      <c r="D14" s="568">
        <v>2.8113203853507551</v>
      </c>
      <c r="K14" s="548" t="s">
        <v>130</v>
      </c>
      <c r="L14" s="549">
        <v>38932.305</v>
      </c>
      <c r="M14" s="549">
        <v>7672.598</v>
      </c>
      <c r="N14" s="568">
        <v>5.0742010724398696</v>
      </c>
      <c r="P14" s="548" t="s">
        <v>138</v>
      </c>
      <c r="Q14" s="549">
        <v>18519.957999999999</v>
      </c>
      <c r="R14" s="549">
        <v>4383.1030000000001</v>
      </c>
      <c r="S14" s="568">
        <v>4.2253075047517701</v>
      </c>
    </row>
    <row r="15" spans="1:24" ht="15.75">
      <c r="A15" s="548" t="s">
        <v>131</v>
      </c>
      <c r="B15" s="549">
        <v>1242.48</v>
      </c>
      <c r="C15" s="549">
        <v>4774</v>
      </c>
      <c r="D15" s="568">
        <v>2.4527311131729079</v>
      </c>
      <c r="E15" s="727"/>
      <c r="K15" s="548" t="s">
        <v>139</v>
      </c>
      <c r="L15" s="549">
        <v>36205.123</v>
      </c>
      <c r="M15" s="549">
        <v>8486.4390000000003</v>
      </c>
      <c r="N15" s="568">
        <v>4.2662326330278226</v>
      </c>
      <c r="P15" s="548" t="s">
        <v>129</v>
      </c>
      <c r="Q15" s="549">
        <v>13962.519</v>
      </c>
      <c r="R15" s="549">
        <v>3689.15</v>
      </c>
      <c r="S15" s="568">
        <v>3.7847523142187223</v>
      </c>
    </row>
    <row r="16" spans="1:24" ht="15.75">
      <c r="A16" s="548" t="s">
        <v>142</v>
      </c>
      <c r="B16" s="549">
        <v>1153.27</v>
      </c>
      <c r="C16" s="549">
        <v>845</v>
      </c>
      <c r="D16" s="568">
        <v>2.2400943222144742</v>
      </c>
      <c r="E16" s="572"/>
      <c r="K16" s="548" t="s">
        <v>277</v>
      </c>
      <c r="L16" s="549">
        <v>31240.478999999999</v>
      </c>
      <c r="M16" s="549">
        <v>4755.7839999999997</v>
      </c>
      <c r="N16" s="568">
        <v>6.5689440479214367</v>
      </c>
      <c r="P16" s="548" t="s">
        <v>140</v>
      </c>
      <c r="Q16" s="549">
        <v>13488.458000000001</v>
      </c>
      <c r="R16" s="549">
        <v>3761.4560000000001</v>
      </c>
      <c r="S16" s="568">
        <v>3.5859672424720639</v>
      </c>
    </row>
    <row r="17" spans="1:19" ht="15.75">
      <c r="A17" s="548" t="s">
        <v>132</v>
      </c>
      <c r="B17" s="549">
        <v>873.06</v>
      </c>
      <c r="C17" s="549">
        <v>9428</v>
      </c>
      <c r="D17" s="568">
        <v>2.2078693880854057</v>
      </c>
      <c r="K17" s="548" t="s">
        <v>146</v>
      </c>
      <c r="L17" s="549">
        <v>29902.694</v>
      </c>
      <c r="M17" s="549">
        <v>8396.759</v>
      </c>
      <c r="N17" s="568">
        <v>3.5612185606375029</v>
      </c>
      <c r="P17" s="548" t="s">
        <v>145</v>
      </c>
      <c r="Q17" s="549">
        <v>11002.72</v>
      </c>
      <c r="R17" s="549">
        <v>3300.5149999999999</v>
      </c>
      <c r="S17" s="568">
        <v>3.3336373262960475</v>
      </c>
    </row>
    <row r="18" spans="1:19" ht="15.75">
      <c r="A18" s="548" t="s">
        <v>135</v>
      </c>
      <c r="B18" s="549">
        <v>498.14100000000002</v>
      </c>
      <c r="C18" s="549">
        <v>1480</v>
      </c>
      <c r="D18" s="568">
        <v>2.5549623018925991</v>
      </c>
      <c r="K18" s="548" t="s">
        <v>143</v>
      </c>
      <c r="L18" s="549">
        <v>24107.833999999999</v>
      </c>
      <c r="M18" s="549">
        <v>5229.2290000000003</v>
      </c>
      <c r="N18" s="568">
        <v>4.6102081205470249</v>
      </c>
      <c r="P18" s="548" t="s">
        <v>139</v>
      </c>
      <c r="Q18" s="549">
        <v>7794.64</v>
      </c>
      <c r="R18" s="549">
        <v>1907.7270000000001</v>
      </c>
      <c r="S18" s="568">
        <v>4.0858256972826821</v>
      </c>
    </row>
    <row r="19" spans="1:19" ht="15.75">
      <c r="A19" s="548" t="s">
        <v>352</v>
      </c>
      <c r="B19" s="549">
        <v>402.94</v>
      </c>
      <c r="C19" s="549">
        <v>194</v>
      </c>
      <c r="D19" s="568">
        <v>6.6164203612479477</v>
      </c>
      <c r="K19" s="548" t="s">
        <v>137</v>
      </c>
      <c r="L19" s="549">
        <v>17021.973000000002</v>
      </c>
      <c r="M19" s="549">
        <v>4990.8130000000001</v>
      </c>
      <c r="N19" s="568">
        <v>3.4106613491629525</v>
      </c>
      <c r="P19" s="548" t="s">
        <v>147</v>
      </c>
      <c r="Q19" s="549">
        <v>7338.9129999999996</v>
      </c>
      <c r="R19" s="549">
        <v>1873.7349999999999</v>
      </c>
      <c r="S19" s="568">
        <v>3.9167294201154377</v>
      </c>
    </row>
    <row r="20" spans="1:19" ht="16.5" thickBot="1">
      <c r="A20" s="548" t="s">
        <v>150</v>
      </c>
      <c r="B20" s="549">
        <v>374.964</v>
      </c>
      <c r="C20" s="549">
        <v>2127</v>
      </c>
      <c r="D20" s="568">
        <v>2.4644850046336768</v>
      </c>
      <c r="K20" s="548" t="s">
        <v>144</v>
      </c>
      <c r="L20" s="549">
        <v>16277.888000000001</v>
      </c>
      <c r="M20" s="549">
        <v>3756.4670000000001</v>
      </c>
      <c r="N20" s="568">
        <v>4.3332972178379316</v>
      </c>
      <c r="P20" s="548" t="s">
        <v>149</v>
      </c>
      <c r="Q20" s="549">
        <v>6899.5839999999998</v>
      </c>
      <c r="R20" s="549">
        <v>2183.0650000000001</v>
      </c>
      <c r="S20" s="568">
        <v>3.160503237420782</v>
      </c>
    </row>
    <row r="21" spans="1:19" ht="16.5" thickBot="1">
      <c r="A21" s="810" t="s">
        <v>249</v>
      </c>
      <c r="B21" s="552">
        <v>47266.828999999998</v>
      </c>
      <c r="C21" s="552">
        <v>53806</v>
      </c>
      <c r="D21" s="643">
        <v>3.2874626527673776</v>
      </c>
      <c r="K21" s="548" t="s">
        <v>276</v>
      </c>
      <c r="L21" s="549">
        <v>15312.203</v>
      </c>
      <c r="M21" s="549">
        <v>3857.431</v>
      </c>
      <c r="N21" s="568">
        <v>3.9695338685254513</v>
      </c>
      <c r="P21" s="548" t="s">
        <v>143</v>
      </c>
      <c r="Q21" s="549">
        <v>6765.6120000000001</v>
      </c>
      <c r="R21" s="549">
        <v>1714.8530000000001</v>
      </c>
      <c r="S21" s="568">
        <v>3.9453014340004651</v>
      </c>
    </row>
    <row r="22" spans="1:19" ht="15.75">
      <c r="A22"/>
      <c r="B22"/>
      <c r="C22"/>
      <c r="D22"/>
      <c r="H22" s="934"/>
      <c r="K22" s="548" t="s">
        <v>133</v>
      </c>
      <c r="L22" s="549">
        <v>11321.203</v>
      </c>
      <c r="M22" s="549">
        <v>2230.8829999999998</v>
      </c>
      <c r="N22" s="568">
        <v>5.0747632215584595</v>
      </c>
      <c r="P22" s="548" t="s">
        <v>150</v>
      </c>
      <c r="Q22" s="549">
        <v>6038.2039999999997</v>
      </c>
      <c r="R22" s="549">
        <v>2042.2180000000001</v>
      </c>
      <c r="S22" s="568">
        <v>2.9566892466915871</v>
      </c>
    </row>
    <row r="23" spans="1:19" ht="15.75">
      <c r="A23"/>
      <c r="B23"/>
      <c r="C23"/>
      <c r="D23"/>
      <c r="H23" s="934"/>
      <c r="K23" s="548" t="s">
        <v>278</v>
      </c>
      <c r="L23" s="549">
        <v>10656.054</v>
      </c>
      <c r="M23" s="549">
        <v>2939.1790000000001</v>
      </c>
      <c r="N23" s="568">
        <v>3.6255205960576067</v>
      </c>
      <c r="P23" s="548" t="s">
        <v>276</v>
      </c>
      <c r="Q23" s="549">
        <v>5844.6350000000002</v>
      </c>
      <c r="R23" s="549">
        <v>1451.365</v>
      </c>
      <c r="S23" s="568">
        <v>4.0269918318272797</v>
      </c>
    </row>
    <row r="24" spans="1:19" ht="15.75">
      <c r="A24"/>
      <c r="B24"/>
      <c r="C24"/>
      <c r="D24"/>
      <c r="H24" s="934"/>
      <c r="K24" s="548" t="s">
        <v>147</v>
      </c>
      <c r="L24" s="549">
        <v>10384.951999999999</v>
      </c>
      <c r="M24" s="549">
        <v>3717.1129999999998</v>
      </c>
      <c r="N24" s="568">
        <v>2.7938219795846937</v>
      </c>
      <c r="P24" s="548" t="s">
        <v>148</v>
      </c>
      <c r="Q24" s="549">
        <v>5586.4849999999997</v>
      </c>
      <c r="R24" s="549">
        <v>1605.3420000000001</v>
      </c>
      <c r="S24" s="568">
        <v>3.4799344937091283</v>
      </c>
    </row>
    <row r="25" spans="1:19" ht="15.75">
      <c r="A25"/>
      <c r="B25"/>
      <c r="C25"/>
      <c r="D25"/>
      <c r="H25" s="934"/>
      <c r="K25" s="548" t="s">
        <v>142</v>
      </c>
      <c r="L25" s="549">
        <v>7653.44</v>
      </c>
      <c r="M25" s="549">
        <v>1683.6030000000001</v>
      </c>
      <c r="N25" s="568">
        <v>4.545869780464872</v>
      </c>
      <c r="P25" s="548" t="s">
        <v>134</v>
      </c>
      <c r="Q25" s="549">
        <v>5552.1019999999999</v>
      </c>
      <c r="R25" s="549">
        <v>1620.3920000000001</v>
      </c>
      <c r="S25" s="568">
        <v>3.4263943539587949</v>
      </c>
    </row>
    <row r="26" spans="1:19" ht="15.75">
      <c r="H26" s="934"/>
      <c r="K26" s="548" t="s">
        <v>135</v>
      </c>
      <c r="L26" s="549">
        <v>5582.1760000000004</v>
      </c>
      <c r="M26" s="549">
        <v>2062.0419999999999</v>
      </c>
      <c r="N26" s="568">
        <v>2.7071107184043779</v>
      </c>
      <c r="P26" s="548" t="s">
        <v>277</v>
      </c>
      <c r="Q26" s="549">
        <v>4240.6530000000002</v>
      </c>
      <c r="R26" s="549">
        <v>882.73199999999997</v>
      </c>
      <c r="S26" s="568">
        <v>4.8040095974769246</v>
      </c>
    </row>
    <row r="27" spans="1:19" ht="15.75">
      <c r="A27" s="80"/>
      <c r="B27" s="80"/>
      <c r="C27" s="80"/>
      <c r="D27" s="80"/>
      <c r="H27" s="934"/>
      <c r="K27" s="548" t="s">
        <v>322</v>
      </c>
      <c r="L27" s="549">
        <v>4476.7370000000001</v>
      </c>
      <c r="M27" s="549">
        <v>1358.8879999999999</v>
      </c>
      <c r="N27" s="568">
        <v>3.2944120486750936</v>
      </c>
      <c r="P27" s="548" t="s">
        <v>322</v>
      </c>
      <c r="Q27" s="549">
        <v>3876.59</v>
      </c>
      <c r="R27" s="549">
        <v>1319.875</v>
      </c>
      <c r="S27" s="568">
        <v>2.9370887394639644</v>
      </c>
    </row>
    <row r="28" spans="1:19" ht="15.75">
      <c r="H28" s="934"/>
      <c r="K28" s="548" t="s">
        <v>150</v>
      </c>
      <c r="L28" s="549">
        <v>3916.3270000000002</v>
      </c>
      <c r="M28" s="549">
        <v>1482.672</v>
      </c>
      <c r="N28" s="568">
        <v>2.641398097488858</v>
      </c>
      <c r="P28" s="548" t="s">
        <v>146</v>
      </c>
      <c r="Q28" s="549">
        <v>3632.654</v>
      </c>
      <c r="R28" s="549">
        <v>1163.057</v>
      </c>
      <c r="S28" s="568">
        <v>3.1233671264606979</v>
      </c>
    </row>
    <row r="29" spans="1:19" ht="15.75">
      <c r="H29" s="934"/>
      <c r="K29" s="548" t="s">
        <v>151</v>
      </c>
      <c r="L29" s="549">
        <v>3339.4459999999999</v>
      </c>
      <c r="M29" s="549">
        <v>546.89</v>
      </c>
      <c r="N29" s="568">
        <v>6.1062480571961455</v>
      </c>
      <c r="P29" s="548" t="s">
        <v>144</v>
      </c>
      <c r="Q29" s="549">
        <v>3341.1759999999999</v>
      </c>
      <c r="R29" s="549">
        <v>1049.8510000000001</v>
      </c>
      <c r="S29" s="568">
        <v>3.1825239962623262</v>
      </c>
    </row>
    <row r="30" spans="1:19" ht="15.75">
      <c r="A30" s="80"/>
      <c r="B30" s="80"/>
      <c r="C30" s="80"/>
      <c r="D30" s="80"/>
      <c r="E30" s="80"/>
      <c r="F30" s="80"/>
      <c r="G30" s="80"/>
      <c r="H30" s="80"/>
      <c r="I30" s="80"/>
      <c r="J30" s="80"/>
      <c r="K30" s="548" t="s">
        <v>332</v>
      </c>
      <c r="L30" s="549">
        <v>2370.4639999999999</v>
      </c>
      <c r="M30" s="549">
        <v>275.10700000000003</v>
      </c>
      <c r="N30" s="568">
        <v>8.6165164826776479</v>
      </c>
      <c r="P30" s="548" t="s">
        <v>323</v>
      </c>
      <c r="Q30" s="549">
        <v>3202.386</v>
      </c>
      <c r="R30" s="549">
        <v>1249.675</v>
      </c>
      <c r="S30" s="568">
        <v>2.5625750695180747</v>
      </c>
    </row>
    <row r="31" spans="1:19" ht="15.75">
      <c r="A31" s="80"/>
      <c r="B31" s="80"/>
      <c r="C31" s="80"/>
      <c r="D31" s="80"/>
      <c r="E31" s="80"/>
      <c r="F31" s="80"/>
      <c r="G31" s="80"/>
      <c r="H31" s="80"/>
      <c r="I31" s="80"/>
      <c r="J31" s="80"/>
      <c r="K31" s="548" t="s">
        <v>149</v>
      </c>
      <c r="L31" s="549">
        <v>2095.5320000000002</v>
      </c>
      <c r="M31" s="549">
        <v>353.702</v>
      </c>
      <c r="N31" s="568">
        <v>5.9245692701765895</v>
      </c>
      <c r="P31" s="548" t="s">
        <v>142</v>
      </c>
      <c r="Q31" s="549">
        <v>3016.83</v>
      </c>
      <c r="R31" s="549">
        <v>974.88199999999995</v>
      </c>
      <c r="S31" s="568">
        <v>3.0945591363877885</v>
      </c>
    </row>
    <row r="32" spans="1:19" ht="15.75">
      <c r="A32" s="80"/>
      <c r="B32" s="80"/>
      <c r="C32" s="80"/>
      <c r="D32" s="80"/>
      <c r="E32" s="80"/>
      <c r="F32"/>
      <c r="G32"/>
      <c r="H32"/>
      <c r="I32"/>
      <c r="J32"/>
      <c r="K32" s="548" t="s">
        <v>330</v>
      </c>
      <c r="L32" s="549">
        <v>2081.6590000000001</v>
      </c>
      <c r="M32" s="549">
        <v>725.04300000000001</v>
      </c>
      <c r="N32" s="568">
        <v>2.871083508150551</v>
      </c>
      <c r="O32"/>
      <c r="P32" s="548" t="s">
        <v>321</v>
      </c>
      <c r="Q32" s="549">
        <v>2059.4250000000002</v>
      </c>
      <c r="R32" s="549">
        <v>861</v>
      </c>
      <c r="S32" s="568">
        <v>2.3918989547038332</v>
      </c>
    </row>
    <row r="33" spans="1:19" ht="16.5" thickBot="1">
      <c r="A33" s="39" t="s">
        <v>311</v>
      </c>
      <c r="B33" s="39"/>
      <c r="C33" s="80"/>
      <c r="D33" s="80"/>
      <c r="E33" s="80"/>
      <c r="F33"/>
      <c r="G33"/>
      <c r="H33"/>
      <c r="I33"/>
      <c r="J33"/>
      <c r="K33" s="892" t="s">
        <v>320</v>
      </c>
      <c r="L33" s="809">
        <v>1213.9670000000001</v>
      </c>
      <c r="M33" s="809">
        <v>103.95</v>
      </c>
      <c r="N33" s="893">
        <v>11.67837421837422</v>
      </c>
      <c r="O33"/>
      <c r="P33" s="548" t="s">
        <v>331</v>
      </c>
      <c r="Q33" s="549">
        <v>1888.9829999999999</v>
      </c>
      <c r="R33" s="549">
        <v>471.70499999999998</v>
      </c>
      <c r="S33" s="568">
        <v>4.0045854930518017</v>
      </c>
    </row>
    <row r="34" spans="1:19" ht="16.5" thickBot="1">
      <c r="A34" s="970"/>
      <c r="C34" s="80"/>
      <c r="D34" s="80"/>
      <c r="E34" s="80"/>
      <c r="F34"/>
      <c r="G34"/>
      <c r="H34"/>
      <c r="I34"/>
      <c r="J34"/>
      <c r="K34" s="810" t="s">
        <v>249</v>
      </c>
      <c r="L34" s="552">
        <v>1168610.246</v>
      </c>
      <c r="M34" s="552">
        <v>265525.49599999998</v>
      </c>
      <c r="N34" s="643">
        <v>4.4011225422962781</v>
      </c>
      <c r="O34"/>
      <c r="P34" s="548" t="s">
        <v>333</v>
      </c>
      <c r="Q34" s="549">
        <v>1484.4359999999999</v>
      </c>
      <c r="R34" s="549">
        <v>308.36099999999999</v>
      </c>
      <c r="S34" s="568">
        <v>4.813955072139473</v>
      </c>
    </row>
    <row r="35" spans="1:19" ht="15.75">
      <c r="A35"/>
      <c r="B35"/>
      <c r="C35"/>
      <c r="D35"/>
      <c r="E35"/>
      <c r="F35"/>
      <c r="G35"/>
      <c r="H35"/>
      <c r="I35"/>
      <c r="J35"/>
      <c r="K35"/>
      <c r="L35"/>
      <c r="M35"/>
      <c r="N35"/>
      <c r="O35"/>
      <c r="P35" s="548" t="s">
        <v>278</v>
      </c>
      <c r="Q35" s="549">
        <v>1346.011</v>
      </c>
      <c r="R35" s="549">
        <v>307.959</v>
      </c>
      <c r="S35" s="568">
        <v>4.3707474046869876</v>
      </c>
    </row>
    <row r="36" spans="1:19" ht="16.5" thickBot="1">
      <c r="A36"/>
      <c r="B36"/>
      <c r="C36"/>
      <c r="D36"/>
      <c r="E36"/>
      <c r="F36"/>
      <c r="G36"/>
      <c r="H36"/>
      <c r="I36"/>
      <c r="J36"/>
      <c r="K36"/>
      <c r="L36"/>
      <c r="M36"/>
      <c r="N36"/>
      <c r="P36" s="892" t="s">
        <v>329</v>
      </c>
      <c r="Q36" s="809">
        <v>1137.3699999999999</v>
      </c>
      <c r="R36" s="809">
        <v>257.99700000000001</v>
      </c>
      <c r="S36" s="893">
        <v>4.4084621139005487</v>
      </c>
    </row>
    <row r="37" spans="1:19" ht="17.25" customHeight="1" thickBot="1">
      <c r="A37"/>
      <c r="B37"/>
      <c r="C37"/>
      <c r="D37"/>
      <c r="E37"/>
      <c r="F37"/>
      <c r="G37"/>
      <c r="H37"/>
      <c r="I37"/>
      <c r="J37"/>
      <c r="K37"/>
      <c r="L37"/>
      <c r="M37"/>
      <c r="N37"/>
      <c r="P37" s="810" t="s">
        <v>249</v>
      </c>
      <c r="Q37" s="552">
        <v>414669.924</v>
      </c>
      <c r="R37" s="552">
        <v>106086.693</v>
      </c>
      <c r="S37" s="643">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0"/>
      <c r="P44"/>
      <c r="Q44"/>
      <c r="R44"/>
      <c r="S44"/>
    </row>
    <row r="45" spans="1:19">
      <c r="A45"/>
      <c r="B45"/>
      <c r="C45"/>
      <c r="D45"/>
      <c r="E45"/>
      <c r="F45"/>
      <c r="G45"/>
      <c r="H45"/>
      <c r="I45"/>
      <c r="J45"/>
      <c r="K45"/>
      <c r="L45"/>
      <c r="M45"/>
      <c r="N45" s="80"/>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369</v>
      </c>
      <c r="B48">
        <v>10150</v>
      </c>
      <c r="C48">
        <v>6500</v>
      </c>
      <c r="D48"/>
      <c r="E48"/>
      <c r="F48"/>
      <c r="G48"/>
      <c r="H48"/>
      <c r="I48"/>
      <c r="J48"/>
      <c r="K48"/>
      <c r="L48"/>
      <c r="M48"/>
      <c r="P48"/>
      <c r="Q48"/>
      <c r="R48"/>
      <c r="S48"/>
    </row>
    <row r="49" spans="1:19">
      <c r="A49" t="s">
        <v>323</v>
      </c>
      <c r="B49">
        <v>208490</v>
      </c>
      <c r="C49">
        <v>28980</v>
      </c>
      <c r="D49"/>
      <c r="E49"/>
      <c r="F49"/>
      <c r="G49"/>
      <c r="H49"/>
      <c r="I49"/>
      <c r="J49"/>
      <c r="K49"/>
      <c r="L49"/>
      <c r="M49"/>
      <c r="P49"/>
      <c r="Q49"/>
      <c r="R49"/>
      <c r="S49"/>
    </row>
    <row r="50" spans="1:19">
      <c r="A50" t="s">
        <v>146</v>
      </c>
      <c r="B50">
        <v>2780750</v>
      </c>
      <c r="C50">
        <v>623460</v>
      </c>
      <c r="D50"/>
      <c r="E50"/>
      <c r="F50"/>
      <c r="G50"/>
      <c r="H50"/>
      <c r="I50"/>
      <c r="J50"/>
      <c r="K50"/>
      <c r="L50"/>
      <c r="M50"/>
      <c r="P50"/>
      <c r="Q50"/>
      <c r="R50"/>
      <c r="S50"/>
    </row>
    <row r="51" spans="1:19">
      <c r="A51" t="s">
        <v>276</v>
      </c>
      <c r="B51">
        <v>1400382</v>
      </c>
      <c r="C51">
        <v>271721</v>
      </c>
      <c r="D51"/>
      <c r="E51"/>
      <c r="F51"/>
      <c r="G51"/>
      <c r="H51"/>
      <c r="I51"/>
      <c r="J51"/>
      <c r="K51"/>
      <c r="L51"/>
      <c r="M51"/>
      <c r="P51"/>
      <c r="Q51"/>
      <c r="R51"/>
      <c r="S51"/>
    </row>
    <row r="52" spans="1:19">
      <c r="A52" t="s">
        <v>135</v>
      </c>
      <c r="B52">
        <v>772159</v>
      </c>
      <c r="C52">
        <v>221844</v>
      </c>
      <c r="D52"/>
      <c r="E52"/>
      <c r="F52"/>
      <c r="G52"/>
      <c r="H52"/>
      <c r="I52"/>
      <c r="J52"/>
      <c r="K52"/>
      <c r="L52"/>
      <c r="M52"/>
      <c r="P52"/>
      <c r="Q52"/>
      <c r="R52"/>
      <c r="S52"/>
    </row>
    <row r="53" spans="1:19">
      <c r="A53" t="s">
        <v>145</v>
      </c>
      <c r="B53">
        <v>944430</v>
      </c>
      <c r="C53">
        <v>237612</v>
      </c>
      <c r="D53"/>
      <c r="E53"/>
      <c r="F53"/>
      <c r="G53"/>
      <c r="H53"/>
      <c r="I53"/>
      <c r="J53"/>
      <c r="K53"/>
      <c r="L53"/>
      <c r="M53"/>
      <c r="P53"/>
      <c r="Q53"/>
      <c r="R53"/>
      <c r="S53"/>
    </row>
    <row r="54" spans="1:19">
      <c r="A54" t="s">
        <v>137</v>
      </c>
      <c r="B54">
        <v>1363283</v>
      </c>
      <c r="C54">
        <v>343741</v>
      </c>
      <c r="D54"/>
      <c r="E54"/>
      <c r="F54"/>
      <c r="G54"/>
      <c r="H54"/>
      <c r="I54"/>
      <c r="J54"/>
      <c r="K54"/>
      <c r="L54"/>
      <c r="M54"/>
      <c r="P54"/>
      <c r="Q54"/>
      <c r="R54"/>
      <c r="S54"/>
    </row>
    <row r="55" spans="1:19">
      <c r="A55" t="s">
        <v>329</v>
      </c>
      <c r="B55">
        <v>122420</v>
      </c>
      <c r="C55">
        <v>24815</v>
      </c>
      <c r="D55"/>
      <c r="E55"/>
      <c r="F55"/>
      <c r="G55"/>
      <c r="H55"/>
      <c r="I55"/>
      <c r="J55"/>
      <c r="K55"/>
      <c r="L55"/>
      <c r="M55"/>
      <c r="P55"/>
      <c r="Q55"/>
      <c r="R55"/>
      <c r="S55"/>
    </row>
    <row r="56" spans="1:19">
      <c r="A56" t="s">
        <v>143</v>
      </c>
      <c r="B56">
        <v>2762982</v>
      </c>
      <c r="C56">
        <v>625346</v>
      </c>
      <c r="D56"/>
      <c r="E56"/>
      <c r="F56"/>
      <c r="G56"/>
      <c r="H56"/>
      <c r="I56"/>
      <c r="J56"/>
      <c r="K56"/>
      <c r="L56"/>
      <c r="M56"/>
      <c r="P56"/>
      <c r="Q56"/>
      <c r="R56"/>
      <c r="S56"/>
    </row>
    <row r="57" spans="1:19">
      <c r="A57" t="s">
        <v>148</v>
      </c>
      <c r="B57">
        <v>557538</v>
      </c>
      <c r="C57">
        <v>119543</v>
      </c>
      <c r="D57"/>
      <c r="E57"/>
      <c r="F57"/>
      <c r="G57"/>
      <c r="H57"/>
      <c r="I57"/>
      <c r="J57"/>
      <c r="K57"/>
      <c r="L57"/>
      <c r="M57"/>
      <c r="P57"/>
      <c r="Q57"/>
      <c r="R57"/>
      <c r="S57"/>
    </row>
    <row r="58" spans="1:19">
      <c r="A58" t="s">
        <v>333</v>
      </c>
      <c r="B58">
        <v>172307</v>
      </c>
      <c r="C58">
        <v>36752</v>
      </c>
      <c r="D58"/>
      <c r="E58"/>
      <c r="F58"/>
      <c r="G58"/>
      <c r="H58"/>
      <c r="I58"/>
      <c r="J58"/>
      <c r="K58"/>
      <c r="L58"/>
      <c r="M58"/>
      <c r="P58"/>
      <c r="Q58"/>
      <c r="R58"/>
      <c r="S58"/>
    </row>
    <row r="59" spans="1:19">
      <c r="A59" t="s">
        <v>130</v>
      </c>
      <c r="B59">
        <v>10026116</v>
      </c>
      <c r="C59">
        <v>2021602</v>
      </c>
      <c r="D59"/>
      <c r="E59"/>
      <c r="F59"/>
      <c r="G59"/>
      <c r="H59"/>
      <c r="I59"/>
      <c r="J59"/>
      <c r="K59"/>
      <c r="L59"/>
      <c r="M59"/>
      <c r="P59"/>
      <c r="Q59"/>
      <c r="R59"/>
      <c r="S59"/>
    </row>
    <row r="60" spans="1:19">
      <c r="A60" t="s">
        <v>370</v>
      </c>
      <c r="B60">
        <v>2319</v>
      </c>
      <c r="C60">
        <v>1958</v>
      </c>
      <c r="D60"/>
      <c r="E60"/>
      <c r="F60"/>
      <c r="G60"/>
      <c r="H60"/>
      <c r="I60"/>
      <c r="J60"/>
      <c r="K60"/>
      <c r="L60"/>
      <c r="M60"/>
      <c r="P60"/>
      <c r="Q60"/>
      <c r="R60"/>
      <c r="S60"/>
    </row>
    <row r="61" spans="1:19">
      <c r="A61" t="s">
        <v>371</v>
      </c>
      <c r="B61">
        <v>35061</v>
      </c>
      <c r="C61">
        <v>47833</v>
      </c>
      <c r="D61"/>
      <c r="E61"/>
      <c r="F61"/>
      <c r="G61"/>
      <c r="H61"/>
      <c r="I61"/>
      <c r="J61"/>
      <c r="K61"/>
      <c r="L61"/>
      <c r="M61"/>
      <c r="P61"/>
      <c r="Q61"/>
      <c r="R61"/>
      <c r="S61"/>
    </row>
    <row r="62" spans="1:19">
      <c r="A62" t="s">
        <v>139</v>
      </c>
      <c r="B62">
        <v>4338973</v>
      </c>
      <c r="C62">
        <v>826353</v>
      </c>
      <c r="D62"/>
      <c r="E62"/>
      <c r="F62"/>
      <c r="G62"/>
      <c r="H62"/>
      <c r="I62"/>
      <c r="J62"/>
      <c r="K62"/>
      <c r="L62"/>
      <c r="M62"/>
      <c r="P62"/>
      <c r="Q62"/>
      <c r="R62"/>
      <c r="S62"/>
    </row>
    <row r="63" spans="1:19">
      <c r="A63" t="s">
        <v>372</v>
      </c>
      <c r="B63">
        <v>75125</v>
      </c>
      <c r="C63">
        <v>20074</v>
      </c>
      <c r="D63"/>
      <c r="E63"/>
      <c r="F63"/>
      <c r="G63"/>
      <c r="H63"/>
      <c r="I63"/>
      <c r="J63"/>
      <c r="K63"/>
      <c r="L63"/>
      <c r="M63"/>
      <c r="P63"/>
      <c r="Q63"/>
      <c r="R63"/>
      <c r="S63"/>
    </row>
    <row r="64" spans="1:19">
      <c r="A64" t="s">
        <v>131</v>
      </c>
      <c r="B64">
        <v>6994951</v>
      </c>
      <c r="C64">
        <v>1378416</v>
      </c>
      <c r="D64"/>
      <c r="E64"/>
      <c r="F64"/>
      <c r="G64"/>
      <c r="H64"/>
      <c r="I64"/>
      <c r="J64"/>
      <c r="K64"/>
      <c r="L64"/>
      <c r="M64"/>
      <c r="P64"/>
      <c r="Q64"/>
      <c r="R64"/>
      <c r="S64"/>
    </row>
    <row r="65" spans="1:19">
      <c r="A65" t="s">
        <v>315</v>
      </c>
      <c r="B65">
        <v>8164041</v>
      </c>
      <c r="C65">
        <v>1887594</v>
      </c>
      <c r="D65"/>
      <c r="E65"/>
      <c r="F65"/>
      <c r="G65"/>
      <c r="H65"/>
      <c r="I65"/>
      <c r="J65"/>
      <c r="K65"/>
      <c r="L65"/>
      <c r="M65"/>
      <c r="P65"/>
      <c r="Q65"/>
      <c r="R65"/>
      <c r="S65"/>
    </row>
    <row r="66" spans="1:19">
      <c r="A66" t="s">
        <v>140</v>
      </c>
      <c r="B66">
        <v>430523</v>
      </c>
      <c r="C66">
        <v>92181</v>
      </c>
      <c r="D66"/>
      <c r="E66"/>
      <c r="F66"/>
      <c r="G66"/>
      <c r="H66"/>
      <c r="I66"/>
      <c r="J66"/>
      <c r="K66"/>
      <c r="L66"/>
      <c r="M66"/>
      <c r="P66"/>
      <c r="Q66"/>
      <c r="R66"/>
      <c r="S66"/>
    </row>
    <row r="67" spans="1:19">
      <c r="A67" t="s">
        <v>149</v>
      </c>
      <c r="B67">
        <v>701542</v>
      </c>
      <c r="C67">
        <v>189383</v>
      </c>
      <c r="D67"/>
      <c r="E67"/>
      <c r="F67"/>
      <c r="G67"/>
      <c r="H67"/>
      <c r="I67"/>
      <c r="J67"/>
      <c r="K67"/>
      <c r="L67"/>
      <c r="M67"/>
      <c r="P67"/>
      <c r="Q67"/>
      <c r="R67"/>
      <c r="S67"/>
    </row>
    <row r="68" spans="1:19">
      <c r="A68" t="s">
        <v>373</v>
      </c>
      <c r="B68">
        <v>31032</v>
      </c>
      <c r="C68">
        <v>8998</v>
      </c>
      <c r="D68"/>
      <c r="E68"/>
      <c r="F68"/>
      <c r="G68"/>
      <c r="H68"/>
      <c r="I68"/>
      <c r="J68"/>
      <c r="K68"/>
      <c r="L68"/>
      <c r="M68"/>
      <c r="P68"/>
      <c r="Q68"/>
      <c r="R68"/>
      <c r="S68"/>
    </row>
    <row r="69" spans="1:19">
      <c r="A69" t="s">
        <v>136</v>
      </c>
      <c r="B69">
        <v>6123731</v>
      </c>
      <c r="C69">
        <v>878896</v>
      </c>
      <c r="D69"/>
      <c r="E69"/>
      <c r="F69"/>
      <c r="G69"/>
      <c r="H69"/>
      <c r="I69"/>
      <c r="J69"/>
      <c r="K69"/>
      <c r="L69"/>
      <c r="M69"/>
      <c r="P69"/>
      <c r="Q69"/>
      <c r="R69"/>
      <c r="S69"/>
    </row>
    <row r="70" spans="1:19">
      <c r="A70" t="s">
        <v>266</v>
      </c>
      <c r="B70">
        <v>2440785</v>
      </c>
      <c r="C70">
        <v>530006</v>
      </c>
      <c r="D70"/>
      <c r="E70"/>
      <c r="F70"/>
      <c r="G70"/>
      <c r="H70"/>
      <c r="I70"/>
      <c r="J70"/>
      <c r="K70"/>
      <c r="L70"/>
      <c r="M70"/>
      <c r="P70"/>
      <c r="Q70"/>
      <c r="R70"/>
      <c r="S70"/>
    </row>
    <row r="71" spans="1:19">
      <c r="A71" t="s">
        <v>147</v>
      </c>
      <c r="B71">
        <v>1349368</v>
      </c>
      <c r="C71">
        <v>356086</v>
      </c>
      <c r="D71"/>
      <c r="E71"/>
      <c r="F71"/>
      <c r="G71"/>
      <c r="H71"/>
      <c r="I71"/>
      <c r="J71"/>
      <c r="K71"/>
      <c r="L71"/>
      <c r="M71"/>
      <c r="P71"/>
      <c r="Q71"/>
      <c r="R71"/>
      <c r="S71"/>
    </row>
    <row r="72" spans="1:19">
      <c r="A72" t="s">
        <v>151</v>
      </c>
      <c r="B72">
        <v>302521</v>
      </c>
      <c r="C72">
        <v>49498</v>
      </c>
      <c r="D72"/>
      <c r="E72"/>
      <c r="F72"/>
      <c r="G72"/>
      <c r="H72"/>
      <c r="I72"/>
      <c r="J72"/>
      <c r="K72"/>
      <c r="L72"/>
      <c r="M72"/>
      <c r="P72"/>
      <c r="Q72"/>
      <c r="R72"/>
      <c r="S72"/>
    </row>
    <row r="73" spans="1:19">
      <c r="A73" t="s">
        <v>322</v>
      </c>
      <c r="B73">
        <v>385667</v>
      </c>
      <c r="C73">
        <v>95141</v>
      </c>
      <c r="D73"/>
      <c r="E73"/>
      <c r="F73"/>
      <c r="G73"/>
      <c r="H73"/>
      <c r="I73"/>
      <c r="J73"/>
      <c r="K73"/>
      <c r="L73"/>
      <c r="M73"/>
      <c r="P73"/>
      <c r="Q73"/>
      <c r="R73"/>
      <c r="S73"/>
    </row>
    <row r="74" spans="1:19">
      <c r="A74" t="s">
        <v>331</v>
      </c>
      <c r="B74">
        <v>356058</v>
      </c>
      <c r="C74">
        <v>76379</v>
      </c>
      <c r="D74"/>
      <c r="E74"/>
      <c r="F74"/>
      <c r="G74"/>
      <c r="H74"/>
      <c r="I74"/>
      <c r="J74"/>
      <c r="K74"/>
      <c r="L74"/>
      <c r="M74"/>
    </row>
    <row r="75" spans="1:19">
      <c r="A75" t="s">
        <v>132</v>
      </c>
      <c r="B75">
        <v>22336808</v>
      </c>
      <c r="C75">
        <v>4679184</v>
      </c>
      <c r="D75"/>
      <c r="E75"/>
      <c r="F75"/>
      <c r="G75"/>
      <c r="H75"/>
      <c r="I75"/>
      <c r="J75"/>
      <c r="K75"/>
      <c r="L75"/>
      <c r="M75"/>
    </row>
    <row r="76" spans="1:19">
      <c r="A76" t="s">
        <v>374</v>
      </c>
      <c r="B76">
        <v>135539</v>
      </c>
      <c r="C76">
        <v>23126</v>
      </c>
      <c r="D76"/>
      <c r="E76"/>
      <c r="F76"/>
      <c r="G76"/>
      <c r="H76"/>
      <c r="I76"/>
      <c r="J76"/>
      <c r="K76"/>
      <c r="L76"/>
      <c r="M76"/>
    </row>
    <row r="77" spans="1:19">
      <c r="A77" t="s">
        <v>277</v>
      </c>
      <c r="B77">
        <v>2514191</v>
      </c>
      <c r="C77">
        <v>340640</v>
      </c>
      <c r="D77"/>
      <c r="E77"/>
      <c r="F77"/>
      <c r="G77"/>
      <c r="H77"/>
      <c r="I77"/>
      <c r="J77"/>
      <c r="K77"/>
      <c r="L77"/>
      <c r="M77"/>
    </row>
    <row r="78" spans="1:19">
      <c r="A78" t="s">
        <v>134</v>
      </c>
      <c r="B78">
        <v>5374540</v>
      </c>
      <c r="C78">
        <v>1052936</v>
      </c>
      <c r="D78"/>
      <c r="E78"/>
      <c r="F78"/>
      <c r="G78"/>
      <c r="H78"/>
      <c r="I78"/>
      <c r="J78"/>
      <c r="K78"/>
      <c r="L78"/>
      <c r="M78"/>
    </row>
    <row r="79" spans="1:19">
      <c r="A79" t="s">
        <v>150</v>
      </c>
      <c r="B79">
        <v>218523</v>
      </c>
      <c r="C79">
        <v>80728</v>
      </c>
      <c r="D79"/>
      <c r="E79"/>
      <c r="F79"/>
      <c r="G79"/>
      <c r="H79"/>
      <c r="I79"/>
      <c r="J79"/>
      <c r="K79"/>
      <c r="L79"/>
      <c r="M79"/>
    </row>
    <row r="80" spans="1:19">
      <c r="A80" t="s">
        <v>144</v>
      </c>
      <c r="B80">
        <v>1527341</v>
      </c>
      <c r="C80">
        <v>306661</v>
      </c>
      <c r="D80"/>
      <c r="E80"/>
      <c r="F80"/>
      <c r="G80"/>
      <c r="H80"/>
      <c r="I80"/>
      <c r="J80"/>
      <c r="K80"/>
      <c r="L80"/>
      <c r="M80"/>
    </row>
    <row r="81" spans="1:13">
      <c r="A81" t="s">
        <v>278</v>
      </c>
      <c r="B81">
        <v>950086</v>
      </c>
      <c r="C81">
        <v>221591</v>
      </c>
      <c r="D81"/>
      <c r="E81"/>
      <c r="F81"/>
      <c r="G81"/>
      <c r="H81"/>
      <c r="I81"/>
      <c r="J81"/>
      <c r="K81"/>
      <c r="L81"/>
      <c r="M81"/>
    </row>
    <row r="82" spans="1:13">
      <c r="A82" t="s">
        <v>332</v>
      </c>
      <c r="B82">
        <v>485639</v>
      </c>
      <c r="C82">
        <v>58702</v>
      </c>
      <c r="D82"/>
      <c r="E82"/>
      <c r="F82"/>
      <c r="G82"/>
      <c r="H82"/>
      <c r="I82"/>
      <c r="J82"/>
      <c r="K82"/>
      <c r="L82"/>
      <c r="M82"/>
    </row>
    <row r="83" spans="1:13">
      <c r="A83" t="s">
        <v>133</v>
      </c>
      <c r="B83">
        <v>3681918</v>
      </c>
      <c r="C83">
        <v>656166</v>
      </c>
      <c r="D83"/>
      <c r="E83"/>
      <c r="F83"/>
      <c r="G83"/>
      <c r="H83"/>
      <c r="I83"/>
      <c r="J83"/>
      <c r="K83"/>
      <c r="L83"/>
      <c r="M83"/>
    </row>
    <row r="84" spans="1:13">
      <c r="A84" t="s">
        <v>320</v>
      </c>
      <c r="B84">
        <v>406621</v>
      </c>
      <c r="C84">
        <v>93151</v>
      </c>
      <c r="D84"/>
      <c r="E84"/>
      <c r="F84"/>
      <c r="G84"/>
      <c r="H84"/>
      <c r="I84"/>
      <c r="J84"/>
      <c r="K84"/>
      <c r="L84"/>
      <c r="M84"/>
    </row>
    <row r="85" spans="1:13">
      <c r="A85" t="s">
        <v>142</v>
      </c>
      <c r="B85">
        <v>663326</v>
      </c>
      <c r="C85">
        <v>133270</v>
      </c>
      <c r="D85"/>
      <c r="E85"/>
      <c r="F85"/>
      <c r="G85"/>
      <c r="H85"/>
      <c r="I85"/>
      <c r="J85"/>
      <c r="K85"/>
      <c r="L85"/>
      <c r="M85"/>
    </row>
    <row r="86" spans="1:13">
      <c r="A86" t="s">
        <v>138</v>
      </c>
      <c r="B86">
        <v>7738288</v>
      </c>
      <c r="C86">
        <v>1248429</v>
      </c>
      <c r="D86"/>
      <c r="E86"/>
      <c r="F86"/>
      <c r="G86"/>
      <c r="H86"/>
      <c r="I86"/>
      <c r="J86"/>
      <c r="K86"/>
      <c r="L86"/>
      <c r="M86"/>
    </row>
    <row r="87" spans="1:13">
      <c r="A87" t="s">
        <v>129</v>
      </c>
      <c r="B87">
        <v>22549455</v>
      </c>
      <c r="C87">
        <v>4490483</v>
      </c>
      <c r="D87"/>
      <c r="E87"/>
      <c r="F87"/>
      <c r="G87"/>
      <c r="H87"/>
      <c r="I87"/>
      <c r="J87"/>
      <c r="K87"/>
      <c r="L87"/>
      <c r="M87"/>
    </row>
    <row r="88" spans="1:13">
      <c r="A88" t="s">
        <v>375</v>
      </c>
      <c r="B88">
        <v>30695</v>
      </c>
      <c r="C88">
        <v>8246</v>
      </c>
      <c r="D88"/>
      <c r="E88"/>
      <c r="F88"/>
      <c r="G88"/>
      <c r="H88"/>
      <c r="I88"/>
      <c r="J88"/>
      <c r="K88"/>
      <c r="L88"/>
      <c r="M88"/>
    </row>
    <row r="89" spans="1:13">
      <c r="A89" t="s">
        <v>376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934" customWidth="1"/>
    <col min="2" max="2" width="12.28515625" style="934" bestFit="1" customWidth="1"/>
    <col min="3" max="3" width="10.140625" style="934" customWidth="1"/>
    <col min="4" max="4" width="9.140625" style="934"/>
    <col min="5" max="5" width="6" style="934" customWidth="1"/>
    <col min="6" max="6" width="16.7109375" style="934" customWidth="1"/>
    <col min="7" max="7" width="11.28515625" style="934" customWidth="1"/>
    <col min="8" max="8" width="10.42578125" style="934" customWidth="1"/>
    <col min="9" max="9" width="9.140625" style="934"/>
    <col min="10" max="10" width="3.5703125" style="934" customWidth="1"/>
    <col min="11" max="11" width="18" style="934" customWidth="1"/>
    <col min="12" max="12" width="11.7109375" style="934" customWidth="1"/>
    <col min="13" max="13" width="12.28515625" style="934" customWidth="1"/>
    <col min="14" max="14" width="10.42578125" style="934" customWidth="1"/>
    <col min="15" max="15" width="3.85546875" style="934" customWidth="1"/>
    <col min="16" max="16" width="22.5703125" style="934" customWidth="1"/>
    <col min="17" max="17" width="11.28515625" style="934" customWidth="1"/>
    <col min="18" max="18" width="10.28515625" style="934" customWidth="1"/>
    <col min="19" max="19" width="10" style="934" customWidth="1"/>
    <col min="20" max="255" width="9.140625" style="934"/>
    <col min="256" max="256" width="4" style="934" customWidth="1"/>
    <col min="257" max="257" width="15.140625" style="934" customWidth="1"/>
    <col min="258" max="258" width="13.85546875" style="934" customWidth="1"/>
    <col min="259" max="259" width="10.140625" style="934" customWidth="1"/>
    <col min="260" max="260" width="9.140625" style="934"/>
    <col min="261" max="261" width="3.42578125" style="934" customWidth="1"/>
    <col min="262" max="262" width="19.5703125" style="934" customWidth="1"/>
    <col min="263" max="263" width="12.28515625" style="934" customWidth="1"/>
    <col min="264" max="264" width="10.42578125" style="934" customWidth="1"/>
    <col min="265" max="265" width="9.140625" style="934"/>
    <col min="266" max="266" width="3.5703125" style="934" customWidth="1"/>
    <col min="267" max="267" width="16.42578125" style="934" customWidth="1"/>
    <col min="268" max="268" width="11.7109375" style="934" customWidth="1"/>
    <col min="269" max="269" width="10.140625" style="934" customWidth="1"/>
    <col min="270" max="270" width="15.85546875" style="934" customWidth="1"/>
    <col min="271" max="271" width="3.85546875" style="934" customWidth="1"/>
    <col min="272" max="272" width="16.42578125" style="934" customWidth="1"/>
    <col min="273" max="273" width="11.28515625" style="934" customWidth="1"/>
    <col min="274" max="274" width="10.28515625" style="934" customWidth="1"/>
    <col min="275" max="275" width="10" style="934" customWidth="1"/>
    <col min="276" max="511" width="9.140625" style="934"/>
    <col min="512" max="512" width="4" style="934" customWidth="1"/>
    <col min="513" max="513" width="15.140625" style="934" customWidth="1"/>
    <col min="514" max="514" width="13.85546875" style="934" customWidth="1"/>
    <col min="515" max="515" width="10.140625" style="934" customWidth="1"/>
    <col min="516" max="516" width="9.140625" style="934"/>
    <col min="517" max="517" width="3.42578125" style="934" customWidth="1"/>
    <col min="518" max="518" width="19.5703125" style="934" customWidth="1"/>
    <col min="519" max="519" width="12.28515625" style="934" customWidth="1"/>
    <col min="520" max="520" width="10.42578125" style="934" customWidth="1"/>
    <col min="521" max="521" width="9.140625" style="934"/>
    <col min="522" max="522" width="3.5703125" style="934" customWidth="1"/>
    <col min="523" max="523" width="16.42578125" style="934" customWidth="1"/>
    <col min="524" max="524" width="11.7109375" style="934" customWidth="1"/>
    <col min="525" max="525" width="10.140625" style="934" customWidth="1"/>
    <col min="526" max="526" width="15.85546875" style="934" customWidth="1"/>
    <col min="527" max="527" width="3.85546875" style="934" customWidth="1"/>
    <col min="528" max="528" width="16.42578125" style="934" customWidth="1"/>
    <col min="529" max="529" width="11.28515625" style="934" customWidth="1"/>
    <col min="530" max="530" width="10.28515625" style="934" customWidth="1"/>
    <col min="531" max="531" width="10" style="934" customWidth="1"/>
    <col min="532" max="767" width="9.140625" style="934"/>
    <col min="768" max="768" width="4" style="934" customWidth="1"/>
    <col min="769" max="769" width="15.140625" style="934" customWidth="1"/>
    <col min="770" max="770" width="13.85546875" style="934" customWidth="1"/>
    <col min="771" max="771" width="10.140625" style="934" customWidth="1"/>
    <col min="772" max="772" width="9.140625" style="934"/>
    <col min="773" max="773" width="3.42578125" style="934" customWidth="1"/>
    <col min="774" max="774" width="19.5703125" style="934" customWidth="1"/>
    <col min="775" max="775" width="12.28515625" style="934" customWidth="1"/>
    <col min="776" max="776" width="10.42578125" style="934" customWidth="1"/>
    <col min="777" max="777" width="9.140625" style="934"/>
    <col min="778" max="778" width="3.5703125" style="934" customWidth="1"/>
    <col min="779" max="779" width="16.42578125" style="934" customWidth="1"/>
    <col min="780" max="780" width="11.7109375" style="934" customWidth="1"/>
    <col min="781" max="781" width="10.140625" style="934" customWidth="1"/>
    <col min="782" max="782" width="15.85546875" style="934" customWidth="1"/>
    <col min="783" max="783" width="3.85546875" style="934" customWidth="1"/>
    <col min="784" max="784" width="16.42578125" style="934" customWidth="1"/>
    <col min="785" max="785" width="11.28515625" style="934" customWidth="1"/>
    <col min="786" max="786" width="10.28515625" style="934" customWidth="1"/>
    <col min="787" max="787" width="10" style="934" customWidth="1"/>
    <col min="788" max="1023" width="9.140625" style="934"/>
    <col min="1024" max="1024" width="4" style="934" customWidth="1"/>
    <col min="1025" max="1025" width="15.140625" style="934" customWidth="1"/>
    <col min="1026" max="1026" width="13.85546875" style="934" customWidth="1"/>
    <col min="1027" max="1027" width="10.140625" style="934" customWidth="1"/>
    <col min="1028" max="1028" width="9.140625" style="934"/>
    <col min="1029" max="1029" width="3.42578125" style="934" customWidth="1"/>
    <col min="1030" max="1030" width="19.5703125" style="934" customWidth="1"/>
    <col min="1031" max="1031" width="12.28515625" style="934" customWidth="1"/>
    <col min="1032" max="1032" width="10.42578125" style="934" customWidth="1"/>
    <col min="1033" max="1033" width="9.140625" style="934"/>
    <col min="1034" max="1034" width="3.5703125" style="934" customWidth="1"/>
    <col min="1035" max="1035" width="16.42578125" style="934" customWidth="1"/>
    <col min="1036" max="1036" width="11.7109375" style="934" customWidth="1"/>
    <col min="1037" max="1037" width="10.140625" style="934" customWidth="1"/>
    <col min="1038" max="1038" width="15.85546875" style="934" customWidth="1"/>
    <col min="1039" max="1039" width="3.85546875" style="934" customWidth="1"/>
    <col min="1040" max="1040" width="16.42578125" style="934" customWidth="1"/>
    <col min="1041" max="1041" width="11.28515625" style="934" customWidth="1"/>
    <col min="1042" max="1042" width="10.28515625" style="934" customWidth="1"/>
    <col min="1043" max="1043" width="10" style="934" customWidth="1"/>
    <col min="1044" max="1279" width="9.140625" style="934"/>
    <col min="1280" max="1280" width="4" style="934" customWidth="1"/>
    <col min="1281" max="1281" width="15.140625" style="934" customWidth="1"/>
    <col min="1282" max="1282" width="13.85546875" style="934" customWidth="1"/>
    <col min="1283" max="1283" width="10.140625" style="934" customWidth="1"/>
    <col min="1284" max="1284" width="9.140625" style="934"/>
    <col min="1285" max="1285" width="3.42578125" style="934" customWidth="1"/>
    <col min="1286" max="1286" width="19.5703125" style="934" customWidth="1"/>
    <col min="1287" max="1287" width="12.28515625" style="934" customWidth="1"/>
    <col min="1288" max="1288" width="10.42578125" style="934" customWidth="1"/>
    <col min="1289" max="1289" width="9.140625" style="934"/>
    <col min="1290" max="1290" width="3.5703125" style="934" customWidth="1"/>
    <col min="1291" max="1291" width="16.42578125" style="934" customWidth="1"/>
    <col min="1292" max="1292" width="11.7109375" style="934" customWidth="1"/>
    <col min="1293" max="1293" width="10.140625" style="934" customWidth="1"/>
    <col min="1294" max="1294" width="15.85546875" style="934" customWidth="1"/>
    <col min="1295" max="1295" width="3.85546875" style="934" customWidth="1"/>
    <col min="1296" max="1296" width="16.42578125" style="934" customWidth="1"/>
    <col min="1297" max="1297" width="11.28515625" style="934" customWidth="1"/>
    <col min="1298" max="1298" width="10.28515625" style="934" customWidth="1"/>
    <col min="1299" max="1299" width="10" style="934" customWidth="1"/>
    <col min="1300" max="1535" width="9.140625" style="934"/>
    <col min="1536" max="1536" width="4" style="934" customWidth="1"/>
    <col min="1537" max="1537" width="15.140625" style="934" customWidth="1"/>
    <col min="1538" max="1538" width="13.85546875" style="934" customWidth="1"/>
    <col min="1539" max="1539" width="10.140625" style="934" customWidth="1"/>
    <col min="1540" max="1540" width="9.140625" style="934"/>
    <col min="1541" max="1541" width="3.42578125" style="934" customWidth="1"/>
    <col min="1542" max="1542" width="19.5703125" style="934" customWidth="1"/>
    <col min="1543" max="1543" width="12.28515625" style="934" customWidth="1"/>
    <col min="1544" max="1544" width="10.42578125" style="934" customWidth="1"/>
    <col min="1545" max="1545" width="9.140625" style="934"/>
    <col min="1546" max="1546" width="3.5703125" style="934" customWidth="1"/>
    <col min="1547" max="1547" width="16.42578125" style="934" customWidth="1"/>
    <col min="1548" max="1548" width="11.7109375" style="934" customWidth="1"/>
    <col min="1549" max="1549" width="10.140625" style="934" customWidth="1"/>
    <col min="1550" max="1550" width="15.85546875" style="934" customWidth="1"/>
    <col min="1551" max="1551" width="3.85546875" style="934" customWidth="1"/>
    <col min="1552" max="1552" width="16.42578125" style="934" customWidth="1"/>
    <col min="1553" max="1553" width="11.28515625" style="934" customWidth="1"/>
    <col min="1554" max="1554" width="10.28515625" style="934" customWidth="1"/>
    <col min="1555" max="1555" width="10" style="934" customWidth="1"/>
    <col min="1556" max="1791" width="9.140625" style="934"/>
    <col min="1792" max="1792" width="4" style="934" customWidth="1"/>
    <col min="1793" max="1793" width="15.140625" style="934" customWidth="1"/>
    <col min="1794" max="1794" width="13.85546875" style="934" customWidth="1"/>
    <col min="1795" max="1795" width="10.140625" style="934" customWidth="1"/>
    <col min="1796" max="1796" width="9.140625" style="934"/>
    <col min="1797" max="1797" width="3.42578125" style="934" customWidth="1"/>
    <col min="1798" max="1798" width="19.5703125" style="934" customWidth="1"/>
    <col min="1799" max="1799" width="12.28515625" style="934" customWidth="1"/>
    <col min="1800" max="1800" width="10.42578125" style="934" customWidth="1"/>
    <col min="1801" max="1801" width="9.140625" style="934"/>
    <col min="1802" max="1802" width="3.5703125" style="934" customWidth="1"/>
    <col min="1803" max="1803" width="16.42578125" style="934" customWidth="1"/>
    <col min="1804" max="1804" width="11.7109375" style="934" customWidth="1"/>
    <col min="1805" max="1805" width="10.140625" style="934" customWidth="1"/>
    <col min="1806" max="1806" width="15.85546875" style="934" customWidth="1"/>
    <col min="1807" max="1807" width="3.85546875" style="934" customWidth="1"/>
    <col min="1808" max="1808" width="16.42578125" style="934" customWidth="1"/>
    <col min="1809" max="1809" width="11.28515625" style="934" customWidth="1"/>
    <col min="1810" max="1810" width="10.28515625" style="934" customWidth="1"/>
    <col min="1811" max="1811" width="10" style="934" customWidth="1"/>
    <col min="1812" max="2047" width="9.140625" style="934"/>
    <col min="2048" max="2048" width="4" style="934" customWidth="1"/>
    <col min="2049" max="2049" width="15.140625" style="934" customWidth="1"/>
    <col min="2050" max="2050" width="13.85546875" style="934" customWidth="1"/>
    <col min="2051" max="2051" width="10.140625" style="934" customWidth="1"/>
    <col min="2052" max="2052" width="9.140625" style="934"/>
    <col min="2053" max="2053" width="3.42578125" style="934" customWidth="1"/>
    <col min="2054" max="2054" width="19.5703125" style="934" customWidth="1"/>
    <col min="2055" max="2055" width="12.28515625" style="934" customWidth="1"/>
    <col min="2056" max="2056" width="10.42578125" style="934" customWidth="1"/>
    <col min="2057" max="2057" width="9.140625" style="934"/>
    <col min="2058" max="2058" width="3.5703125" style="934" customWidth="1"/>
    <col min="2059" max="2059" width="16.42578125" style="934" customWidth="1"/>
    <col min="2060" max="2060" width="11.7109375" style="934" customWidth="1"/>
    <col min="2061" max="2061" width="10.140625" style="934" customWidth="1"/>
    <col min="2062" max="2062" width="15.85546875" style="934" customWidth="1"/>
    <col min="2063" max="2063" width="3.85546875" style="934" customWidth="1"/>
    <col min="2064" max="2064" width="16.42578125" style="934" customWidth="1"/>
    <col min="2065" max="2065" width="11.28515625" style="934" customWidth="1"/>
    <col min="2066" max="2066" width="10.28515625" style="934" customWidth="1"/>
    <col min="2067" max="2067" width="10" style="934" customWidth="1"/>
    <col min="2068" max="2303" width="9.140625" style="934"/>
    <col min="2304" max="2304" width="4" style="934" customWidth="1"/>
    <col min="2305" max="2305" width="15.140625" style="934" customWidth="1"/>
    <col min="2306" max="2306" width="13.85546875" style="934" customWidth="1"/>
    <col min="2307" max="2307" width="10.140625" style="934" customWidth="1"/>
    <col min="2308" max="2308" width="9.140625" style="934"/>
    <col min="2309" max="2309" width="3.42578125" style="934" customWidth="1"/>
    <col min="2310" max="2310" width="19.5703125" style="934" customWidth="1"/>
    <col min="2311" max="2311" width="12.28515625" style="934" customWidth="1"/>
    <col min="2312" max="2312" width="10.42578125" style="934" customWidth="1"/>
    <col min="2313" max="2313" width="9.140625" style="934"/>
    <col min="2314" max="2314" width="3.5703125" style="934" customWidth="1"/>
    <col min="2315" max="2315" width="16.42578125" style="934" customWidth="1"/>
    <col min="2316" max="2316" width="11.7109375" style="934" customWidth="1"/>
    <col min="2317" max="2317" width="10.140625" style="934" customWidth="1"/>
    <col min="2318" max="2318" width="15.85546875" style="934" customWidth="1"/>
    <col min="2319" max="2319" width="3.85546875" style="934" customWidth="1"/>
    <col min="2320" max="2320" width="16.42578125" style="934" customWidth="1"/>
    <col min="2321" max="2321" width="11.28515625" style="934" customWidth="1"/>
    <col min="2322" max="2322" width="10.28515625" style="934" customWidth="1"/>
    <col min="2323" max="2323" width="10" style="934" customWidth="1"/>
    <col min="2324" max="2559" width="9.140625" style="934"/>
    <col min="2560" max="2560" width="4" style="934" customWidth="1"/>
    <col min="2561" max="2561" width="15.140625" style="934" customWidth="1"/>
    <col min="2562" max="2562" width="13.85546875" style="934" customWidth="1"/>
    <col min="2563" max="2563" width="10.140625" style="934" customWidth="1"/>
    <col min="2564" max="2564" width="9.140625" style="934"/>
    <col min="2565" max="2565" width="3.42578125" style="934" customWidth="1"/>
    <col min="2566" max="2566" width="19.5703125" style="934" customWidth="1"/>
    <col min="2567" max="2567" width="12.28515625" style="934" customWidth="1"/>
    <col min="2568" max="2568" width="10.42578125" style="934" customWidth="1"/>
    <col min="2569" max="2569" width="9.140625" style="934"/>
    <col min="2570" max="2570" width="3.5703125" style="934" customWidth="1"/>
    <col min="2571" max="2571" width="16.42578125" style="934" customWidth="1"/>
    <col min="2572" max="2572" width="11.7109375" style="934" customWidth="1"/>
    <col min="2573" max="2573" width="10.140625" style="934" customWidth="1"/>
    <col min="2574" max="2574" width="15.85546875" style="934" customWidth="1"/>
    <col min="2575" max="2575" width="3.85546875" style="934" customWidth="1"/>
    <col min="2576" max="2576" width="16.42578125" style="934" customWidth="1"/>
    <col min="2577" max="2577" width="11.28515625" style="934" customWidth="1"/>
    <col min="2578" max="2578" width="10.28515625" style="934" customWidth="1"/>
    <col min="2579" max="2579" width="10" style="934" customWidth="1"/>
    <col min="2580" max="2815" width="9.140625" style="934"/>
    <col min="2816" max="2816" width="4" style="934" customWidth="1"/>
    <col min="2817" max="2817" width="15.140625" style="934" customWidth="1"/>
    <col min="2818" max="2818" width="13.85546875" style="934" customWidth="1"/>
    <col min="2819" max="2819" width="10.140625" style="934" customWidth="1"/>
    <col min="2820" max="2820" width="9.140625" style="934"/>
    <col min="2821" max="2821" width="3.42578125" style="934" customWidth="1"/>
    <col min="2822" max="2822" width="19.5703125" style="934" customWidth="1"/>
    <col min="2823" max="2823" width="12.28515625" style="934" customWidth="1"/>
    <col min="2824" max="2824" width="10.42578125" style="934" customWidth="1"/>
    <col min="2825" max="2825" width="9.140625" style="934"/>
    <col min="2826" max="2826" width="3.5703125" style="934" customWidth="1"/>
    <col min="2827" max="2827" width="16.42578125" style="934" customWidth="1"/>
    <col min="2828" max="2828" width="11.7109375" style="934" customWidth="1"/>
    <col min="2829" max="2829" width="10.140625" style="934" customWidth="1"/>
    <col min="2830" max="2830" width="15.85546875" style="934" customWidth="1"/>
    <col min="2831" max="2831" width="3.85546875" style="934" customWidth="1"/>
    <col min="2832" max="2832" width="16.42578125" style="934" customWidth="1"/>
    <col min="2833" max="2833" width="11.28515625" style="934" customWidth="1"/>
    <col min="2834" max="2834" width="10.28515625" style="934" customWidth="1"/>
    <col min="2835" max="2835" width="10" style="934" customWidth="1"/>
    <col min="2836" max="3071" width="9.140625" style="934"/>
    <col min="3072" max="3072" width="4" style="934" customWidth="1"/>
    <col min="3073" max="3073" width="15.140625" style="934" customWidth="1"/>
    <col min="3074" max="3074" width="13.85546875" style="934" customWidth="1"/>
    <col min="3075" max="3075" width="10.140625" style="934" customWidth="1"/>
    <col min="3076" max="3076" width="9.140625" style="934"/>
    <col min="3077" max="3077" width="3.42578125" style="934" customWidth="1"/>
    <col min="3078" max="3078" width="19.5703125" style="934" customWidth="1"/>
    <col min="3079" max="3079" width="12.28515625" style="934" customWidth="1"/>
    <col min="3080" max="3080" width="10.42578125" style="934" customWidth="1"/>
    <col min="3081" max="3081" width="9.140625" style="934"/>
    <col min="3082" max="3082" width="3.5703125" style="934" customWidth="1"/>
    <col min="3083" max="3083" width="16.42578125" style="934" customWidth="1"/>
    <col min="3084" max="3084" width="11.7109375" style="934" customWidth="1"/>
    <col min="3085" max="3085" width="10.140625" style="934" customWidth="1"/>
    <col min="3086" max="3086" width="15.85546875" style="934" customWidth="1"/>
    <col min="3087" max="3087" width="3.85546875" style="934" customWidth="1"/>
    <col min="3088" max="3088" width="16.42578125" style="934" customWidth="1"/>
    <col min="3089" max="3089" width="11.28515625" style="934" customWidth="1"/>
    <col min="3090" max="3090" width="10.28515625" style="934" customWidth="1"/>
    <col min="3091" max="3091" width="10" style="934" customWidth="1"/>
    <col min="3092" max="3327" width="9.140625" style="934"/>
    <col min="3328" max="3328" width="4" style="934" customWidth="1"/>
    <col min="3329" max="3329" width="15.140625" style="934" customWidth="1"/>
    <col min="3330" max="3330" width="13.85546875" style="934" customWidth="1"/>
    <col min="3331" max="3331" width="10.140625" style="934" customWidth="1"/>
    <col min="3332" max="3332" width="9.140625" style="934"/>
    <col min="3333" max="3333" width="3.42578125" style="934" customWidth="1"/>
    <col min="3334" max="3334" width="19.5703125" style="934" customWidth="1"/>
    <col min="3335" max="3335" width="12.28515625" style="934" customWidth="1"/>
    <col min="3336" max="3336" width="10.42578125" style="934" customWidth="1"/>
    <col min="3337" max="3337" width="9.140625" style="934"/>
    <col min="3338" max="3338" width="3.5703125" style="934" customWidth="1"/>
    <col min="3339" max="3339" width="16.42578125" style="934" customWidth="1"/>
    <col min="3340" max="3340" width="11.7109375" style="934" customWidth="1"/>
    <col min="3341" max="3341" width="10.140625" style="934" customWidth="1"/>
    <col min="3342" max="3342" width="15.85546875" style="934" customWidth="1"/>
    <col min="3343" max="3343" width="3.85546875" style="934" customWidth="1"/>
    <col min="3344" max="3344" width="16.42578125" style="934" customWidth="1"/>
    <col min="3345" max="3345" width="11.28515625" style="934" customWidth="1"/>
    <col min="3346" max="3346" width="10.28515625" style="934" customWidth="1"/>
    <col min="3347" max="3347" width="10" style="934" customWidth="1"/>
    <col min="3348" max="3583" width="9.140625" style="934"/>
    <col min="3584" max="3584" width="4" style="934" customWidth="1"/>
    <col min="3585" max="3585" width="15.140625" style="934" customWidth="1"/>
    <col min="3586" max="3586" width="13.85546875" style="934" customWidth="1"/>
    <col min="3587" max="3587" width="10.140625" style="934" customWidth="1"/>
    <col min="3588" max="3588" width="9.140625" style="934"/>
    <col min="3589" max="3589" width="3.42578125" style="934" customWidth="1"/>
    <col min="3590" max="3590" width="19.5703125" style="934" customWidth="1"/>
    <col min="3591" max="3591" width="12.28515625" style="934" customWidth="1"/>
    <col min="3592" max="3592" width="10.42578125" style="934" customWidth="1"/>
    <col min="3593" max="3593" width="9.140625" style="934"/>
    <col min="3594" max="3594" width="3.5703125" style="934" customWidth="1"/>
    <col min="3595" max="3595" width="16.42578125" style="934" customWidth="1"/>
    <col min="3596" max="3596" width="11.7109375" style="934" customWidth="1"/>
    <col min="3597" max="3597" width="10.140625" style="934" customWidth="1"/>
    <col min="3598" max="3598" width="15.85546875" style="934" customWidth="1"/>
    <col min="3599" max="3599" width="3.85546875" style="934" customWidth="1"/>
    <col min="3600" max="3600" width="16.42578125" style="934" customWidth="1"/>
    <col min="3601" max="3601" width="11.28515625" style="934" customWidth="1"/>
    <col min="3602" max="3602" width="10.28515625" style="934" customWidth="1"/>
    <col min="3603" max="3603" width="10" style="934" customWidth="1"/>
    <col min="3604" max="3839" width="9.140625" style="934"/>
    <col min="3840" max="3840" width="4" style="934" customWidth="1"/>
    <col min="3841" max="3841" width="15.140625" style="934" customWidth="1"/>
    <col min="3842" max="3842" width="13.85546875" style="934" customWidth="1"/>
    <col min="3843" max="3843" width="10.140625" style="934" customWidth="1"/>
    <col min="3844" max="3844" width="9.140625" style="934"/>
    <col min="3845" max="3845" width="3.42578125" style="934" customWidth="1"/>
    <col min="3846" max="3846" width="19.5703125" style="934" customWidth="1"/>
    <col min="3847" max="3847" width="12.28515625" style="934" customWidth="1"/>
    <col min="3848" max="3848" width="10.42578125" style="934" customWidth="1"/>
    <col min="3849" max="3849" width="9.140625" style="934"/>
    <col min="3850" max="3850" width="3.5703125" style="934" customWidth="1"/>
    <col min="3851" max="3851" width="16.42578125" style="934" customWidth="1"/>
    <col min="3852" max="3852" width="11.7109375" style="934" customWidth="1"/>
    <col min="3853" max="3853" width="10.140625" style="934" customWidth="1"/>
    <col min="3854" max="3854" width="15.85546875" style="934" customWidth="1"/>
    <col min="3855" max="3855" width="3.85546875" style="934" customWidth="1"/>
    <col min="3856" max="3856" width="16.42578125" style="934" customWidth="1"/>
    <col min="3857" max="3857" width="11.28515625" style="934" customWidth="1"/>
    <col min="3858" max="3858" width="10.28515625" style="934" customWidth="1"/>
    <col min="3859" max="3859" width="10" style="934" customWidth="1"/>
    <col min="3860" max="4095" width="9.140625" style="934"/>
    <col min="4096" max="4096" width="4" style="934" customWidth="1"/>
    <col min="4097" max="4097" width="15.140625" style="934" customWidth="1"/>
    <col min="4098" max="4098" width="13.85546875" style="934" customWidth="1"/>
    <col min="4099" max="4099" width="10.140625" style="934" customWidth="1"/>
    <col min="4100" max="4100" width="9.140625" style="934"/>
    <col min="4101" max="4101" width="3.42578125" style="934" customWidth="1"/>
    <col min="4102" max="4102" width="19.5703125" style="934" customWidth="1"/>
    <col min="4103" max="4103" width="12.28515625" style="934" customWidth="1"/>
    <col min="4104" max="4104" width="10.42578125" style="934" customWidth="1"/>
    <col min="4105" max="4105" width="9.140625" style="934"/>
    <col min="4106" max="4106" width="3.5703125" style="934" customWidth="1"/>
    <col min="4107" max="4107" width="16.42578125" style="934" customWidth="1"/>
    <col min="4108" max="4108" width="11.7109375" style="934" customWidth="1"/>
    <col min="4109" max="4109" width="10.140625" style="934" customWidth="1"/>
    <col min="4110" max="4110" width="15.85546875" style="934" customWidth="1"/>
    <col min="4111" max="4111" width="3.85546875" style="934" customWidth="1"/>
    <col min="4112" max="4112" width="16.42578125" style="934" customWidth="1"/>
    <col min="4113" max="4113" width="11.28515625" style="934" customWidth="1"/>
    <col min="4114" max="4114" width="10.28515625" style="934" customWidth="1"/>
    <col min="4115" max="4115" width="10" style="934" customWidth="1"/>
    <col min="4116" max="4351" width="9.140625" style="934"/>
    <col min="4352" max="4352" width="4" style="934" customWidth="1"/>
    <col min="4353" max="4353" width="15.140625" style="934" customWidth="1"/>
    <col min="4354" max="4354" width="13.85546875" style="934" customWidth="1"/>
    <col min="4355" max="4355" width="10.140625" style="934" customWidth="1"/>
    <col min="4356" max="4356" width="9.140625" style="934"/>
    <col min="4357" max="4357" width="3.42578125" style="934" customWidth="1"/>
    <col min="4358" max="4358" width="19.5703125" style="934" customWidth="1"/>
    <col min="4359" max="4359" width="12.28515625" style="934" customWidth="1"/>
    <col min="4360" max="4360" width="10.42578125" style="934" customWidth="1"/>
    <col min="4361" max="4361" width="9.140625" style="934"/>
    <col min="4362" max="4362" width="3.5703125" style="934" customWidth="1"/>
    <col min="4363" max="4363" width="16.42578125" style="934" customWidth="1"/>
    <col min="4364" max="4364" width="11.7109375" style="934" customWidth="1"/>
    <col min="4365" max="4365" width="10.140625" style="934" customWidth="1"/>
    <col min="4366" max="4366" width="15.85546875" style="934" customWidth="1"/>
    <col min="4367" max="4367" width="3.85546875" style="934" customWidth="1"/>
    <col min="4368" max="4368" width="16.42578125" style="934" customWidth="1"/>
    <col min="4369" max="4369" width="11.28515625" style="934" customWidth="1"/>
    <col min="4370" max="4370" width="10.28515625" style="934" customWidth="1"/>
    <col min="4371" max="4371" width="10" style="934" customWidth="1"/>
    <col min="4372" max="4607" width="9.140625" style="934"/>
    <col min="4608" max="4608" width="4" style="934" customWidth="1"/>
    <col min="4609" max="4609" width="15.140625" style="934" customWidth="1"/>
    <col min="4610" max="4610" width="13.85546875" style="934" customWidth="1"/>
    <col min="4611" max="4611" width="10.140625" style="934" customWidth="1"/>
    <col min="4612" max="4612" width="9.140625" style="934"/>
    <col min="4613" max="4613" width="3.42578125" style="934" customWidth="1"/>
    <col min="4614" max="4614" width="19.5703125" style="934" customWidth="1"/>
    <col min="4615" max="4615" width="12.28515625" style="934" customWidth="1"/>
    <col min="4616" max="4616" width="10.42578125" style="934" customWidth="1"/>
    <col min="4617" max="4617" width="9.140625" style="934"/>
    <col min="4618" max="4618" width="3.5703125" style="934" customWidth="1"/>
    <col min="4619" max="4619" width="16.42578125" style="934" customWidth="1"/>
    <col min="4620" max="4620" width="11.7109375" style="934" customWidth="1"/>
    <col min="4621" max="4621" width="10.140625" style="934" customWidth="1"/>
    <col min="4622" max="4622" width="15.85546875" style="934" customWidth="1"/>
    <col min="4623" max="4623" width="3.85546875" style="934" customWidth="1"/>
    <col min="4624" max="4624" width="16.42578125" style="934" customWidth="1"/>
    <col min="4625" max="4625" width="11.28515625" style="934" customWidth="1"/>
    <col min="4626" max="4626" width="10.28515625" style="934" customWidth="1"/>
    <col min="4627" max="4627" width="10" style="934" customWidth="1"/>
    <col min="4628" max="4863" width="9.140625" style="934"/>
    <col min="4864" max="4864" width="4" style="934" customWidth="1"/>
    <col min="4865" max="4865" width="15.140625" style="934" customWidth="1"/>
    <col min="4866" max="4866" width="13.85546875" style="934" customWidth="1"/>
    <col min="4867" max="4867" width="10.140625" style="934" customWidth="1"/>
    <col min="4868" max="4868" width="9.140625" style="934"/>
    <col min="4869" max="4869" width="3.42578125" style="934" customWidth="1"/>
    <col min="4870" max="4870" width="19.5703125" style="934" customWidth="1"/>
    <col min="4871" max="4871" width="12.28515625" style="934" customWidth="1"/>
    <col min="4872" max="4872" width="10.42578125" style="934" customWidth="1"/>
    <col min="4873" max="4873" width="9.140625" style="934"/>
    <col min="4874" max="4874" width="3.5703125" style="934" customWidth="1"/>
    <col min="4875" max="4875" width="16.42578125" style="934" customWidth="1"/>
    <col min="4876" max="4876" width="11.7109375" style="934" customWidth="1"/>
    <col min="4877" max="4877" width="10.140625" style="934" customWidth="1"/>
    <col min="4878" max="4878" width="15.85546875" style="934" customWidth="1"/>
    <col min="4879" max="4879" width="3.85546875" style="934" customWidth="1"/>
    <col min="4880" max="4880" width="16.42578125" style="934" customWidth="1"/>
    <col min="4881" max="4881" width="11.28515625" style="934" customWidth="1"/>
    <col min="4882" max="4882" width="10.28515625" style="934" customWidth="1"/>
    <col min="4883" max="4883" width="10" style="934" customWidth="1"/>
    <col min="4884" max="5119" width="9.140625" style="934"/>
    <col min="5120" max="5120" width="4" style="934" customWidth="1"/>
    <col min="5121" max="5121" width="15.140625" style="934" customWidth="1"/>
    <col min="5122" max="5122" width="13.85546875" style="934" customWidth="1"/>
    <col min="5123" max="5123" width="10.140625" style="934" customWidth="1"/>
    <col min="5124" max="5124" width="9.140625" style="934"/>
    <col min="5125" max="5125" width="3.42578125" style="934" customWidth="1"/>
    <col min="5126" max="5126" width="19.5703125" style="934" customWidth="1"/>
    <col min="5127" max="5127" width="12.28515625" style="934" customWidth="1"/>
    <col min="5128" max="5128" width="10.42578125" style="934" customWidth="1"/>
    <col min="5129" max="5129" width="9.140625" style="934"/>
    <col min="5130" max="5130" width="3.5703125" style="934" customWidth="1"/>
    <col min="5131" max="5131" width="16.42578125" style="934" customWidth="1"/>
    <col min="5132" max="5132" width="11.7109375" style="934" customWidth="1"/>
    <col min="5133" max="5133" width="10.140625" style="934" customWidth="1"/>
    <col min="5134" max="5134" width="15.85546875" style="934" customWidth="1"/>
    <col min="5135" max="5135" width="3.85546875" style="934" customWidth="1"/>
    <col min="5136" max="5136" width="16.42578125" style="934" customWidth="1"/>
    <col min="5137" max="5137" width="11.28515625" style="934" customWidth="1"/>
    <col min="5138" max="5138" width="10.28515625" style="934" customWidth="1"/>
    <col min="5139" max="5139" width="10" style="934" customWidth="1"/>
    <col min="5140" max="5375" width="9.140625" style="934"/>
    <col min="5376" max="5376" width="4" style="934" customWidth="1"/>
    <col min="5377" max="5377" width="15.140625" style="934" customWidth="1"/>
    <col min="5378" max="5378" width="13.85546875" style="934" customWidth="1"/>
    <col min="5379" max="5379" width="10.140625" style="934" customWidth="1"/>
    <col min="5380" max="5380" width="9.140625" style="934"/>
    <col min="5381" max="5381" width="3.42578125" style="934" customWidth="1"/>
    <col min="5382" max="5382" width="19.5703125" style="934" customWidth="1"/>
    <col min="5383" max="5383" width="12.28515625" style="934" customWidth="1"/>
    <col min="5384" max="5384" width="10.42578125" style="934" customWidth="1"/>
    <col min="5385" max="5385" width="9.140625" style="934"/>
    <col min="5386" max="5386" width="3.5703125" style="934" customWidth="1"/>
    <col min="5387" max="5387" width="16.42578125" style="934" customWidth="1"/>
    <col min="5388" max="5388" width="11.7109375" style="934" customWidth="1"/>
    <col min="5389" max="5389" width="10.140625" style="934" customWidth="1"/>
    <col min="5390" max="5390" width="15.85546875" style="934" customWidth="1"/>
    <col min="5391" max="5391" width="3.85546875" style="934" customWidth="1"/>
    <col min="5392" max="5392" width="16.42578125" style="934" customWidth="1"/>
    <col min="5393" max="5393" width="11.28515625" style="934" customWidth="1"/>
    <col min="5394" max="5394" width="10.28515625" style="934" customWidth="1"/>
    <col min="5395" max="5395" width="10" style="934" customWidth="1"/>
    <col min="5396" max="5631" width="9.140625" style="934"/>
    <col min="5632" max="5632" width="4" style="934" customWidth="1"/>
    <col min="5633" max="5633" width="15.140625" style="934" customWidth="1"/>
    <col min="5634" max="5634" width="13.85546875" style="934" customWidth="1"/>
    <col min="5635" max="5635" width="10.140625" style="934" customWidth="1"/>
    <col min="5636" max="5636" width="9.140625" style="934"/>
    <col min="5637" max="5637" width="3.42578125" style="934" customWidth="1"/>
    <col min="5638" max="5638" width="19.5703125" style="934" customWidth="1"/>
    <col min="5639" max="5639" width="12.28515625" style="934" customWidth="1"/>
    <col min="5640" max="5640" width="10.42578125" style="934" customWidth="1"/>
    <col min="5641" max="5641" width="9.140625" style="934"/>
    <col min="5642" max="5642" width="3.5703125" style="934" customWidth="1"/>
    <col min="5643" max="5643" width="16.42578125" style="934" customWidth="1"/>
    <col min="5644" max="5644" width="11.7109375" style="934" customWidth="1"/>
    <col min="5645" max="5645" width="10.140625" style="934" customWidth="1"/>
    <col min="5646" max="5646" width="15.85546875" style="934" customWidth="1"/>
    <col min="5647" max="5647" width="3.85546875" style="934" customWidth="1"/>
    <col min="5648" max="5648" width="16.42578125" style="934" customWidth="1"/>
    <col min="5649" max="5649" width="11.28515625" style="934" customWidth="1"/>
    <col min="5650" max="5650" width="10.28515625" style="934" customWidth="1"/>
    <col min="5651" max="5651" width="10" style="934" customWidth="1"/>
    <col min="5652" max="5887" width="9.140625" style="934"/>
    <col min="5888" max="5888" width="4" style="934" customWidth="1"/>
    <col min="5889" max="5889" width="15.140625" style="934" customWidth="1"/>
    <col min="5890" max="5890" width="13.85546875" style="934" customWidth="1"/>
    <col min="5891" max="5891" width="10.140625" style="934" customWidth="1"/>
    <col min="5892" max="5892" width="9.140625" style="934"/>
    <col min="5893" max="5893" width="3.42578125" style="934" customWidth="1"/>
    <col min="5894" max="5894" width="19.5703125" style="934" customWidth="1"/>
    <col min="5895" max="5895" width="12.28515625" style="934" customWidth="1"/>
    <col min="5896" max="5896" width="10.42578125" style="934" customWidth="1"/>
    <col min="5897" max="5897" width="9.140625" style="934"/>
    <col min="5898" max="5898" width="3.5703125" style="934" customWidth="1"/>
    <col min="5899" max="5899" width="16.42578125" style="934" customWidth="1"/>
    <col min="5900" max="5900" width="11.7109375" style="934" customWidth="1"/>
    <col min="5901" max="5901" width="10.140625" style="934" customWidth="1"/>
    <col min="5902" max="5902" width="15.85546875" style="934" customWidth="1"/>
    <col min="5903" max="5903" width="3.85546875" style="934" customWidth="1"/>
    <col min="5904" max="5904" width="16.42578125" style="934" customWidth="1"/>
    <col min="5905" max="5905" width="11.28515625" style="934" customWidth="1"/>
    <col min="5906" max="5906" width="10.28515625" style="934" customWidth="1"/>
    <col min="5907" max="5907" width="10" style="934" customWidth="1"/>
    <col min="5908" max="6143" width="9.140625" style="934"/>
    <col min="6144" max="6144" width="4" style="934" customWidth="1"/>
    <col min="6145" max="6145" width="15.140625" style="934" customWidth="1"/>
    <col min="6146" max="6146" width="13.85546875" style="934" customWidth="1"/>
    <col min="6147" max="6147" width="10.140625" style="934" customWidth="1"/>
    <col min="6148" max="6148" width="9.140625" style="934"/>
    <col min="6149" max="6149" width="3.42578125" style="934" customWidth="1"/>
    <col min="6150" max="6150" width="19.5703125" style="934" customWidth="1"/>
    <col min="6151" max="6151" width="12.28515625" style="934" customWidth="1"/>
    <col min="6152" max="6152" width="10.42578125" style="934" customWidth="1"/>
    <col min="6153" max="6153" width="9.140625" style="934"/>
    <col min="6154" max="6154" width="3.5703125" style="934" customWidth="1"/>
    <col min="6155" max="6155" width="16.42578125" style="934" customWidth="1"/>
    <col min="6156" max="6156" width="11.7109375" style="934" customWidth="1"/>
    <col min="6157" max="6157" width="10.140625" style="934" customWidth="1"/>
    <col min="6158" max="6158" width="15.85546875" style="934" customWidth="1"/>
    <col min="6159" max="6159" width="3.85546875" style="934" customWidth="1"/>
    <col min="6160" max="6160" width="16.42578125" style="934" customWidth="1"/>
    <col min="6161" max="6161" width="11.28515625" style="934" customWidth="1"/>
    <col min="6162" max="6162" width="10.28515625" style="934" customWidth="1"/>
    <col min="6163" max="6163" width="10" style="934" customWidth="1"/>
    <col min="6164" max="6399" width="9.140625" style="934"/>
    <col min="6400" max="6400" width="4" style="934" customWidth="1"/>
    <col min="6401" max="6401" width="15.140625" style="934" customWidth="1"/>
    <col min="6402" max="6402" width="13.85546875" style="934" customWidth="1"/>
    <col min="6403" max="6403" width="10.140625" style="934" customWidth="1"/>
    <col min="6404" max="6404" width="9.140625" style="934"/>
    <col min="6405" max="6405" width="3.42578125" style="934" customWidth="1"/>
    <col min="6406" max="6406" width="19.5703125" style="934" customWidth="1"/>
    <col min="6407" max="6407" width="12.28515625" style="934" customWidth="1"/>
    <col min="6408" max="6408" width="10.42578125" style="934" customWidth="1"/>
    <col min="6409" max="6409" width="9.140625" style="934"/>
    <col min="6410" max="6410" width="3.5703125" style="934" customWidth="1"/>
    <col min="6411" max="6411" width="16.42578125" style="934" customWidth="1"/>
    <col min="6412" max="6412" width="11.7109375" style="934" customWidth="1"/>
    <col min="6413" max="6413" width="10.140625" style="934" customWidth="1"/>
    <col min="6414" max="6414" width="15.85546875" style="934" customWidth="1"/>
    <col min="6415" max="6415" width="3.85546875" style="934" customWidth="1"/>
    <col min="6416" max="6416" width="16.42578125" style="934" customWidth="1"/>
    <col min="6417" max="6417" width="11.28515625" style="934" customWidth="1"/>
    <col min="6418" max="6418" width="10.28515625" style="934" customWidth="1"/>
    <col min="6419" max="6419" width="10" style="934" customWidth="1"/>
    <col min="6420" max="6655" width="9.140625" style="934"/>
    <col min="6656" max="6656" width="4" style="934" customWidth="1"/>
    <col min="6657" max="6657" width="15.140625" style="934" customWidth="1"/>
    <col min="6658" max="6658" width="13.85546875" style="934" customWidth="1"/>
    <col min="6659" max="6659" width="10.140625" style="934" customWidth="1"/>
    <col min="6660" max="6660" width="9.140625" style="934"/>
    <col min="6661" max="6661" width="3.42578125" style="934" customWidth="1"/>
    <col min="6662" max="6662" width="19.5703125" style="934" customWidth="1"/>
    <col min="6663" max="6663" width="12.28515625" style="934" customWidth="1"/>
    <col min="6664" max="6664" width="10.42578125" style="934" customWidth="1"/>
    <col min="6665" max="6665" width="9.140625" style="934"/>
    <col min="6666" max="6666" width="3.5703125" style="934" customWidth="1"/>
    <col min="6667" max="6667" width="16.42578125" style="934" customWidth="1"/>
    <col min="6668" max="6668" width="11.7109375" style="934" customWidth="1"/>
    <col min="6669" max="6669" width="10.140625" style="934" customWidth="1"/>
    <col min="6670" max="6670" width="15.85546875" style="934" customWidth="1"/>
    <col min="6671" max="6671" width="3.85546875" style="934" customWidth="1"/>
    <col min="6672" max="6672" width="16.42578125" style="934" customWidth="1"/>
    <col min="6673" max="6673" width="11.28515625" style="934" customWidth="1"/>
    <col min="6674" max="6674" width="10.28515625" style="934" customWidth="1"/>
    <col min="6675" max="6675" width="10" style="934" customWidth="1"/>
    <col min="6676" max="6911" width="9.140625" style="934"/>
    <col min="6912" max="6912" width="4" style="934" customWidth="1"/>
    <col min="6913" max="6913" width="15.140625" style="934" customWidth="1"/>
    <col min="6914" max="6914" width="13.85546875" style="934" customWidth="1"/>
    <col min="6915" max="6915" width="10.140625" style="934" customWidth="1"/>
    <col min="6916" max="6916" width="9.140625" style="934"/>
    <col min="6917" max="6917" width="3.42578125" style="934" customWidth="1"/>
    <col min="6918" max="6918" width="19.5703125" style="934" customWidth="1"/>
    <col min="6919" max="6919" width="12.28515625" style="934" customWidth="1"/>
    <col min="6920" max="6920" width="10.42578125" style="934" customWidth="1"/>
    <col min="6921" max="6921" width="9.140625" style="934"/>
    <col min="6922" max="6922" width="3.5703125" style="934" customWidth="1"/>
    <col min="6923" max="6923" width="16.42578125" style="934" customWidth="1"/>
    <col min="6924" max="6924" width="11.7109375" style="934" customWidth="1"/>
    <col min="6925" max="6925" width="10.140625" style="934" customWidth="1"/>
    <col min="6926" max="6926" width="15.85546875" style="934" customWidth="1"/>
    <col min="6927" max="6927" width="3.85546875" style="934" customWidth="1"/>
    <col min="6928" max="6928" width="16.42578125" style="934" customWidth="1"/>
    <col min="6929" max="6929" width="11.28515625" style="934" customWidth="1"/>
    <col min="6930" max="6930" width="10.28515625" style="934" customWidth="1"/>
    <col min="6931" max="6931" width="10" style="934" customWidth="1"/>
    <col min="6932" max="7167" width="9.140625" style="934"/>
    <col min="7168" max="7168" width="4" style="934" customWidth="1"/>
    <col min="7169" max="7169" width="15.140625" style="934" customWidth="1"/>
    <col min="7170" max="7170" width="13.85546875" style="934" customWidth="1"/>
    <col min="7171" max="7171" width="10.140625" style="934" customWidth="1"/>
    <col min="7172" max="7172" width="9.140625" style="934"/>
    <col min="7173" max="7173" width="3.42578125" style="934" customWidth="1"/>
    <col min="7174" max="7174" width="19.5703125" style="934" customWidth="1"/>
    <col min="7175" max="7175" width="12.28515625" style="934" customWidth="1"/>
    <col min="7176" max="7176" width="10.42578125" style="934" customWidth="1"/>
    <col min="7177" max="7177" width="9.140625" style="934"/>
    <col min="7178" max="7178" width="3.5703125" style="934" customWidth="1"/>
    <col min="7179" max="7179" width="16.42578125" style="934" customWidth="1"/>
    <col min="7180" max="7180" width="11.7109375" style="934" customWidth="1"/>
    <col min="7181" max="7181" width="10.140625" style="934" customWidth="1"/>
    <col min="7182" max="7182" width="15.85546875" style="934" customWidth="1"/>
    <col min="7183" max="7183" width="3.85546875" style="934" customWidth="1"/>
    <col min="7184" max="7184" width="16.42578125" style="934" customWidth="1"/>
    <col min="7185" max="7185" width="11.28515625" style="934" customWidth="1"/>
    <col min="7186" max="7186" width="10.28515625" style="934" customWidth="1"/>
    <col min="7187" max="7187" width="10" style="934" customWidth="1"/>
    <col min="7188" max="7423" width="9.140625" style="934"/>
    <col min="7424" max="7424" width="4" style="934" customWidth="1"/>
    <col min="7425" max="7425" width="15.140625" style="934" customWidth="1"/>
    <col min="7426" max="7426" width="13.85546875" style="934" customWidth="1"/>
    <col min="7427" max="7427" width="10.140625" style="934" customWidth="1"/>
    <col min="7428" max="7428" width="9.140625" style="934"/>
    <col min="7429" max="7429" width="3.42578125" style="934" customWidth="1"/>
    <col min="7430" max="7430" width="19.5703125" style="934" customWidth="1"/>
    <col min="7431" max="7431" width="12.28515625" style="934" customWidth="1"/>
    <col min="7432" max="7432" width="10.42578125" style="934" customWidth="1"/>
    <col min="7433" max="7433" width="9.140625" style="934"/>
    <col min="7434" max="7434" width="3.5703125" style="934" customWidth="1"/>
    <col min="7435" max="7435" width="16.42578125" style="934" customWidth="1"/>
    <col min="7436" max="7436" width="11.7109375" style="934" customWidth="1"/>
    <col min="7437" max="7437" width="10.140625" style="934" customWidth="1"/>
    <col min="7438" max="7438" width="15.85546875" style="934" customWidth="1"/>
    <col min="7439" max="7439" width="3.85546875" style="934" customWidth="1"/>
    <col min="7440" max="7440" width="16.42578125" style="934" customWidth="1"/>
    <col min="7441" max="7441" width="11.28515625" style="934" customWidth="1"/>
    <col min="7442" max="7442" width="10.28515625" style="934" customWidth="1"/>
    <col min="7443" max="7443" width="10" style="934" customWidth="1"/>
    <col min="7444" max="7679" width="9.140625" style="934"/>
    <col min="7680" max="7680" width="4" style="934" customWidth="1"/>
    <col min="7681" max="7681" width="15.140625" style="934" customWidth="1"/>
    <col min="7682" max="7682" width="13.85546875" style="934" customWidth="1"/>
    <col min="7683" max="7683" width="10.140625" style="934" customWidth="1"/>
    <col min="7684" max="7684" width="9.140625" style="934"/>
    <col min="7685" max="7685" width="3.42578125" style="934" customWidth="1"/>
    <col min="7686" max="7686" width="19.5703125" style="934" customWidth="1"/>
    <col min="7687" max="7687" width="12.28515625" style="934" customWidth="1"/>
    <col min="7688" max="7688" width="10.42578125" style="934" customWidth="1"/>
    <col min="7689" max="7689" width="9.140625" style="934"/>
    <col min="7690" max="7690" width="3.5703125" style="934" customWidth="1"/>
    <col min="7691" max="7691" width="16.42578125" style="934" customWidth="1"/>
    <col min="7692" max="7692" width="11.7109375" style="934" customWidth="1"/>
    <col min="7693" max="7693" width="10.140625" style="934" customWidth="1"/>
    <col min="7694" max="7694" width="15.85546875" style="934" customWidth="1"/>
    <col min="7695" max="7695" width="3.85546875" style="934" customWidth="1"/>
    <col min="7696" max="7696" width="16.42578125" style="934" customWidth="1"/>
    <col min="7697" max="7697" width="11.28515625" style="934" customWidth="1"/>
    <col min="7698" max="7698" width="10.28515625" style="934" customWidth="1"/>
    <col min="7699" max="7699" width="10" style="934" customWidth="1"/>
    <col min="7700" max="7935" width="9.140625" style="934"/>
    <col min="7936" max="7936" width="4" style="934" customWidth="1"/>
    <col min="7937" max="7937" width="15.140625" style="934" customWidth="1"/>
    <col min="7938" max="7938" width="13.85546875" style="934" customWidth="1"/>
    <col min="7939" max="7939" width="10.140625" style="934" customWidth="1"/>
    <col min="7940" max="7940" width="9.140625" style="934"/>
    <col min="7941" max="7941" width="3.42578125" style="934" customWidth="1"/>
    <col min="7942" max="7942" width="19.5703125" style="934" customWidth="1"/>
    <col min="7943" max="7943" width="12.28515625" style="934" customWidth="1"/>
    <col min="7944" max="7944" width="10.42578125" style="934" customWidth="1"/>
    <col min="7945" max="7945" width="9.140625" style="934"/>
    <col min="7946" max="7946" width="3.5703125" style="934" customWidth="1"/>
    <col min="7947" max="7947" width="16.42578125" style="934" customWidth="1"/>
    <col min="7948" max="7948" width="11.7109375" style="934" customWidth="1"/>
    <col min="7949" max="7949" width="10.140625" style="934" customWidth="1"/>
    <col min="7950" max="7950" width="15.85546875" style="934" customWidth="1"/>
    <col min="7951" max="7951" width="3.85546875" style="934" customWidth="1"/>
    <col min="7952" max="7952" width="16.42578125" style="934" customWidth="1"/>
    <col min="7953" max="7953" width="11.28515625" style="934" customWidth="1"/>
    <col min="7954" max="7954" width="10.28515625" style="934" customWidth="1"/>
    <col min="7955" max="7955" width="10" style="934" customWidth="1"/>
    <col min="7956" max="8191" width="9.140625" style="934"/>
    <col min="8192" max="8192" width="4" style="934" customWidth="1"/>
    <col min="8193" max="8193" width="15.140625" style="934" customWidth="1"/>
    <col min="8194" max="8194" width="13.85546875" style="934" customWidth="1"/>
    <col min="8195" max="8195" width="10.140625" style="934" customWidth="1"/>
    <col min="8196" max="8196" width="9.140625" style="934"/>
    <col min="8197" max="8197" width="3.42578125" style="934" customWidth="1"/>
    <col min="8198" max="8198" width="19.5703125" style="934" customWidth="1"/>
    <col min="8199" max="8199" width="12.28515625" style="934" customWidth="1"/>
    <col min="8200" max="8200" width="10.42578125" style="934" customWidth="1"/>
    <col min="8201" max="8201" width="9.140625" style="934"/>
    <col min="8202" max="8202" width="3.5703125" style="934" customWidth="1"/>
    <col min="8203" max="8203" width="16.42578125" style="934" customWidth="1"/>
    <col min="8204" max="8204" width="11.7109375" style="934" customWidth="1"/>
    <col min="8205" max="8205" width="10.140625" style="934" customWidth="1"/>
    <col min="8206" max="8206" width="15.85546875" style="934" customWidth="1"/>
    <col min="8207" max="8207" width="3.85546875" style="934" customWidth="1"/>
    <col min="8208" max="8208" width="16.42578125" style="934" customWidth="1"/>
    <col min="8209" max="8209" width="11.28515625" style="934" customWidth="1"/>
    <col min="8210" max="8210" width="10.28515625" style="934" customWidth="1"/>
    <col min="8211" max="8211" width="10" style="934" customWidth="1"/>
    <col min="8212" max="8447" width="9.140625" style="934"/>
    <col min="8448" max="8448" width="4" style="934" customWidth="1"/>
    <col min="8449" max="8449" width="15.140625" style="934" customWidth="1"/>
    <col min="8450" max="8450" width="13.85546875" style="934" customWidth="1"/>
    <col min="8451" max="8451" width="10.140625" style="934" customWidth="1"/>
    <col min="8452" max="8452" width="9.140625" style="934"/>
    <col min="8453" max="8453" width="3.42578125" style="934" customWidth="1"/>
    <col min="8454" max="8454" width="19.5703125" style="934" customWidth="1"/>
    <col min="8455" max="8455" width="12.28515625" style="934" customWidth="1"/>
    <col min="8456" max="8456" width="10.42578125" style="934" customWidth="1"/>
    <col min="8457" max="8457" width="9.140625" style="934"/>
    <col min="8458" max="8458" width="3.5703125" style="934" customWidth="1"/>
    <col min="8459" max="8459" width="16.42578125" style="934" customWidth="1"/>
    <col min="8460" max="8460" width="11.7109375" style="934" customWidth="1"/>
    <col min="8461" max="8461" width="10.140625" style="934" customWidth="1"/>
    <col min="8462" max="8462" width="15.85546875" style="934" customWidth="1"/>
    <col min="8463" max="8463" width="3.85546875" style="934" customWidth="1"/>
    <col min="8464" max="8464" width="16.42578125" style="934" customWidth="1"/>
    <col min="8465" max="8465" width="11.28515625" style="934" customWidth="1"/>
    <col min="8466" max="8466" width="10.28515625" style="934" customWidth="1"/>
    <col min="8467" max="8467" width="10" style="934" customWidth="1"/>
    <col min="8468" max="8703" width="9.140625" style="934"/>
    <col min="8704" max="8704" width="4" style="934" customWidth="1"/>
    <col min="8705" max="8705" width="15.140625" style="934" customWidth="1"/>
    <col min="8706" max="8706" width="13.85546875" style="934" customWidth="1"/>
    <col min="8707" max="8707" width="10.140625" style="934" customWidth="1"/>
    <col min="8708" max="8708" width="9.140625" style="934"/>
    <col min="8709" max="8709" width="3.42578125" style="934" customWidth="1"/>
    <col min="8710" max="8710" width="19.5703125" style="934" customWidth="1"/>
    <col min="8711" max="8711" width="12.28515625" style="934" customWidth="1"/>
    <col min="8712" max="8712" width="10.42578125" style="934" customWidth="1"/>
    <col min="8713" max="8713" width="9.140625" style="934"/>
    <col min="8714" max="8714" width="3.5703125" style="934" customWidth="1"/>
    <col min="8715" max="8715" width="16.42578125" style="934" customWidth="1"/>
    <col min="8716" max="8716" width="11.7109375" style="934" customWidth="1"/>
    <col min="8717" max="8717" width="10.140625" style="934" customWidth="1"/>
    <col min="8718" max="8718" width="15.85546875" style="934" customWidth="1"/>
    <col min="8719" max="8719" width="3.85546875" style="934" customWidth="1"/>
    <col min="8720" max="8720" width="16.42578125" style="934" customWidth="1"/>
    <col min="8721" max="8721" width="11.28515625" style="934" customWidth="1"/>
    <col min="8722" max="8722" width="10.28515625" style="934" customWidth="1"/>
    <col min="8723" max="8723" width="10" style="934" customWidth="1"/>
    <col min="8724" max="8959" width="9.140625" style="934"/>
    <col min="8960" max="8960" width="4" style="934" customWidth="1"/>
    <col min="8961" max="8961" width="15.140625" style="934" customWidth="1"/>
    <col min="8962" max="8962" width="13.85546875" style="934" customWidth="1"/>
    <col min="8963" max="8963" width="10.140625" style="934" customWidth="1"/>
    <col min="8964" max="8964" width="9.140625" style="934"/>
    <col min="8965" max="8965" width="3.42578125" style="934" customWidth="1"/>
    <col min="8966" max="8966" width="19.5703125" style="934" customWidth="1"/>
    <col min="8967" max="8967" width="12.28515625" style="934" customWidth="1"/>
    <col min="8968" max="8968" width="10.42578125" style="934" customWidth="1"/>
    <col min="8969" max="8969" width="9.140625" style="934"/>
    <col min="8970" max="8970" width="3.5703125" style="934" customWidth="1"/>
    <col min="8971" max="8971" width="16.42578125" style="934" customWidth="1"/>
    <col min="8972" max="8972" width="11.7109375" style="934" customWidth="1"/>
    <col min="8973" max="8973" width="10.140625" style="934" customWidth="1"/>
    <col min="8974" max="8974" width="15.85546875" style="934" customWidth="1"/>
    <col min="8975" max="8975" width="3.85546875" style="934" customWidth="1"/>
    <col min="8976" max="8976" width="16.42578125" style="934" customWidth="1"/>
    <col min="8977" max="8977" width="11.28515625" style="934" customWidth="1"/>
    <col min="8978" max="8978" width="10.28515625" style="934" customWidth="1"/>
    <col min="8979" max="8979" width="10" style="934" customWidth="1"/>
    <col min="8980" max="9215" width="9.140625" style="934"/>
    <col min="9216" max="9216" width="4" style="934" customWidth="1"/>
    <col min="9217" max="9217" width="15.140625" style="934" customWidth="1"/>
    <col min="9218" max="9218" width="13.85546875" style="934" customWidth="1"/>
    <col min="9219" max="9219" width="10.140625" style="934" customWidth="1"/>
    <col min="9220" max="9220" width="9.140625" style="934"/>
    <col min="9221" max="9221" width="3.42578125" style="934" customWidth="1"/>
    <col min="9222" max="9222" width="19.5703125" style="934" customWidth="1"/>
    <col min="9223" max="9223" width="12.28515625" style="934" customWidth="1"/>
    <col min="9224" max="9224" width="10.42578125" style="934" customWidth="1"/>
    <col min="9225" max="9225" width="9.140625" style="934"/>
    <col min="9226" max="9226" width="3.5703125" style="934" customWidth="1"/>
    <col min="9227" max="9227" width="16.42578125" style="934" customWidth="1"/>
    <col min="9228" max="9228" width="11.7109375" style="934" customWidth="1"/>
    <col min="9229" max="9229" width="10.140625" style="934" customWidth="1"/>
    <col min="9230" max="9230" width="15.85546875" style="934" customWidth="1"/>
    <col min="9231" max="9231" width="3.85546875" style="934" customWidth="1"/>
    <col min="9232" max="9232" width="16.42578125" style="934" customWidth="1"/>
    <col min="9233" max="9233" width="11.28515625" style="934" customWidth="1"/>
    <col min="9234" max="9234" width="10.28515625" style="934" customWidth="1"/>
    <col min="9235" max="9235" width="10" style="934" customWidth="1"/>
    <col min="9236" max="9471" width="9.140625" style="934"/>
    <col min="9472" max="9472" width="4" style="934" customWidth="1"/>
    <col min="9473" max="9473" width="15.140625" style="934" customWidth="1"/>
    <col min="9474" max="9474" width="13.85546875" style="934" customWidth="1"/>
    <col min="9475" max="9475" width="10.140625" style="934" customWidth="1"/>
    <col min="9476" max="9476" width="9.140625" style="934"/>
    <col min="9477" max="9477" width="3.42578125" style="934" customWidth="1"/>
    <col min="9478" max="9478" width="19.5703125" style="934" customWidth="1"/>
    <col min="9479" max="9479" width="12.28515625" style="934" customWidth="1"/>
    <col min="9480" max="9480" width="10.42578125" style="934" customWidth="1"/>
    <col min="9481" max="9481" width="9.140625" style="934"/>
    <col min="9482" max="9482" width="3.5703125" style="934" customWidth="1"/>
    <col min="9483" max="9483" width="16.42578125" style="934" customWidth="1"/>
    <col min="9484" max="9484" width="11.7109375" style="934" customWidth="1"/>
    <col min="9485" max="9485" width="10.140625" style="934" customWidth="1"/>
    <col min="9486" max="9486" width="15.85546875" style="934" customWidth="1"/>
    <col min="9487" max="9487" width="3.85546875" style="934" customWidth="1"/>
    <col min="9488" max="9488" width="16.42578125" style="934" customWidth="1"/>
    <col min="9489" max="9489" width="11.28515625" style="934" customWidth="1"/>
    <col min="9490" max="9490" width="10.28515625" style="934" customWidth="1"/>
    <col min="9491" max="9491" width="10" style="934" customWidth="1"/>
    <col min="9492" max="9727" width="9.140625" style="934"/>
    <col min="9728" max="9728" width="4" style="934" customWidth="1"/>
    <col min="9729" max="9729" width="15.140625" style="934" customWidth="1"/>
    <col min="9730" max="9730" width="13.85546875" style="934" customWidth="1"/>
    <col min="9731" max="9731" width="10.140625" style="934" customWidth="1"/>
    <col min="9732" max="9732" width="9.140625" style="934"/>
    <col min="9733" max="9733" width="3.42578125" style="934" customWidth="1"/>
    <col min="9734" max="9734" width="19.5703125" style="934" customWidth="1"/>
    <col min="9735" max="9735" width="12.28515625" style="934" customWidth="1"/>
    <col min="9736" max="9736" width="10.42578125" style="934" customWidth="1"/>
    <col min="9737" max="9737" width="9.140625" style="934"/>
    <col min="9738" max="9738" width="3.5703125" style="934" customWidth="1"/>
    <col min="9739" max="9739" width="16.42578125" style="934" customWidth="1"/>
    <col min="9740" max="9740" width="11.7109375" style="934" customWidth="1"/>
    <col min="9741" max="9741" width="10.140625" style="934" customWidth="1"/>
    <col min="9742" max="9742" width="15.85546875" style="934" customWidth="1"/>
    <col min="9743" max="9743" width="3.85546875" style="934" customWidth="1"/>
    <col min="9744" max="9744" width="16.42578125" style="934" customWidth="1"/>
    <col min="9745" max="9745" width="11.28515625" style="934" customWidth="1"/>
    <col min="9746" max="9746" width="10.28515625" style="934" customWidth="1"/>
    <col min="9747" max="9747" width="10" style="934" customWidth="1"/>
    <col min="9748" max="9983" width="9.140625" style="934"/>
    <col min="9984" max="9984" width="4" style="934" customWidth="1"/>
    <col min="9985" max="9985" width="15.140625" style="934" customWidth="1"/>
    <col min="9986" max="9986" width="13.85546875" style="934" customWidth="1"/>
    <col min="9987" max="9987" width="10.140625" style="934" customWidth="1"/>
    <col min="9988" max="9988" width="9.140625" style="934"/>
    <col min="9989" max="9989" width="3.42578125" style="934" customWidth="1"/>
    <col min="9990" max="9990" width="19.5703125" style="934" customWidth="1"/>
    <col min="9991" max="9991" width="12.28515625" style="934" customWidth="1"/>
    <col min="9992" max="9992" width="10.42578125" style="934" customWidth="1"/>
    <col min="9993" max="9993" width="9.140625" style="934"/>
    <col min="9994" max="9994" width="3.5703125" style="934" customWidth="1"/>
    <col min="9995" max="9995" width="16.42578125" style="934" customWidth="1"/>
    <col min="9996" max="9996" width="11.7109375" style="934" customWidth="1"/>
    <col min="9997" max="9997" width="10.140625" style="934" customWidth="1"/>
    <col min="9998" max="9998" width="15.85546875" style="934" customWidth="1"/>
    <col min="9999" max="9999" width="3.85546875" style="934" customWidth="1"/>
    <col min="10000" max="10000" width="16.42578125" style="934" customWidth="1"/>
    <col min="10001" max="10001" width="11.28515625" style="934" customWidth="1"/>
    <col min="10002" max="10002" width="10.28515625" style="934" customWidth="1"/>
    <col min="10003" max="10003" width="10" style="934" customWidth="1"/>
    <col min="10004" max="10239" width="9.140625" style="934"/>
    <col min="10240" max="10240" width="4" style="934" customWidth="1"/>
    <col min="10241" max="10241" width="15.140625" style="934" customWidth="1"/>
    <col min="10242" max="10242" width="13.85546875" style="934" customWidth="1"/>
    <col min="10243" max="10243" width="10.140625" style="934" customWidth="1"/>
    <col min="10244" max="10244" width="9.140625" style="934"/>
    <col min="10245" max="10245" width="3.42578125" style="934" customWidth="1"/>
    <col min="10246" max="10246" width="19.5703125" style="934" customWidth="1"/>
    <col min="10247" max="10247" width="12.28515625" style="934" customWidth="1"/>
    <col min="10248" max="10248" width="10.42578125" style="934" customWidth="1"/>
    <col min="10249" max="10249" width="9.140625" style="934"/>
    <col min="10250" max="10250" width="3.5703125" style="934" customWidth="1"/>
    <col min="10251" max="10251" width="16.42578125" style="934" customWidth="1"/>
    <col min="10252" max="10252" width="11.7109375" style="934" customWidth="1"/>
    <col min="10253" max="10253" width="10.140625" style="934" customWidth="1"/>
    <col min="10254" max="10254" width="15.85546875" style="934" customWidth="1"/>
    <col min="10255" max="10255" width="3.85546875" style="934" customWidth="1"/>
    <col min="10256" max="10256" width="16.42578125" style="934" customWidth="1"/>
    <col min="10257" max="10257" width="11.28515625" style="934" customWidth="1"/>
    <col min="10258" max="10258" width="10.28515625" style="934" customWidth="1"/>
    <col min="10259" max="10259" width="10" style="934" customWidth="1"/>
    <col min="10260" max="10495" width="9.140625" style="934"/>
    <col min="10496" max="10496" width="4" style="934" customWidth="1"/>
    <col min="10497" max="10497" width="15.140625" style="934" customWidth="1"/>
    <col min="10498" max="10498" width="13.85546875" style="934" customWidth="1"/>
    <col min="10499" max="10499" width="10.140625" style="934" customWidth="1"/>
    <col min="10500" max="10500" width="9.140625" style="934"/>
    <col min="10501" max="10501" width="3.42578125" style="934" customWidth="1"/>
    <col min="10502" max="10502" width="19.5703125" style="934" customWidth="1"/>
    <col min="10503" max="10503" width="12.28515625" style="934" customWidth="1"/>
    <col min="10504" max="10504" width="10.42578125" style="934" customWidth="1"/>
    <col min="10505" max="10505" width="9.140625" style="934"/>
    <col min="10506" max="10506" width="3.5703125" style="934" customWidth="1"/>
    <col min="10507" max="10507" width="16.42578125" style="934" customWidth="1"/>
    <col min="10508" max="10508" width="11.7109375" style="934" customWidth="1"/>
    <col min="10509" max="10509" width="10.140625" style="934" customWidth="1"/>
    <col min="10510" max="10510" width="15.85546875" style="934" customWidth="1"/>
    <col min="10511" max="10511" width="3.85546875" style="934" customWidth="1"/>
    <col min="10512" max="10512" width="16.42578125" style="934" customWidth="1"/>
    <col min="10513" max="10513" width="11.28515625" style="934" customWidth="1"/>
    <col min="10514" max="10514" width="10.28515625" style="934" customWidth="1"/>
    <col min="10515" max="10515" width="10" style="934" customWidth="1"/>
    <col min="10516" max="10751" width="9.140625" style="934"/>
    <col min="10752" max="10752" width="4" style="934" customWidth="1"/>
    <col min="10753" max="10753" width="15.140625" style="934" customWidth="1"/>
    <col min="10754" max="10754" width="13.85546875" style="934" customWidth="1"/>
    <col min="10755" max="10755" width="10.140625" style="934" customWidth="1"/>
    <col min="10756" max="10756" width="9.140625" style="934"/>
    <col min="10757" max="10757" width="3.42578125" style="934" customWidth="1"/>
    <col min="10758" max="10758" width="19.5703125" style="934" customWidth="1"/>
    <col min="10759" max="10759" width="12.28515625" style="934" customWidth="1"/>
    <col min="10760" max="10760" width="10.42578125" style="934" customWidth="1"/>
    <col min="10761" max="10761" width="9.140625" style="934"/>
    <col min="10762" max="10762" width="3.5703125" style="934" customWidth="1"/>
    <col min="10763" max="10763" width="16.42578125" style="934" customWidth="1"/>
    <col min="10764" max="10764" width="11.7109375" style="934" customWidth="1"/>
    <col min="10765" max="10765" width="10.140625" style="934" customWidth="1"/>
    <col min="10766" max="10766" width="15.85546875" style="934" customWidth="1"/>
    <col min="10767" max="10767" width="3.85546875" style="934" customWidth="1"/>
    <col min="10768" max="10768" width="16.42578125" style="934" customWidth="1"/>
    <col min="10769" max="10769" width="11.28515625" style="934" customWidth="1"/>
    <col min="10770" max="10770" width="10.28515625" style="934" customWidth="1"/>
    <col min="10771" max="10771" width="10" style="934" customWidth="1"/>
    <col min="10772" max="11007" width="9.140625" style="934"/>
    <col min="11008" max="11008" width="4" style="934" customWidth="1"/>
    <col min="11009" max="11009" width="15.140625" style="934" customWidth="1"/>
    <col min="11010" max="11010" width="13.85546875" style="934" customWidth="1"/>
    <col min="11011" max="11011" width="10.140625" style="934" customWidth="1"/>
    <col min="11012" max="11012" width="9.140625" style="934"/>
    <col min="11013" max="11013" width="3.42578125" style="934" customWidth="1"/>
    <col min="11014" max="11014" width="19.5703125" style="934" customWidth="1"/>
    <col min="11015" max="11015" width="12.28515625" style="934" customWidth="1"/>
    <col min="11016" max="11016" width="10.42578125" style="934" customWidth="1"/>
    <col min="11017" max="11017" width="9.140625" style="934"/>
    <col min="11018" max="11018" width="3.5703125" style="934" customWidth="1"/>
    <col min="11019" max="11019" width="16.42578125" style="934" customWidth="1"/>
    <col min="11020" max="11020" width="11.7109375" style="934" customWidth="1"/>
    <col min="11021" max="11021" width="10.140625" style="934" customWidth="1"/>
    <col min="11022" max="11022" width="15.85546875" style="934" customWidth="1"/>
    <col min="11023" max="11023" width="3.85546875" style="934" customWidth="1"/>
    <col min="11024" max="11024" width="16.42578125" style="934" customWidth="1"/>
    <col min="11025" max="11025" width="11.28515625" style="934" customWidth="1"/>
    <col min="11026" max="11026" width="10.28515625" style="934" customWidth="1"/>
    <col min="11027" max="11027" width="10" style="934" customWidth="1"/>
    <col min="11028" max="11263" width="9.140625" style="934"/>
    <col min="11264" max="11264" width="4" style="934" customWidth="1"/>
    <col min="11265" max="11265" width="15.140625" style="934" customWidth="1"/>
    <col min="11266" max="11266" width="13.85546875" style="934" customWidth="1"/>
    <col min="11267" max="11267" width="10.140625" style="934" customWidth="1"/>
    <col min="11268" max="11268" width="9.140625" style="934"/>
    <col min="11269" max="11269" width="3.42578125" style="934" customWidth="1"/>
    <col min="11270" max="11270" width="19.5703125" style="934" customWidth="1"/>
    <col min="11271" max="11271" width="12.28515625" style="934" customWidth="1"/>
    <col min="11272" max="11272" width="10.42578125" style="934" customWidth="1"/>
    <col min="11273" max="11273" width="9.140625" style="934"/>
    <col min="11274" max="11274" width="3.5703125" style="934" customWidth="1"/>
    <col min="11275" max="11275" width="16.42578125" style="934" customWidth="1"/>
    <col min="11276" max="11276" width="11.7109375" style="934" customWidth="1"/>
    <col min="11277" max="11277" width="10.140625" style="934" customWidth="1"/>
    <col min="11278" max="11278" width="15.85546875" style="934" customWidth="1"/>
    <col min="11279" max="11279" width="3.85546875" style="934" customWidth="1"/>
    <col min="11280" max="11280" width="16.42578125" style="934" customWidth="1"/>
    <col min="11281" max="11281" width="11.28515625" style="934" customWidth="1"/>
    <col min="11282" max="11282" width="10.28515625" style="934" customWidth="1"/>
    <col min="11283" max="11283" width="10" style="934" customWidth="1"/>
    <col min="11284" max="11519" width="9.140625" style="934"/>
    <col min="11520" max="11520" width="4" style="934" customWidth="1"/>
    <col min="11521" max="11521" width="15.140625" style="934" customWidth="1"/>
    <col min="11522" max="11522" width="13.85546875" style="934" customWidth="1"/>
    <col min="11523" max="11523" width="10.140625" style="934" customWidth="1"/>
    <col min="11524" max="11524" width="9.140625" style="934"/>
    <col min="11525" max="11525" width="3.42578125" style="934" customWidth="1"/>
    <col min="11526" max="11526" width="19.5703125" style="934" customWidth="1"/>
    <col min="11527" max="11527" width="12.28515625" style="934" customWidth="1"/>
    <col min="11528" max="11528" width="10.42578125" style="934" customWidth="1"/>
    <col min="11529" max="11529" width="9.140625" style="934"/>
    <col min="11530" max="11530" width="3.5703125" style="934" customWidth="1"/>
    <col min="11531" max="11531" width="16.42578125" style="934" customWidth="1"/>
    <col min="11532" max="11532" width="11.7109375" style="934" customWidth="1"/>
    <col min="11533" max="11533" width="10.140625" style="934" customWidth="1"/>
    <col min="11534" max="11534" width="15.85546875" style="934" customWidth="1"/>
    <col min="11535" max="11535" width="3.85546875" style="934" customWidth="1"/>
    <col min="11536" max="11536" width="16.42578125" style="934" customWidth="1"/>
    <col min="11537" max="11537" width="11.28515625" style="934" customWidth="1"/>
    <col min="11538" max="11538" width="10.28515625" style="934" customWidth="1"/>
    <col min="11539" max="11539" width="10" style="934" customWidth="1"/>
    <col min="11540" max="11775" width="9.140625" style="934"/>
    <col min="11776" max="11776" width="4" style="934" customWidth="1"/>
    <col min="11777" max="11777" width="15.140625" style="934" customWidth="1"/>
    <col min="11778" max="11778" width="13.85546875" style="934" customWidth="1"/>
    <col min="11779" max="11779" width="10.140625" style="934" customWidth="1"/>
    <col min="11780" max="11780" width="9.140625" style="934"/>
    <col min="11781" max="11781" width="3.42578125" style="934" customWidth="1"/>
    <col min="11782" max="11782" width="19.5703125" style="934" customWidth="1"/>
    <col min="11783" max="11783" width="12.28515625" style="934" customWidth="1"/>
    <col min="11784" max="11784" width="10.42578125" style="934" customWidth="1"/>
    <col min="11785" max="11785" width="9.140625" style="934"/>
    <col min="11786" max="11786" width="3.5703125" style="934" customWidth="1"/>
    <col min="11787" max="11787" width="16.42578125" style="934" customWidth="1"/>
    <col min="11788" max="11788" width="11.7109375" style="934" customWidth="1"/>
    <col min="11789" max="11789" width="10.140625" style="934" customWidth="1"/>
    <col min="11790" max="11790" width="15.85546875" style="934" customWidth="1"/>
    <col min="11791" max="11791" width="3.85546875" style="934" customWidth="1"/>
    <col min="11792" max="11792" width="16.42578125" style="934" customWidth="1"/>
    <col min="11793" max="11793" width="11.28515625" style="934" customWidth="1"/>
    <col min="11794" max="11794" width="10.28515625" style="934" customWidth="1"/>
    <col min="11795" max="11795" width="10" style="934" customWidth="1"/>
    <col min="11796" max="12031" width="9.140625" style="934"/>
    <col min="12032" max="12032" width="4" style="934" customWidth="1"/>
    <col min="12033" max="12033" width="15.140625" style="934" customWidth="1"/>
    <col min="12034" max="12034" width="13.85546875" style="934" customWidth="1"/>
    <col min="12035" max="12035" width="10.140625" style="934" customWidth="1"/>
    <col min="12036" max="12036" width="9.140625" style="934"/>
    <col min="12037" max="12037" width="3.42578125" style="934" customWidth="1"/>
    <col min="12038" max="12038" width="19.5703125" style="934" customWidth="1"/>
    <col min="12039" max="12039" width="12.28515625" style="934" customWidth="1"/>
    <col min="12040" max="12040" width="10.42578125" style="934" customWidth="1"/>
    <col min="12041" max="12041" width="9.140625" style="934"/>
    <col min="12042" max="12042" width="3.5703125" style="934" customWidth="1"/>
    <col min="12043" max="12043" width="16.42578125" style="934" customWidth="1"/>
    <col min="12044" max="12044" width="11.7109375" style="934" customWidth="1"/>
    <col min="12045" max="12045" width="10.140625" style="934" customWidth="1"/>
    <col min="12046" max="12046" width="15.85546875" style="934" customWidth="1"/>
    <col min="12047" max="12047" width="3.85546875" style="934" customWidth="1"/>
    <col min="12048" max="12048" width="16.42578125" style="934" customWidth="1"/>
    <col min="12049" max="12049" width="11.28515625" style="934" customWidth="1"/>
    <col min="12050" max="12050" width="10.28515625" style="934" customWidth="1"/>
    <col min="12051" max="12051" width="10" style="934" customWidth="1"/>
    <col min="12052" max="12287" width="9.140625" style="934"/>
    <col min="12288" max="12288" width="4" style="934" customWidth="1"/>
    <col min="12289" max="12289" width="15.140625" style="934" customWidth="1"/>
    <col min="12290" max="12290" width="13.85546875" style="934" customWidth="1"/>
    <col min="12291" max="12291" width="10.140625" style="934" customWidth="1"/>
    <col min="12292" max="12292" width="9.140625" style="934"/>
    <col min="12293" max="12293" width="3.42578125" style="934" customWidth="1"/>
    <col min="12294" max="12294" width="19.5703125" style="934" customWidth="1"/>
    <col min="12295" max="12295" width="12.28515625" style="934" customWidth="1"/>
    <col min="12296" max="12296" width="10.42578125" style="934" customWidth="1"/>
    <col min="12297" max="12297" width="9.140625" style="934"/>
    <col min="12298" max="12298" width="3.5703125" style="934" customWidth="1"/>
    <col min="12299" max="12299" width="16.42578125" style="934" customWidth="1"/>
    <col min="12300" max="12300" width="11.7109375" style="934" customWidth="1"/>
    <col min="12301" max="12301" width="10.140625" style="934" customWidth="1"/>
    <col min="12302" max="12302" width="15.85546875" style="934" customWidth="1"/>
    <col min="12303" max="12303" width="3.85546875" style="934" customWidth="1"/>
    <col min="12304" max="12304" width="16.42578125" style="934" customWidth="1"/>
    <col min="12305" max="12305" width="11.28515625" style="934" customWidth="1"/>
    <col min="12306" max="12306" width="10.28515625" style="934" customWidth="1"/>
    <col min="12307" max="12307" width="10" style="934" customWidth="1"/>
    <col min="12308" max="12543" width="9.140625" style="934"/>
    <col min="12544" max="12544" width="4" style="934" customWidth="1"/>
    <col min="12545" max="12545" width="15.140625" style="934" customWidth="1"/>
    <col min="12546" max="12546" width="13.85546875" style="934" customWidth="1"/>
    <col min="12547" max="12547" width="10.140625" style="934" customWidth="1"/>
    <col min="12548" max="12548" width="9.140625" style="934"/>
    <col min="12549" max="12549" width="3.42578125" style="934" customWidth="1"/>
    <col min="12550" max="12550" width="19.5703125" style="934" customWidth="1"/>
    <col min="12551" max="12551" width="12.28515625" style="934" customWidth="1"/>
    <col min="12552" max="12552" width="10.42578125" style="934" customWidth="1"/>
    <col min="12553" max="12553" width="9.140625" style="934"/>
    <col min="12554" max="12554" width="3.5703125" style="934" customWidth="1"/>
    <col min="12555" max="12555" width="16.42578125" style="934" customWidth="1"/>
    <col min="12556" max="12556" width="11.7109375" style="934" customWidth="1"/>
    <col min="12557" max="12557" width="10.140625" style="934" customWidth="1"/>
    <col min="12558" max="12558" width="15.85546875" style="934" customWidth="1"/>
    <col min="12559" max="12559" width="3.85546875" style="934" customWidth="1"/>
    <col min="12560" max="12560" width="16.42578125" style="934" customWidth="1"/>
    <col min="12561" max="12561" width="11.28515625" style="934" customWidth="1"/>
    <col min="12562" max="12562" width="10.28515625" style="934" customWidth="1"/>
    <col min="12563" max="12563" width="10" style="934" customWidth="1"/>
    <col min="12564" max="12799" width="9.140625" style="934"/>
    <col min="12800" max="12800" width="4" style="934" customWidth="1"/>
    <col min="12801" max="12801" width="15.140625" style="934" customWidth="1"/>
    <col min="12802" max="12802" width="13.85546875" style="934" customWidth="1"/>
    <col min="12803" max="12803" width="10.140625" style="934" customWidth="1"/>
    <col min="12804" max="12804" width="9.140625" style="934"/>
    <col min="12805" max="12805" width="3.42578125" style="934" customWidth="1"/>
    <col min="12806" max="12806" width="19.5703125" style="934" customWidth="1"/>
    <col min="12807" max="12807" width="12.28515625" style="934" customWidth="1"/>
    <col min="12808" max="12808" width="10.42578125" style="934" customWidth="1"/>
    <col min="12809" max="12809" width="9.140625" style="934"/>
    <col min="12810" max="12810" width="3.5703125" style="934" customWidth="1"/>
    <col min="12811" max="12811" width="16.42578125" style="934" customWidth="1"/>
    <col min="12812" max="12812" width="11.7109375" style="934" customWidth="1"/>
    <col min="12813" max="12813" width="10.140625" style="934" customWidth="1"/>
    <col min="12814" max="12814" width="15.85546875" style="934" customWidth="1"/>
    <col min="12815" max="12815" width="3.85546875" style="934" customWidth="1"/>
    <col min="12816" max="12816" width="16.42578125" style="934" customWidth="1"/>
    <col min="12817" max="12817" width="11.28515625" style="934" customWidth="1"/>
    <col min="12818" max="12818" width="10.28515625" style="934" customWidth="1"/>
    <col min="12819" max="12819" width="10" style="934" customWidth="1"/>
    <col min="12820" max="13055" width="9.140625" style="934"/>
    <col min="13056" max="13056" width="4" style="934" customWidth="1"/>
    <col min="13057" max="13057" width="15.140625" style="934" customWidth="1"/>
    <col min="13058" max="13058" width="13.85546875" style="934" customWidth="1"/>
    <col min="13059" max="13059" width="10.140625" style="934" customWidth="1"/>
    <col min="13060" max="13060" width="9.140625" style="934"/>
    <col min="13061" max="13061" width="3.42578125" style="934" customWidth="1"/>
    <col min="13062" max="13062" width="19.5703125" style="934" customWidth="1"/>
    <col min="13063" max="13063" width="12.28515625" style="934" customWidth="1"/>
    <col min="13064" max="13064" width="10.42578125" style="934" customWidth="1"/>
    <col min="13065" max="13065" width="9.140625" style="934"/>
    <col min="13066" max="13066" width="3.5703125" style="934" customWidth="1"/>
    <col min="13067" max="13067" width="16.42578125" style="934" customWidth="1"/>
    <col min="13068" max="13068" width="11.7109375" style="934" customWidth="1"/>
    <col min="13069" max="13069" width="10.140625" style="934" customWidth="1"/>
    <col min="13070" max="13070" width="15.85546875" style="934" customWidth="1"/>
    <col min="13071" max="13071" width="3.85546875" style="934" customWidth="1"/>
    <col min="13072" max="13072" width="16.42578125" style="934" customWidth="1"/>
    <col min="13073" max="13073" width="11.28515625" style="934" customWidth="1"/>
    <col min="13074" max="13074" width="10.28515625" style="934" customWidth="1"/>
    <col min="13075" max="13075" width="10" style="934" customWidth="1"/>
    <col min="13076" max="13311" width="9.140625" style="934"/>
    <col min="13312" max="13312" width="4" style="934" customWidth="1"/>
    <col min="13313" max="13313" width="15.140625" style="934" customWidth="1"/>
    <col min="13314" max="13314" width="13.85546875" style="934" customWidth="1"/>
    <col min="13315" max="13315" width="10.140625" style="934" customWidth="1"/>
    <col min="13316" max="13316" width="9.140625" style="934"/>
    <col min="13317" max="13317" width="3.42578125" style="934" customWidth="1"/>
    <col min="13318" max="13318" width="19.5703125" style="934" customWidth="1"/>
    <col min="13319" max="13319" width="12.28515625" style="934" customWidth="1"/>
    <col min="13320" max="13320" width="10.42578125" style="934" customWidth="1"/>
    <col min="13321" max="13321" width="9.140625" style="934"/>
    <col min="13322" max="13322" width="3.5703125" style="934" customWidth="1"/>
    <col min="13323" max="13323" width="16.42578125" style="934" customWidth="1"/>
    <col min="13324" max="13324" width="11.7109375" style="934" customWidth="1"/>
    <col min="13325" max="13325" width="10.140625" style="934" customWidth="1"/>
    <col min="13326" max="13326" width="15.85546875" style="934" customWidth="1"/>
    <col min="13327" max="13327" width="3.85546875" style="934" customWidth="1"/>
    <col min="13328" max="13328" width="16.42578125" style="934" customWidth="1"/>
    <col min="13329" max="13329" width="11.28515625" style="934" customWidth="1"/>
    <col min="13330" max="13330" width="10.28515625" style="934" customWidth="1"/>
    <col min="13331" max="13331" width="10" style="934" customWidth="1"/>
    <col min="13332" max="13567" width="9.140625" style="934"/>
    <col min="13568" max="13568" width="4" style="934" customWidth="1"/>
    <col min="13569" max="13569" width="15.140625" style="934" customWidth="1"/>
    <col min="13570" max="13570" width="13.85546875" style="934" customWidth="1"/>
    <col min="13571" max="13571" width="10.140625" style="934" customWidth="1"/>
    <col min="13572" max="13572" width="9.140625" style="934"/>
    <col min="13573" max="13573" width="3.42578125" style="934" customWidth="1"/>
    <col min="13574" max="13574" width="19.5703125" style="934" customWidth="1"/>
    <col min="13575" max="13575" width="12.28515625" style="934" customWidth="1"/>
    <col min="13576" max="13576" width="10.42578125" style="934" customWidth="1"/>
    <col min="13577" max="13577" width="9.140625" style="934"/>
    <col min="13578" max="13578" width="3.5703125" style="934" customWidth="1"/>
    <col min="13579" max="13579" width="16.42578125" style="934" customWidth="1"/>
    <col min="13580" max="13580" width="11.7109375" style="934" customWidth="1"/>
    <col min="13581" max="13581" width="10.140625" style="934" customWidth="1"/>
    <col min="13582" max="13582" width="15.85546875" style="934" customWidth="1"/>
    <col min="13583" max="13583" width="3.85546875" style="934" customWidth="1"/>
    <col min="13584" max="13584" width="16.42578125" style="934" customWidth="1"/>
    <col min="13585" max="13585" width="11.28515625" style="934" customWidth="1"/>
    <col min="13586" max="13586" width="10.28515625" style="934" customWidth="1"/>
    <col min="13587" max="13587" width="10" style="934" customWidth="1"/>
    <col min="13588" max="13823" width="9.140625" style="934"/>
    <col min="13824" max="13824" width="4" style="934" customWidth="1"/>
    <col min="13825" max="13825" width="15.140625" style="934" customWidth="1"/>
    <col min="13826" max="13826" width="13.85546875" style="934" customWidth="1"/>
    <col min="13827" max="13827" width="10.140625" style="934" customWidth="1"/>
    <col min="13828" max="13828" width="9.140625" style="934"/>
    <col min="13829" max="13829" width="3.42578125" style="934" customWidth="1"/>
    <col min="13830" max="13830" width="19.5703125" style="934" customWidth="1"/>
    <col min="13831" max="13831" width="12.28515625" style="934" customWidth="1"/>
    <col min="13832" max="13832" width="10.42578125" style="934" customWidth="1"/>
    <col min="13833" max="13833" width="9.140625" style="934"/>
    <col min="13834" max="13834" width="3.5703125" style="934" customWidth="1"/>
    <col min="13835" max="13835" width="16.42578125" style="934" customWidth="1"/>
    <col min="13836" max="13836" width="11.7109375" style="934" customWidth="1"/>
    <col min="13837" max="13837" width="10.140625" style="934" customWidth="1"/>
    <col min="13838" max="13838" width="15.85546875" style="934" customWidth="1"/>
    <col min="13839" max="13839" width="3.85546875" style="934" customWidth="1"/>
    <col min="13840" max="13840" width="16.42578125" style="934" customWidth="1"/>
    <col min="13841" max="13841" width="11.28515625" style="934" customWidth="1"/>
    <col min="13842" max="13842" width="10.28515625" style="934" customWidth="1"/>
    <col min="13843" max="13843" width="10" style="934" customWidth="1"/>
    <col min="13844" max="14079" width="9.140625" style="934"/>
    <col min="14080" max="14080" width="4" style="934" customWidth="1"/>
    <col min="14081" max="14081" width="15.140625" style="934" customWidth="1"/>
    <col min="14082" max="14082" width="13.85546875" style="934" customWidth="1"/>
    <col min="14083" max="14083" width="10.140625" style="934" customWidth="1"/>
    <col min="14084" max="14084" width="9.140625" style="934"/>
    <col min="14085" max="14085" width="3.42578125" style="934" customWidth="1"/>
    <col min="14086" max="14086" width="19.5703125" style="934" customWidth="1"/>
    <col min="14087" max="14087" width="12.28515625" style="934" customWidth="1"/>
    <col min="14088" max="14088" width="10.42578125" style="934" customWidth="1"/>
    <col min="14089" max="14089" width="9.140625" style="934"/>
    <col min="14090" max="14090" width="3.5703125" style="934" customWidth="1"/>
    <col min="14091" max="14091" width="16.42578125" style="934" customWidth="1"/>
    <col min="14092" max="14092" width="11.7109375" style="934" customWidth="1"/>
    <col min="14093" max="14093" width="10.140625" style="934" customWidth="1"/>
    <col min="14094" max="14094" width="15.85546875" style="934" customWidth="1"/>
    <col min="14095" max="14095" width="3.85546875" style="934" customWidth="1"/>
    <col min="14096" max="14096" width="16.42578125" style="934" customWidth="1"/>
    <col min="14097" max="14097" width="11.28515625" style="934" customWidth="1"/>
    <col min="14098" max="14098" width="10.28515625" style="934" customWidth="1"/>
    <col min="14099" max="14099" width="10" style="934" customWidth="1"/>
    <col min="14100" max="14335" width="9.140625" style="934"/>
    <col min="14336" max="14336" width="4" style="934" customWidth="1"/>
    <col min="14337" max="14337" width="15.140625" style="934" customWidth="1"/>
    <col min="14338" max="14338" width="13.85546875" style="934" customWidth="1"/>
    <col min="14339" max="14339" width="10.140625" style="934" customWidth="1"/>
    <col min="14340" max="14340" width="9.140625" style="934"/>
    <col min="14341" max="14341" width="3.42578125" style="934" customWidth="1"/>
    <col min="14342" max="14342" width="19.5703125" style="934" customWidth="1"/>
    <col min="14343" max="14343" width="12.28515625" style="934" customWidth="1"/>
    <col min="14344" max="14344" width="10.42578125" style="934" customWidth="1"/>
    <col min="14345" max="14345" width="9.140625" style="934"/>
    <col min="14346" max="14346" width="3.5703125" style="934" customWidth="1"/>
    <col min="14347" max="14347" width="16.42578125" style="934" customWidth="1"/>
    <col min="14348" max="14348" width="11.7109375" style="934" customWidth="1"/>
    <col min="14349" max="14349" width="10.140625" style="934" customWidth="1"/>
    <col min="14350" max="14350" width="15.85546875" style="934" customWidth="1"/>
    <col min="14351" max="14351" width="3.85546875" style="934" customWidth="1"/>
    <col min="14352" max="14352" width="16.42578125" style="934" customWidth="1"/>
    <col min="14353" max="14353" width="11.28515625" style="934" customWidth="1"/>
    <col min="14354" max="14354" width="10.28515625" style="934" customWidth="1"/>
    <col min="14355" max="14355" width="10" style="934" customWidth="1"/>
    <col min="14356" max="14591" width="9.140625" style="934"/>
    <col min="14592" max="14592" width="4" style="934" customWidth="1"/>
    <col min="14593" max="14593" width="15.140625" style="934" customWidth="1"/>
    <col min="14594" max="14594" width="13.85546875" style="934" customWidth="1"/>
    <col min="14595" max="14595" width="10.140625" style="934" customWidth="1"/>
    <col min="14596" max="14596" width="9.140625" style="934"/>
    <col min="14597" max="14597" width="3.42578125" style="934" customWidth="1"/>
    <col min="14598" max="14598" width="19.5703125" style="934" customWidth="1"/>
    <col min="14599" max="14599" width="12.28515625" style="934" customWidth="1"/>
    <col min="14600" max="14600" width="10.42578125" style="934" customWidth="1"/>
    <col min="14601" max="14601" width="9.140625" style="934"/>
    <col min="14602" max="14602" width="3.5703125" style="934" customWidth="1"/>
    <col min="14603" max="14603" width="16.42578125" style="934" customWidth="1"/>
    <col min="14604" max="14604" width="11.7109375" style="934" customWidth="1"/>
    <col min="14605" max="14605" width="10.140625" style="934" customWidth="1"/>
    <col min="14606" max="14606" width="15.85546875" style="934" customWidth="1"/>
    <col min="14607" max="14607" width="3.85546875" style="934" customWidth="1"/>
    <col min="14608" max="14608" width="16.42578125" style="934" customWidth="1"/>
    <col min="14609" max="14609" width="11.28515625" style="934" customWidth="1"/>
    <col min="14610" max="14610" width="10.28515625" style="934" customWidth="1"/>
    <col min="14611" max="14611" width="10" style="934" customWidth="1"/>
    <col min="14612" max="14847" width="9.140625" style="934"/>
    <col min="14848" max="14848" width="4" style="934" customWidth="1"/>
    <col min="14849" max="14849" width="15.140625" style="934" customWidth="1"/>
    <col min="14850" max="14850" width="13.85546875" style="934" customWidth="1"/>
    <col min="14851" max="14851" width="10.140625" style="934" customWidth="1"/>
    <col min="14852" max="14852" width="9.140625" style="934"/>
    <col min="14853" max="14853" width="3.42578125" style="934" customWidth="1"/>
    <col min="14854" max="14854" width="19.5703125" style="934" customWidth="1"/>
    <col min="14855" max="14855" width="12.28515625" style="934" customWidth="1"/>
    <col min="14856" max="14856" width="10.42578125" style="934" customWidth="1"/>
    <col min="14857" max="14857" width="9.140625" style="934"/>
    <col min="14858" max="14858" width="3.5703125" style="934" customWidth="1"/>
    <col min="14859" max="14859" width="16.42578125" style="934" customWidth="1"/>
    <col min="14860" max="14860" width="11.7109375" style="934" customWidth="1"/>
    <col min="14861" max="14861" width="10.140625" style="934" customWidth="1"/>
    <col min="14862" max="14862" width="15.85546875" style="934" customWidth="1"/>
    <col min="14863" max="14863" width="3.85546875" style="934" customWidth="1"/>
    <col min="14864" max="14864" width="16.42578125" style="934" customWidth="1"/>
    <col min="14865" max="14865" width="11.28515625" style="934" customWidth="1"/>
    <col min="14866" max="14866" width="10.28515625" style="934" customWidth="1"/>
    <col min="14867" max="14867" width="10" style="934" customWidth="1"/>
    <col min="14868" max="15103" width="9.140625" style="934"/>
    <col min="15104" max="15104" width="4" style="934" customWidth="1"/>
    <col min="15105" max="15105" width="15.140625" style="934" customWidth="1"/>
    <col min="15106" max="15106" width="13.85546875" style="934" customWidth="1"/>
    <col min="15107" max="15107" width="10.140625" style="934" customWidth="1"/>
    <col min="15108" max="15108" width="9.140625" style="934"/>
    <col min="15109" max="15109" width="3.42578125" style="934" customWidth="1"/>
    <col min="15110" max="15110" width="19.5703125" style="934" customWidth="1"/>
    <col min="15111" max="15111" width="12.28515625" style="934" customWidth="1"/>
    <col min="15112" max="15112" width="10.42578125" style="934" customWidth="1"/>
    <col min="15113" max="15113" width="9.140625" style="934"/>
    <col min="15114" max="15114" width="3.5703125" style="934" customWidth="1"/>
    <col min="15115" max="15115" width="16.42578125" style="934" customWidth="1"/>
    <col min="15116" max="15116" width="11.7109375" style="934" customWidth="1"/>
    <col min="15117" max="15117" width="10.140625" style="934" customWidth="1"/>
    <col min="15118" max="15118" width="15.85546875" style="934" customWidth="1"/>
    <col min="15119" max="15119" width="3.85546875" style="934" customWidth="1"/>
    <col min="15120" max="15120" width="16.42578125" style="934" customWidth="1"/>
    <col min="15121" max="15121" width="11.28515625" style="934" customWidth="1"/>
    <col min="15122" max="15122" width="10.28515625" style="934" customWidth="1"/>
    <col min="15123" max="15123" width="10" style="934" customWidth="1"/>
    <col min="15124" max="15359" width="9.140625" style="934"/>
    <col min="15360" max="15360" width="4" style="934" customWidth="1"/>
    <col min="15361" max="15361" width="15.140625" style="934" customWidth="1"/>
    <col min="15362" max="15362" width="13.85546875" style="934" customWidth="1"/>
    <col min="15363" max="15363" width="10.140625" style="934" customWidth="1"/>
    <col min="15364" max="15364" width="9.140625" style="934"/>
    <col min="15365" max="15365" width="3.42578125" style="934" customWidth="1"/>
    <col min="15366" max="15366" width="19.5703125" style="934" customWidth="1"/>
    <col min="15367" max="15367" width="12.28515625" style="934" customWidth="1"/>
    <col min="15368" max="15368" width="10.42578125" style="934" customWidth="1"/>
    <col min="15369" max="15369" width="9.140625" style="934"/>
    <col min="15370" max="15370" width="3.5703125" style="934" customWidth="1"/>
    <col min="15371" max="15371" width="16.42578125" style="934" customWidth="1"/>
    <col min="15372" max="15372" width="11.7109375" style="934" customWidth="1"/>
    <col min="15373" max="15373" width="10.140625" style="934" customWidth="1"/>
    <col min="15374" max="15374" width="15.85546875" style="934" customWidth="1"/>
    <col min="15375" max="15375" width="3.85546875" style="934" customWidth="1"/>
    <col min="15376" max="15376" width="16.42578125" style="934" customWidth="1"/>
    <col min="15377" max="15377" width="11.28515625" style="934" customWidth="1"/>
    <col min="15378" max="15378" width="10.28515625" style="934" customWidth="1"/>
    <col min="15379" max="15379" width="10" style="934" customWidth="1"/>
    <col min="15380" max="15615" width="9.140625" style="934"/>
    <col min="15616" max="15616" width="4" style="934" customWidth="1"/>
    <col min="15617" max="15617" width="15.140625" style="934" customWidth="1"/>
    <col min="15618" max="15618" width="13.85546875" style="934" customWidth="1"/>
    <col min="15619" max="15619" width="10.140625" style="934" customWidth="1"/>
    <col min="15620" max="15620" width="9.140625" style="934"/>
    <col min="15621" max="15621" width="3.42578125" style="934" customWidth="1"/>
    <col min="15622" max="15622" width="19.5703125" style="934" customWidth="1"/>
    <col min="15623" max="15623" width="12.28515625" style="934" customWidth="1"/>
    <col min="15624" max="15624" width="10.42578125" style="934" customWidth="1"/>
    <col min="15625" max="15625" width="9.140625" style="934"/>
    <col min="15626" max="15626" width="3.5703125" style="934" customWidth="1"/>
    <col min="15627" max="15627" width="16.42578125" style="934" customWidth="1"/>
    <col min="15628" max="15628" width="11.7109375" style="934" customWidth="1"/>
    <col min="15629" max="15629" width="10.140625" style="934" customWidth="1"/>
    <col min="15630" max="15630" width="15.85546875" style="934" customWidth="1"/>
    <col min="15631" max="15631" width="3.85546875" style="934" customWidth="1"/>
    <col min="15632" max="15632" width="16.42578125" style="934" customWidth="1"/>
    <col min="15633" max="15633" width="11.28515625" style="934" customWidth="1"/>
    <col min="15634" max="15634" width="10.28515625" style="934" customWidth="1"/>
    <col min="15635" max="15635" width="10" style="934" customWidth="1"/>
    <col min="15636" max="15871" width="9.140625" style="934"/>
    <col min="15872" max="15872" width="4" style="934" customWidth="1"/>
    <col min="15873" max="15873" width="15.140625" style="934" customWidth="1"/>
    <col min="15874" max="15874" width="13.85546875" style="934" customWidth="1"/>
    <col min="15875" max="15875" width="10.140625" style="934" customWidth="1"/>
    <col min="15876" max="15876" width="9.140625" style="934"/>
    <col min="15877" max="15877" width="3.42578125" style="934" customWidth="1"/>
    <col min="15878" max="15878" width="19.5703125" style="934" customWidth="1"/>
    <col min="15879" max="15879" width="12.28515625" style="934" customWidth="1"/>
    <col min="15880" max="15880" width="10.42578125" style="934" customWidth="1"/>
    <col min="15881" max="15881" width="9.140625" style="934"/>
    <col min="15882" max="15882" width="3.5703125" style="934" customWidth="1"/>
    <col min="15883" max="15883" width="16.42578125" style="934" customWidth="1"/>
    <col min="15884" max="15884" width="11.7109375" style="934" customWidth="1"/>
    <col min="15885" max="15885" width="10.140625" style="934" customWidth="1"/>
    <col min="15886" max="15886" width="15.85546875" style="934" customWidth="1"/>
    <col min="15887" max="15887" width="3.85546875" style="934" customWidth="1"/>
    <col min="15888" max="15888" width="16.42578125" style="934" customWidth="1"/>
    <col min="15889" max="15889" width="11.28515625" style="934" customWidth="1"/>
    <col min="15890" max="15890" width="10.28515625" style="934" customWidth="1"/>
    <col min="15891" max="15891" width="10" style="934" customWidth="1"/>
    <col min="15892" max="16127" width="9.140625" style="934"/>
    <col min="16128" max="16128" width="4" style="934" customWidth="1"/>
    <col min="16129" max="16129" width="15.140625" style="934" customWidth="1"/>
    <col min="16130" max="16130" width="13.85546875" style="934" customWidth="1"/>
    <col min="16131" max="16131" width="10.140625" style="934" customWidth="1"/>
    <col min="16132" max="16132" width="9.140625" style="934"/>
    <col min="16133" max="16133" width="3.42578125" style="934" customWidth="1"/>
    <col min="16134" max="16134" width="19.5703125" style="934" customWidth="1"/>
    <col min="16135" max="16135" width="12.28515625" style="934" customWidth="1"/>
    <col min="16136" max="16136" width="10.42578125" style="934" customWidth="1"/>
    <col min="16137" max="16137" width="9.140625" style="934"/>
    <col min="16138" max="16138" width="3.5703125" style="934" customWidth="1"/>
    <col min="16139" max="16139" width="16.42578125" style="934" customWidth="1"/>
    <col min="16140" max="16140" width="11.7109375" style="934" customWidth="1"/>
    <col min="16141" max="16141" width="10.140625" style="934" customWidth="1"/>
    <col min="16142" max="16142" width="15.85546875" style="934" customWidth="1"/>
    <col min="16143" max="16143" width="3.85546875" style="934" customWidth="1"/>
    <col min="16144" max="16144" width="16.42578125" style="934" customWidth="1"/>
    <col min="16145" max="16145" width="11.28515625" style="934" customWidth="1"/>
    <col min="16146" max="16146" width="10.28515625" style="934" customWidth="1"/>
    <col min="16147" max="16147" width="10" style="934" customWidth="1"/>
    <col min="16148" max="16384" width="9.140625" style="934"/>
  </cols>
  <sheetData>
    <row r="1" spans="1:27" ht="18.75">
      <c r="A1" s="531" t="s">
        <v>239</v>
      </c>
    </row>
    <row r="2" spans="1:27" ht="18" customHeight="1">
      <c r="A2" s="1177" t="s">
        <v>360</v>
      </c>
      <c r="B2" s="1177"/>
      <c r="C2" s="1177"/>
      <c r="D2" s="1177"/>
      <c r="E2" s="1177"/>
      <c r="F2" s="1177"/>
      <c r="G2" s="1177"/>
      <c r="H2" s="1177"/>
      <c r="I2" s="1177"/>
      <c r="J2" s="1177"/>
      <c r="K2" s="1177"/>
      <c r="L2" s="1177"/>
      <c r="M2" s="1177"/>
      <c r="N2" s="1177"/>
      <c r="O2" s="1177"/>
      <c r="P2" s="1177"/>
      <c r="Q2" s="1177"/>
      <c r="R2" s="1177"/>
      <c r="S2" s="1177"/>
      <c r="T2" s="1177"/>
      <c r="U2" s="1177"/>
      <c r="V2" s="1177"/>
      <c r="W2" s="1177"/>
      <c r="X2" s="1177"/>
      <c r="Y2" s="1177"/>
      <c r="Z2" s="1177"/>
      <c r="AA2" s="1177"/>
    </row>
    <row r="3" spans="1:27" ht="18" customHeight="1">
      <c r="A3" s="1180" t="s">
        <v>358</v>
      </c>
      <c r="B3" s="1180"/>
      <c r="C3" s="1180"/>
      <c r="D3" s="1180"/>
      <c r="E3" s="1180"/>
      <c r="F3" s="1180"/>
      <c r="G3" s="1180"/>
      <c r="H3" s="553"/>
      <c r="I3" s="553"/>
      <c r="J3" s="553"/>
      <c r="K3" s="553"/>
      <c r="L3" s="553"/>
      <c r="M3" s="553"/>
      <c r="N3" s="553"/>
      <c r="O3" s="553"/>
      <c r="P3" s="553"/>
      <c r="Q3" s="553"/>
      <c r="R3" s="553"/>
      <c r="S3" s="553"/>
      <c r="T3" s="553"/>
      <c r="U3" s="553"/>
      <c r="V3" s="553"/>
      <c r="W3" s="553"/>
      <c r="X3" s="553"/>
      <c r="Y3" s="553"/>
      <c r="Z3" s="553"/>
      <c r="AA3" s="553"/>
    </row>
    <row r="5" spans="1:27" s="554" customFormat="1" ht="30">
      <c r="A5" s="535" t="s">
        <v>116</v>
      </c>
      <c r="B5" s="535" t="s">
        <v>117</v>
      </c>
      <c r="C5" s="536"/>
      <c r="D5" s="536"/>
      <c r="E5" s="536"/>
      <c r="F5" s="535" t="s">
        <v>118</v>
      </c>
      <c r="G5" s="537" t="s">
        <v>119</v>
      </c>
      <c r="H5" s="536"/>
      <c r="I5" s="536"/>
      <c r="J5" s="536"/>
      <c r="K5" s="592" t="s">
        <v>120</v>
      </c>
      <c r="L5" s="538" t="s">
        <v>121</v>
      </c>
      <c r="M5" s="536"/>
      <c r="N5" s="539"/>
      <c r="O5" s="536"/>
      <c r="P5" s="535" t="s">
        <v>122</v>
      </c>
      <c r="Q5" s="538" t="s">
        <v>123</v>
      </c>
      <c r="R5" s="536"/>
      <c r="S5" s="536"/>
    </row>
    <row r="6" spans="1:27" ht="4.5" customHeight="1" thickBot="1"/>
    <row r="7" spans="1:27" ht="29.25" thickBot="1">
      <c r="A7" s="540" t="s">
        <v>124</v>
      </c>
      <c r="B7" s="541" t="s">
        <v>125</v>
      </c>
      <c r="C7" s="542" t="s">
        <v>126</v>
      </c>
      <c r="D7" s="543" t="s">
        <v>127</v>
      </c>
      <c r="E7" s="728"/>
      <c r="F7" s="540" t="s">
        <v>124</v>
      </c>
      <c r="G7" s="541" t="s">
        <v>125</v>
      </c>
      <c r="H7" s="542" t="s">
        <v>126</v>
      </c>
      <c r="I7" s="543" t="s">
        <v>127</v>
      </c>
      <c r="K7" s="540" t="s">
        <v>124</v>
      </c>
      <c r="L7" s="541" t="s">
        <v>125</v>
      </c>
      <c r="M7" s="542" t="s">
        <v>128</v>
      </c>
      <c r="N7" s="543" t="s">
        <v>127</v>
      </c>
      <c r="P7" s="540" t="s">
        <v>124</v>
      </c>
      <c r="Q7" s="541" t="s">
        <v>125</v>
      </c>
      <c r="R7" s="542" t="s">
        <v>128</v>
      </c>
      <c r="S7" s="543" t="s">
        <v>127</v>
      </c>
    </row>
    <row r="8" spans="1:27" ht="15.75">
      <c r="A8" s="548" t="s">
        <v>144</v>
      </c>
      <c r="B8" s="549">
        <v>23796.127</v>
      </c>
      <c r="C8" s="549">
        <v>30283</v>
      </c>
      <c r="D8" s="568">
        <v>2.3750713261173311</v>
      </c>
      <c r="E8" s="730"/>
      <c r="F8" s="548" t="s">
        <v>147</v>
      </c>
      <c r="G8" s="549">
        <v>3786.3380000000002</v>
      </c>
      <c r="H8" s="549">
        <v>18354</v>
      </c>
      <c r="I8" s="568">
        <v>2.7928345773098391</v>
      </c>
      <c r="J8" s="572"/>
      <c r="K8" s="655" t="s">
        <v>132</v>
      </c>
      <c r="L8" s="547">
        <v>13186.545</v>
      </c>
      <c r="M8" s="547">
        <v>3619.7849999999999</v>
      </c>
      <c r="N8" s="644">
        <v>3.6429083495290469</v>
      </c>
      <c r="O8" s="572"/>
      <c r="P8" s="655" t="s">
        <v>315</v>
      </c>
      <c r="Q8" s="547">
        <v>6106.3109999999997</v>
      </c>
      <c r="R8" s="547">
        <v>1478.8789999999999</v>
      </c>
      <c r="S8" s="644">
        <v>4.1290132593673992</v>
      </c>
    </row>
    <row r="9" spans="1:27" ht="15.75">
      <c r="A9" s="548" t="s">
        <v>142</v>
      </c>
      <c r="B9" s="549">
        <v>14964.474</v>
      </c>
      <c r="C9" s="549">
        <v>12616</v>
      </c>
      <c r="D9" s="568">
        <v>2.2902799642357881</v>
      </c>
      <c r="E9" s="731"/>
      <c r="F9" s="548" t="s">
        <v>315</v>
      </c>
      <c r="G9" s="549">
        <v>3552.2719999999999</v>
      </c>
      <c r="H9" s="549">
        <v>12700</v>
      </c>
      <c r="I9" s="568">
        <v>3.4715989828368374</v>
      </c>
      <c r="J9" s="572"/>
      <c r="K9" s="548" t="s">
        <v>149</v>
      </c>
      <c r="L9" s="549">
        <v>6038.8190000000004</v>
      </c>
      <c r="M9" s="549">
        <v>1229.383</v>
      </c>
      <c r="N9" s="568">
        <v>4.9120729666832874</v>
      </c>
      <c r="O9" s="572"/>
      <c r="P9" s="548" t="s">
        <v>134</v>
      </c>
      <c r="Q9" s="549">
        <v>4569.3230000000003</v>
      </c>
      <c r="R9" s="549">
        <v>1371.3579999999999</v>
      </c>
      <c r="S9" s="568">
        <v>3.3319694784294112</v>
      </c>
    </row>
    <row r="10" spans="1:27" ht="16.5" thickBot="1">
      <c r="A10" s="548" t="s">
        <v>147</v>
      </c>
      <c r="B10" s="549">
        <v>9911.4330000000009</v>
      </c>
      <c r="C10" s="549">
        <v>30590</v>
      </c>
      <c r="D10" s="568">
        <v>2.3412575766881312</v>
      </c>
      <c r="E10" s="730"/>
      <c r="F10" s="548" t="s">
        <v>151</v>
      </c>
      <c r="G10" s="549">
        <v>784.44100000000003</v>
      </c>
      <c r="H10" s="549">
        <v>6795</v>
      </c>
      <c r="I10" s="568">
        <v>1.8300268284147907</v>
      </c>
      <c r="J10" s="572"/>
      <c r="K10" s="548" t="s">
        <v>134</v>
      </c>
      <c r="L10" s="549">
        <v>5407.5410000000002</v>
      </c>
      <c r="M10" s="549">
        <v>1421.2170000000001</v>
      </c>
      <c r="N10" s="568">
        <v>3.8048665334005993</v>
      </c>
      <c r="O10" s="572"/>
      <c r="P10" s="548" t="s">
        <v>132</v>
      </c>
      <c r="Q10" s="549">
        <v>4349.66</v>
      </c>
      <c r="R10" s="549">
        <v>1156.058</v>
      </c>
      <c r="S10" s="568">
        <v>3.7624928853050625</v>
      </c>
    </row>
    <row r="11" spans="1:27" ht="16.5" thickBot="1">
      <c r="A11" s="548" t="s">
        <v>315</v>
      </c>
      <c r="B11" s="549">
        <v>9801.8870000000006</v>
      </c>
      <c r="C11" s="549">
        <v>24867</v>
      </c>
      <c r="D11" s="568">
        <v>3.1373768896656138</v>
      </c>
      <c r="E11" s="731"/>
      <c r="F11" s="810" t="s">
        <v>249</v>
      </c>
      <c r="G11" s="552">
        <v>8561.9410000000007</v>
      </c>
      <c r="H11" s="552">
        <v>40226</v>
      </c>
      <c r="I11" s="643">
        <v>2.8784393923297573</v>
      </c>
      <c r="J11" s="572"/>
      <c r="K11" s="548" t="s">
        <v>315</v>
      </c>
      <c r="L11" s="549">
        <v>5378.4440000000004</v>
      </c>
      <c r="M11" s="549">
        <v>1002.349</v>
      </c>
      <c r="N11" s="568">
        <v>5.3658396426793464</v>
      </c>
      <c r="O11" s="572"/>
      <c r="P11" s="548" t="s">
        <v>143</v>
      </c>
      <c r="Q11" s="549">
        <v>3290.4520000000002</v>
      </c>
      <c r="R11" s="549">
        <v>955.50599999999997</v>
      </c>
      <c r="S11" s="568">
        <v>3.4436748696502173</v>
      </c>
    </row>
    <row r="12" spans="1:27" ht="15.75">
      <c r="A12" s="548" t="s">
        <v>151</v>
      </c>
      <c r="B12" s="549">
        <v>7784.38</v>
      </c>
      <c r="C12" s="549">
        <v>18747</v>
      </c>
      <c r="D12" s="568">
        <v>1.7836471099063882</v>
      </c>
      <c r="E12" s="731"/>
      <c r="F12"/>
      <c r="G12"/>
      <c r="H12"/>
      <c r="I12"/>
      <c r="J12" s="572"/>
      <c r="K12" s="548" t="s">
        <v>129</v>
      </c>
      <c r="L12" s="549">
        <v>3632.5369999999998</v>
      </c>
      <c r="M12" s="549">
        <v>1550.2460000000001</v>
      </c>
      <c r="N12" s="568">
        <v>2.3432003694897454</v>
      </c>
      <c r="O12" s="572"/>
      <c r="P12" s="548" t="s">
        <v>146</v>
      </c>
      <c r="Q12" s="549">
        <v>2649.9870000000001</v>
      </c>
      <c r="R12" s="549">
        <v>609.66600000000005</v>
      </c>
      <c r="S12" s="568">
        <v>4.3466209367096083</v>
      </c>
    </row>
    <row r="13" spans="1:27" ht="15.75">
      <c r="A13" s="548" t="s">
        <v>148</v>
      </c>
      <c r="B13" s="549">
        <v>6316.6210000000001</v>
      </c>
      <c r="C13" s="549">
        <v>11175</v>
      </c>
      <c r="D13" s="568">
        <v>1.9598393437231425</v>
      </c>
      <c r="E13" s="731"/>
      <c r="F13"/>
      <c r="G13"/>
      <c r="H13"/>
      <c r="I13"/>
      <c r="J13" s="572"/>
      <c r="K13" s="548" t="s">
        <v>147</v>
      </c>
      <c r="L13" s="549">
        <v>2258.64</v>
      </c>
      <c r="M13" s="549">
        <v>693.41200000000003</v>
      </c>
      <c r="N13" s="568">
        <v>3.2572842696694027</v>
      </c>
      <c r="O13" s="572"/>
      <c r="P13" s="548" t="s">
        <v>131</v>
      </c>
      <c r="Q13" s="549">
        <v>2440.3719999999998</v>
      </c>
      <c r="R13" s="549">
        <v>411.46699999999998</v>
      </c>
      <c r="S13" s="568">
        <v>5.9309057591495788</v>
      </c>
    </row>
    <row r="14" spans="1:27" ht="15.75">
      <c r="A14" s="548" t="s">
        <v>132</v>
      </c>
      <c r="B14" s="549">
        <v>5214.6040000000003</v>
      </c>
      <c r="C14" s="549">
        <v>5684</v>
      </c>
      <c r="D14" s="568">
        <v>2.5157561494766929</v>
      </c>
      <c r="E14" s="731"/>
      <c r="F14"/>
      <c r="G14"/>
      <c r="H14"/>
      <c r="I14"/>
      <c r="J14" s="572"/>
      <c r="K14" s="548" t="s">
        <v>142</v>
      </c>
      <c r="L14" s="549">
        <v>1990.1369999999999</v>
      </c>
      <c r="M14" s="549">
        <v>644.14300000000003</v>
      </c>
      <c r="N14" s="568">
        <v>3.089588802486404</v>
      </c>
      <c r="O14" s="572"/>
      <c r="P14" s="548" t="s">
        <v>149</v>
      </c>
      <c r="Q14" s="549">
        <v>2160.83</v>
      </c>
      <c r="R14" s="549">
        <v>478.53199999999998</v>
      </c>
      <c r="S14" s="568">
        <v>4.5155391906915314</v>
      </c>
    </row>
    <row r="15" spans="1:27" ht="15.75">
      <c r="A15" s="548" t="s">
        <v>143</v>
      </c>
      <c r="B15" s="549">
        <v>5108.4849999999997</v>
      </c>
      <c r="C15" s="549">
        <v>3616</v>
      </c>
      <c r="D15" s="568">
        <v>3.0303085128280567</v>
      </c>
      <c r="E15" s="731"/>
      <c r="F15"/>
      <c r="G15"/>
      <c r="H15"/>
      <c r="I15"/>
      <c r="J15" s="572"/>
      <c r="K15" s="548" t="s">
        <v>138</v>
      </c>
      <c r="L15" s="549">
        <v>1848.6079999999999</v>
      </c>
      <c r="M15" s="549">
        <v>615.08699999999999</v>
      </c>
      <c r="N15" s="568">
        <v>3.0054415066486531</v>
      </c>
      <c r="O15" s="572"/>
      <c r="P15" s="548" t="s">
        <v>350</v>
      </c>
      <c r="Q15" s="549">
        <v>1296.5419999999999</v>
      </c>
      <c r="R15" s="549">
        <v>253.208</v>
      </c>
      <c r="S15" s="568">
        <v>5.120462228681558</v>
      </c>
    </row>
    <row r="16" spans="1:27" ht="15.75">
      <c r="A16" s="548" t="s">
        <v>134</v>
      </c>
      <c r="B16" s="549">
        <v>5002.1750000000002</v>
      </c>
      <c r="C16" s="549">
        <v>5447</v>
      </c>
      <c r="D16" s="568">
        <v>1.6922433889963371</v>
      </c>
      <c r="E16" s="731"/>
      <c r="F16"/>
      <c r="G16"/>
      <c r="H16"/>
      <c r="I16"/>
      <c r="J16" s="572"/>
      <c r="K16" s="548" t="s">
        <v>146</v>
      </c>
      <c r="L16" s="549">
        <v>1774.2360000000001</v>
      </c>
      <c r="M16" s="549">
        <v>494.43200000000002</v>
      </c>
      <c r="N16" s="568">
        <v>3.5884327875218434</v>
      </c>
      <c r="O16" s="572"/>
      <c r="P16" s="548" t="s">
        <v>142</v>
      </c>
      <c r="Q16" s="549">
        <v>527.52599999999995</v>
      </c>
      <c r="R16" s="549">
        <v>133.191</v>
      </c>
      <c r="S16" s="568">
        <v>3.9606730184471921</v>
      </c>
    </row>
    <row r="17" spans="1:19" ht="16.5" thickBot="1">
      <c r="A17" s="548" t="s">
        <v>129</v>
      </c>
      <c r="B17" s="549">
        <v>2871.6289999999999</v>
      </c>
      <c r="C17" s="549">
        <v>11814</v>
      </c>
      <c r="D17" s="568">
        <v>3.1062066175508205</v>
      </c>
      <c r="E17" s="730"/>
      <c r="F17"/>
      <c r="G17"/>
      <c r="H17"/>
      <c r="I17"/>
      <c r="J17" s="572"/>
      <c r="K17" s="548" t="s">
        <v>150</v>
      </c>
      <c r="L17" s="549">
        <v>1000.981</v>
      </c>
      <c r="M17" s="549">
        <v>354.46499999999997</v>
      </c>
      <c r="N17" s="568">
        <v>2.8239205563313727</v>
      </c>
      <c r="O17" s="572"/>
      <c r="P17" s="548" t="s">
        <v>276</v>
      </c>
      <c r="Q17" s="549">
        <v>258.41000000000003</v>
      </c>
      <c r="R17" s="549">
        <v>45.767000000000003</v>
      </c>
      <c r="S17" s="568">
        <v>5.6462079664387002</v>
      </c>
    </row>
    <row r="18" spans="1:19" ht="16.5" thickBot="1">
      <c r="A18" s="810" t="s">
        <v>249</v>
      </c>
      <c r="B18" s="552">
        <v>96812.407999999996</v>
      </c>
      <c r="C18" s="552">
        <v>162785</v>
      </c>
      <c r="D18" s="643">
        <v>2.3204262345116717</v>
      </c>
      <c r="E18" s="732"/>
      <c r="F18" s="80"/>
      <c r="G18" s="80"/>
      <c r="H18" s="80"/>
      <c r="K18" s="548" t="s">
        <v>131</v>
      </c>
      <c r="L18" s="549">
        <v>996.71</v>
      </c>
      <c r="M18" s="549">
        <v>186.53100000000001</v>
      </c>
      <c r="N18" s="568">
        <v>5.3434013649205765</v>
      </c>
      <c r="O18" s="572"/>
      <c r="P18" s="548" t="s">
        <v>129</v>
      </c>
      <c r="Q18" s="549">
        <v>248.69800000000001</v>
      </c>
      <c r="R18" s="549">
        <v>78.619</v>
      </c>
      <c r="S18" s="568">
        <v>3.1633320189776009</v>
      </c>
    </row>
    <row r="19" spans="1:19" ht="15.75">
      <c r="A19"/>
      <c r="B19"/>
      <c r="C19"/>
      <c r="D19"/>
      <c r="E19" s="733"/>
      <c r="F19" s="80"/>
      <c r="G19" s="80"/>
      <c r="H19" s="80"/>
      <c r="J19" s="572"/>
      <c r="K19" s="548" t="s">
        <v>143</v>
      </c>
      <c r="L19" s="549">
        <v>863.58799999999997</v>
      </c>
      <c r="M19" s="549">
        <v>201.55199999999999</v>
      </c>
      <c r="N19" s="568">
        <v>4.2846907993966816</v>
      </c>
      <c r="O19" s="572"/>
      <c r="P19" s="548" t="s">
        <v>138</v>
      </c>
      <c r="Q19" s="549">
        <v>242.65</v>
      </c>
      <c r="R19" s="549">
        <v>107.066</v>
      </c>
      <c r="S19" s="568">
        <v>2.266359068238283</v>
      </c>
    </row>
    <row r="20" spans="1:19" ht="15" customHeight="1">
      <c r="A20"/>
      <c r="B20"/>
      <c r="C20"/>
      <c r="D20"/>
      <c r="E20" s="733"/>
      <c r="F20" s="80"/>
      <c r="G20" s="80"/>
      <c r="H20" s="80"/>
      <c r="J20" s="572"/>
      <c r="K20" s="548" t="s">
        <v>130</v>
      </c>
      <c r="L20" s="549">
        <v>655.471</v>
      </c>
      <c r="M20" s="549">
        <v>115.587</v>
      </c>
      <c r="N20" s="568">
        <v>5.6708020798186647</v>
      </c>
      <c r="O20" s="572"/>
      <c r="P20" s="548" t="s">
        <v>147</v>
      </c>
      <c r="Q20" s="549">
        <v>231.566</v>
      </c>
      <c r="R20" s="549">
        <v>173.00200000000001</v>
      </c>
      <c r="S20" s="568">
        <v>1.3385163177304309</v>
      </c>
    </row>
    <row r="21" spans="1:19" ht="16.5" thickBot="1">
      <c r="A21"/>
      <c r="B21"/>
      <c r="C21"/>
      <c r="D21"/>
      <c r="E21" s="734"/>
      <c r="F21" s="80"/>
      <c r="G21" s="80"/>
      <c r="H21" s="80"/>
      <c r="J21" s="572"/>
      <c r="K21" s="892" t="s">
        <v>325</v>
      </c>
      <c r="L21" s="809">
        <v>501.49799999999999</v>
      </c>
      <c r="M21" s="809">
        <v>32.646999999999998</v>
      </c>
      <c r="N21" s="893">
        <v>15.361227677887708</v>
      </c>
      <c r="P21" s="548" t="s">
        <v>130</v>
      </c>
      <c r="Q21" s="549">
        <v>227.72200000000001</v>
      </c>
      <c r="R21" s="549">
        <v>105.32299999999999</v>
      </c>
      <c r="S21" s="568">
        <v>2.1621298291921045</v>
      </c>
    </row>
    <row r="22" spans="1:19" ht="16.5" thickBot="1">
      <c r="A22"/>
      <c r="B22"/>
      <c r="C22"/>
      <c r="D22"/>
      <c r="F22" s="80"/>
      <c r="G22" s="80"/>
      <c r="H22" s="80"/>
      <c r="K22" s="810" t="s">
        <v>249</v>
      </c>
      <c r="L22" s="552">
        <v>46698.260999999999</v>
      </c>
      <c r="M22" s="552">
        <v>12359.263999999999</v>
      </c>
      <c r="N22" s="643">
        <v>3.7784014485004933</v>
      </c>
      <c r="P22" s="892" t="s">
        <v>306</v>
      </c>
      <c r="Q22" s="809">
        <v>222.72499999999999</v>
      </c>
      <c r="R22" s="809">
        <v>29.5</v>
      </c>
      <c r="S22" s="893">
        <v>7.55</v>
      </c>
    </row>
    <row r="23" spans="1:19" ht="16.5" thickBot="1">
      <c r="A23"/>
      <c r="B23"/>
      <c r="C23"/>
      <c r="D23"/>
      <c r="F23" s="80"/>
      <c r="G23" s="80"/>
      <c r="H23" s="80"/>
      <c r="K23"/>
      <c r="L23"/>
      <c r="M23"/>
      <c r="N23"/>
      <c r="P23" s="810" t="s">
        <v>249</v>
      </c>
      <c r="Q23" s="552">
        <v>29179.749</v>
      </c>
      <c r="R23" s="552">
        <v>7481.7489999999998</v>
      </c>
      <c r="S23" s="643">
        <v>3.9001240218029234</v>
      </c>
    </row>
    <row r="24" spans="1:19">
      <c r="A24"/>
      <c r="B24"/>
      <c r="C24"/>
      <c r="D24"/>
      <c r="F24" s="80"/>
      <c r="G24" s="80"/>
      <c r="H24" s="80"/>
      <c r="K24"/>
      <c r="L24"/>
      <c r="M24"/>
      <c r="N24"/>
      <c r="P24"/>
      <c r="Q24"/>
      <c r="R24"/>
      <c r="S24"/>
    </row>
    <row r="25" spans="1:19">
      <c r="A25"/>
      <c r="B25"/>
      <c r="C25"/>
      <c r="D25"/>
      <c r="E25" s="80"/>
      <c r="F25" s="80"/>
      <c r="G25" s="80"/>
      <c r="H25" s="80"/>
      <c r="I25" s="80"/>
      <c r="P25"/>
      <c r="Q25"/>
      <c r="R25"/>
      <c r="S25"/>
    </row>
    <row r="26" spans="1:19">
      <c r="E26" s="80"/>
      <c r="F26" s="80"/>
      <c r="G26" s="80"/>
      <c r="H26" s="80"/>
      <c r="I26" s="80"/>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c r="L73" s="80"/>
    </row>
    <row r="74" spans="1:12">
      <c r="A74"/>
      <c r="B74"/>
      <c r="C74"/>
      <c r="D74"/>
      <c r="E74"/>
      <c r="F74"/>
      <c r="G74"/>
      <c r="H74"/>
      <c r="I74"/>
      <c r="J74"/>
      <c r="K74"/>
      <c r="L74" s="80"/>
    </row>
    <row r="75" spans="1:12">
      <c r="A75"/>
      <c r="B75"/>
      <c r="C75"/>
      <c r="D75"/>
      <c r="E75"/>
      <c r="F75"/>
      <c r="G75"/>
      <c r="H75"/>
      <c r="I75"/>
      <c r="J75"/>
      <c r="K75"/>
      <c r="L75" s="80"/>
    </row>
    <row r="76" spans="1:12">
      <c r="A76"/>
      <c r="B76"/>
      <c r="C76"/>
      <c r="D76"/>
      <c r="E76"/>
      <c r="F76"/>
      <c r="G76"/>
      <c r="H76"/>
      <c r="I76"/>
      <c r="J76"/>
      <c r="K76"/>
      <c r="L76" s="80"/>
    </row>
    <row r="77" spans="1:12">
      <c r="A77"/>
      <c r="B77"/>
      <c r="C77"/>
      <c r="D77"/>
      <c r="E77"/>
      <c r="F77"/>
      <c r="G77"/>
      <c r="H77"/>
      <c r="I77"/>
      <c r="J77"/>
      <c r="K77"/>
      <c r="L77" s="80"/>
    </row>
    <row r="78" spans="1:12">
      <c r="A78"/>
      <c r="B78"/>
      <c r="C78"/>
      <c r="D78"/>
      <c r="E78"/>
      <c r="F78"/>
      <c r="G78"/>
      <c r="H78"/>
      <c r="I78"/>
      <c r="J78"/>
      <c r="K78"/>
      <c r="L78" s="80"/>
    </row>
    <row r="79" spans="1:12">
      <c r="A79"/>
      <c r="B79"/>
      <c r="C79"/>
      <c r="D79"/>
      <c r="E79"/>
      <c r="F79"/>
      <c r="G79"/>
      <c r="H79"/>
      <c r="I79"/>
      <c r="J79"/>
      <c r="K79"/>
      <c r="L79" s="80"/>
    </row>
    <row r="80" spans="1:12">
      <c r="A80"/>
      <c r="B80"/>
      <c r="C80"/>
      <c r="D80"/>
      <c r="E80"/>
      <c r="F80"/>
      <c r="G80"/>
      <c r="H80"/>
      <c r="I80"/>
      <c r="J80"/>
      <c r="K80"/>
      <c r="L80" s="80"/>
    </row>
    <row r="81" spans="1:12">
      <c r="A81"/>
      <c r="B81"/>
      <c r="C81"/>
      <c r="D81"/>
      <c r="E81"/>
      <c r="F81"/>
      <c r="G81"/>
      <c r="H81"/>
      <c r="I81"/>
      <c r="J81"/>
      <c r="K81"/>
      <c r="L81" s="80"/>
    </row>
    <row r="82" spans="1:12">
      <c r="A82"/>
      <c r="B82"/>
      <c r="C82"/>
      <c r="D82"/>
      <c r="E82"/>
      <c r="F82"/>
      <c r="G82"/>
      <c r="H82"/>
      <c r="I82"/>
      <c r="J82"/>
      <c r="K82"/>
      <c r="L82" s="80"/>
    </row>
    <row r="83" spans="1:12">
      <c r="A83"/>
      <c r="B83"/>
      <c r="C83"/>
      <c r="D83"/>
      <c r="E83"/>
      <c r="F83"/>
      <c r="G83"/>
      <c r="H83"/>
      <c r="I83"/>
      <c r="J83"/>
      <c r="K83"/>
    </row>
    <row r="84" spans="1:12">
      <c r="A84" s="80"/>
      <c r="B84" s="80"/>
      <c r="C84" s="80"/>
      <c r="D84" s="80"/>
      <c r="E84" s="80"/>
      <c r="F84" s="80"/>
      <c r="G84" s="80"/>
      <c r="H84" s="80"/>
      <c r="I84" s="80"/>
    </row>
    <row r="85" spans="1:12">
      <c r="A85" s="80"/>
      <c r="B85" s="80"/>
      <c r="C85" s="80"/>
      <c r="D85" s="80"/>
      <c r="E85" s="80"/>
      <c r="F85" s="80"/>
      <c r="G85" s="80"/>
      <c r="H85" s="80"/>
      <c r="I85" s="80"/>
    </row>
    <row r="86" spans="1:12">
      <c r="A86" s="80"/>
      <c r="B86" s="80"/>
      <c r="C86" s="80"/>
      <c r="D86" s="80"/>
      <c r="E86" s="80"/>
      <c r="F86" s="80"/>
      <c r="G86" s="80"/>
      <c r="H86" s="80"/>
      <c r="I86" s="80"/>
    </row>
    <row r="87" spans="1:12">
      <c r="A87" s="80"/>
      <c r="B87" s="80"/>
      <c r="C87" s="80"/>
      <c r="D87" s="80"/>
      <c r="E87" s="80"/>
      <c r="F87" s="80"/>
      <c r="G87" s="80"/>
      <c r="H87" s="80"/>
      <c r="I87" s="80"/>
    </row>
    <row r="88" spans="1:12">
      <c r="A88" s="80"/>
      <c r="B88" s="80"/>
      <c r="C88" s="80"/>
      <c r="D88" s="80"/>
      <c r="E88" s="80"/>
      <c r="F88" s="80"/>
      <c r="G88" s="80"/>
      <c r="H88" s="80"/>
      <c r="I88" s="80"/>
    </row>
    <row r="89" spans="1:12">
      <c r="A89" s="80"/>
      <c r="B89" s="80"/>
      <c r="C89" s="80"/>
      <c r="D89" s="80"/>
      <c r="E89" s="80"/>
      <c r="F89" s="80"/>
      <c r="G89" s="80"/>
      <c r="H89" s="80"/>
      <c r="I89" s="80"/>
    </row>
    <row r="90" spans="1:12">
      <c r="A90" s="80"/>
      <c r="B90" s="80"/>
      <c r="C90" s="80"/>
      <c r="D90" s="80"/>
      <c r="E90" s="80"/>
      <c r="F90" s="80"/>
      <c r="G90" s="80"/>
      <c r="H90" s="80"/>
      <c r="I90" s="80"/>
    </row>
    <row r="91" spans="1:12">
      <c r="A91" s="80"/>
      <c r="B91" s="80"/>
      <c r="C91" s="80"/>
      <c r="D91" s="80"/>
      <c r="E91" s="80"/>
      <c r="F91" s="80"/>
      <c r="G91" s="80"/>
      <c r="H91" s="80"/>
      <c r="I91" s="80"/>
    </row>
    <row r="92" spans="1:12">
      <c r="A92" s="80"/>
      <c r="B92" s="80"/>
      <c r="C92" s="80"/>
      <c r="D92" s="80"/>
      <c r="E92" s="80"/>
      <c r="F92" s="80"/>
      <c r="G92" s="80"/>
      <c r="H92" s="80"/>
      <c r="I92" s="80"/>
    </row>
    <row r="93" spans="1:12">
      <c r="A93" s="80"/>
      <c r="B93" s="80"/>
      <c r="C93" s="80"/>
      <c r="D93" s="80"/>
      <c r="E93" s="80"/>
      <c r="F93" s="80"/>
      <c r="G93" s="80"/>
      <c r="H93" s="80"/>
      <c r="I93" s="80"/>
    </row>
    <row r="94" spans="1:12">
      <c r="A94" s="80"/>
      <c r="B94" s="80"/>
      <c r="C94" s="80"/>
      <c r="D94" s="80"/>
      <c r="E94" s="80"/>
      <c r="F94" s="1052"/>
      <c r="G94" s="1052"/>
      <c r="H94" s="80"/>
      <c r="I94" s="80"/>
    </row>
    <row r="95" spans="1:12">
      <c r="A95" s="80"/>
      <c r="B95" s="80"/>
      <c r="C95" s="80"/>
      <c r="D95" s="80"/>
      <c r="E95" s="80"/>
      <c r="F95" s="1052"/>
      <c r="G95" s="1052"/>
      <c r="H95" s="80"/>
      <c r="I95" s="80"/>
    </row>
    <row r="96" spans="1:12">
      <c r="A96" s="80"/>
      <c r="B96" s="80"/>
      <c r="C96" s="80"/>
      <c r="D96" s="80"/>
      <c r="E96" s="80"/>
      <c r="F96" s="1052"/>
      <c r="G96" s="1052"/>
      <c r="H96" s="80"/>
      <c r="I96" s="80"/>
    </row>
    <row r="97" spans="1:8">
      <c r="A97"/>
      <c r="B97"/>
      <c r="C97"/>
      <c r="D97" s="80"/>
      <c r="E97" s="80"/>
      <c r="F97" s="1052"/>
      <c r="G97" s="1052"/>
      <c r="H97" s="80"/>
    </row>
    <row r="98" spans="1:8">
      <c r="A98"/>
      <c r="B98"/>
      <c r="C98"/>
      <c r="D98" s="80"/>
      <c r="E98" s="80"/>
      <c r="F98" s="1052"/>
      <c r="G98" s="1052"/>
      <c r="H98" s="80"/>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934" customWidth="1"/>
    <col min="2" max="2" width="14.28515625" style="934" customWidth="1"/>
    <col min="3" max="3" width="13.7109375" style="934" customWidth="1"/>
    <col min="4" max="4" width="15" style="934" customWidth="1"/>
    <col min="5" max="5" width="14.28515625" style="934" customWidth="1"/>
    <col min="6" max="6" width="17.5703125" style="934" customWidth="1"/>
    <col min="7" max="7" width="9.140625" style="934"/>
    <col min="8" max="8" width="18.85546875" style="934" bestFit="1" customWidth="1"/>
    <col min="9" max="9" width="12.5703125" style="934" customWidth="1"/>
    <col min="10" max="251" width="9.140625" style="934"/>
    <col min="252" max="252" width="4.42578125" style="934" customWidth="1"/>
    <col min="253" max="253" width="20.85546875" style="934" customWidth="1"/>
    <col min="254" max="255" width="12" style="934" customWidth="1"/>
    <col min="256" max="256" width="14.5703125" style="934" customWidth="1"/>
    <col min="257" max="257" width="12.42578125" style="934" customWidth="1"/>
    <col min="258" max="258" width="19.7109375" style="934" customWidth="1"/>
    <col min="259" max="259" width="9.140625" style="934"/>
    <col min="260" max="260" width="16.85546875" style="934" customWidth="1"/>
    <col min="261" max="261" width="12.5703125" style="934" customWidth="1"/>
    <col min="262" max="262" width="11.7109375" style="934" customWidth="1"/>
    <col min="263" max="263" width="12.28515625" style="934" customWidth="1"/>
    <col min="264" max="507" width="9.140625" style="934"/>
    <col min="508" max="508" width="4.42578125" style="934" customWidth="1"/>
    <col min="509" max="509" width="20.85546875" style="934" customWidth="1"/>
    <col min="510" max="511" width="12" style="934" customWidth="1"/>
    <col min="512" max="512" width="14.5703125" style="934" customWidth="1"/>
    <col min="513" max="513" width="12.42578125" style="934" customWidth="1"/>
    <col min="514" max="514" width="19.7109375" style="934" customWidth="1"/>
    <col min="515" max="515" width="9.140625" style="934"/>
    <col min="516" max="516" width="16.85546875" style="934" customWidth="1"/>
    <col min="517" max="517" width="12.5703125" style="934" customWidth="1"/>
    <col min="518" max="518" width="11.7109375" style="934" customWidth="1"/>
    <col min="519" max="519" width="12.28515625" style="934" customWidth="1"/>
    <col min="520" max="763" width="9.140625" style="934"/>
    <col min="764" max="764" width="4.42578125" style="934" customWidth="1"/>
    <col min="765" max="765" width="20.85546875" style="934" customWidth="1"/>
    <col min="766" max="767" width="12" style="934" customWidth="1"/>
    <col min="768" max="768" width="14.5703125" style="934" customWidth="1"/>
    <col min="769" max="769" width="12.42578125" style="934" customWidth="1"/>
    <col min="770" max="770" width="19.7109375" style="934" customWidth="1"/>
    <col min="771" max="771" width="9.140625" style="934"/>
    <col min="772" max="772" width="16.85546875" style="934" customWidth="1"/>
    <col min="773" max="773" width="12.5703125" style="934" customWidth="1"/>
    <col min="774" max="774" width="11.7109375" style="934" customWidth="1"/>
    <col min="775" max="775" width="12.28515625" style="934" customWidth="1"/>
    <col min="776" max="1019" width="9.140625" style="934"/>
    <col min="1020" max="1020" width="4.42578125" style="934" customWidth="1"/>
    <col min="1021" max="1021" width="20.85546875" style="934" customWidth="1"/>
    <col min="1022" max="1023" width="12" style="934" customWidth="1"/>
    <col min="1024" max="1024" width="14.5703125" style="934" customWidth="1"/>
    <col min="1025" max="1025" width="12.42578125" style="934" customWidth="1"/>
    <col min="1026" max="1026" width="19.7109375" style="934" customWidth="1"/>
    <col min="1027" max="1027" width="9.140625" style="934"/>
    <col min="1028" max="1028" width="16.85546875" style="934" customWidth="1"/>
    <col min="1029" max="1029" width="12.5703125" style="934" customWidth="1"/>
    <col min="1030" max="1030" width="11.7109375" style="934" customWidth="1"/>
    <col min="1031" max="1031" width="12.28515625" style="934" customWidth="1"/>
    <col min="1032" max="1275" width="9.140625" style="934"/>
    <col min="1276" max="1276" width="4.42578125" style="934" customWidth="1"/>
    <col min="1277" max="1277" width="20.85546875" style="934" customWidth="1"/>
    <col min="1278" max="1279" width="12" style="934" customWidth="1"/>
    <col min="1280" max="1280" width="14.5703125" style="934" customWidth="1"/>
    <col min="1281" max="1281" width="12.42578125" style="934" customWidth="1"/>
    <col min="1282" max="1282" width="19.7109375" style="934" customWidth="1"/>
    <col min="1283" max="1283" width="9.140625" style="934"/>
    <col min="1284" max="1284" width="16.85546875" style="934" customWidth="1"/>
    <col min="1285" max="1285" width="12.5703125" style="934" customWidth="1"/>
    <col min="1286" max="1286" width="11.7109375" style="934" customWidth="1"/>
    <col min="1287" max="1287" width="12.28515625" style="934" customWidth="1"/>
    <col min="1288" max="1531" width="9.140625" style="934"/>
    <col min="1532" max="1532" width="4.42578125" style="934" customWidth="1"/>
    <col min="1533" max="1533" width="20.85546875" style="934" customWidth="1"/>
    <col min="1534" max="1535" width="12" style="934" customWidth="1"/>
    <col min="1536" max="1536" width="14.5703125" style="934" customWidth="1"/>
    <col min="1537" max="1537" width="12.42578125" style="934" customWidth="1"/>
    <col min="1538" max="1538" width="19.7109375" style="934" customWidth="1"/>
    <col min="1539" max="1539" width="9.140625" style="934"/>
    <col min="1540" max="1540" width="16.85546875" style="934" customWidth="1"/>
    <col min="1541" max="1541" width="12.5703125" style="934" customWidth="1"/>
    <col min="1542" max="1542" width="11.7109375" style="934" customWidth="1"/>
    <col min="1543" max="1543" width="12.28515625" style="934" customWidth="1"/>
    <col min="1544" max="1787" width="9.140625" style="934"/>
    <col min="1788" max="1788" width="4.42578125" style="934" customWidth="1"/>
    <col min="1789" max="1789" width="20.85546875" style="934" customWidth="1"/>
    <col min="1790" max="1791" width="12" style="934" customWidth="1"/>
    <col min="1792" max="1792" width="14.5703125" style="934" customWidth="1"/>
    <col min="1793" max="1793" width="12.42578125" style="934" customWidth="1"/>
    <col min="1794" max="1794" width="19.7109375" style="934" customWidth="1"/>
    <col min="1795" max="1795" width="9.140625" style="934"/>
    <col min="1796" max="1796" width="16.85546875" style="934" customWidth="1"/>
    <col min="1797" max="1797" width="12.5703125" style="934" customWidth="1"/>
    <col min="1798" max="1798" width="11.7109375" style="934" customWidth="1"/>
    <col min="1799" max="1799" width="12.28515625" style="934" customWidth="1"/>
    <col min="1800" max="2043" width="9.140625" style="934"/>
    <col min="2044" max="2044" width="4.42578125" style="934" customWidth="1"/>
    <col min="2045" max="2045" width="20.85546875" style="934" customWidth="1"/>
    <col min="2046" max="2047" width="12" style="934" customWidth="1"/>
    <col min="2048" max="2048" width="14.5703125" style="934" customWidth="1"/>
    <col min="2049" max="2049" width="12.42578125" style="934" customWidth="1"/>
    <col min="2050" max="2050" width="19.7109375" style="934" customWidth="1"/>
    <col min="2051" max="2051" width="9.140625" style="934"/>
    <col min="2052" max="2052" width="16.85546875" style="934" customWidth="1"/>
    <col min="2053" max="2053" width="12.5703125" style="934" customWidth="1"/>
    <col min="2054" max="2054" width="11.7109375" style="934" customWidth="1"/>
    <col min="2055" max="2055" width="12.28515625" style="934" customWidth="1"/>
    <col min="2056" max="2299" width="9.140625" style="934"/>
    <col min="2300" max="2300" width="4.42578125" style="934" customWidth="1"/>
    <col min="2301" max="2301" width="20.85546875" style="934" customWidth="1"/>
    <col min="2302" max="2303" width="12" style="934" customWidth="1"/>
    <col min="2304" max="2304" width="14.5703125" style="934" customWidth="1"/>
    <col min="2305" max="2305" width="12.42578125" style="934" customWidth="1"/>
    <col min="2306" max="2306" width="19.7109375" style="934" customWidth="1"/>
    <col min="2307" max="2307" width="9.140625" style="934"/>
    <col min="2308" max="2308" width="16.85546875" style="934" customWidth="1"/>
    <col min="2309" max="2309" width="12.5703125" style="934" customWidth="1"/>
    <col min="2310" max="2310" width="11.7109375" style="934" customWidth="1"/>
    <col min="2311" max="2311" width="12.28515625" style="934" customWidth="1"/>
    <col min="2312" max="2555" width="9.140625" style="934"/>
    <col min="2556" max="2556" width="4.42578125" style="934" customWidth="1"/>
    <col min="2557" max="2557" width="20.85546875" style="934" customWidth="1"/>
    <col min="2558" max="2559" width="12" style="934" customWidth="1"/>
    <col min="2560" max="2560" width="14.5703125" style="934" customWidth="1"/>
    <col min="2561" max="2561" width="12.42578125" style="934" customWidth="1"/>
    <col min="2562" max="2562" width="19.7109375" style="934" customWidth="1"/>
    <col min="2563" max="2563" width="9.140625" style="934"/>
    <col min="2564" max="2564" width="16.85546875" style="934" customWidth="1"/>
    <col min="2565" max="2565" width="12.5703125" style="934" customWidth="1"/>
    <col min="2566" max="2566" width="11.7109375" style="934" customWidth="1"/>
    <col min="2567" max="2567" width="12.28515625" style="934" customWidth="1"/>
    <col min="2568" max="2811" width="9.140625" style="934"/>
    <col min="2812" max="2812" width="4.42578125" style="934" customWidth="1"/>
    <col min="2813" max="2813" width="20.85546875" style="934" customWidth="1"/>
    <col min="2814" max="2815" width="12" style="934" customWidth="1"/>
    <col min="2816" max="2816" width="14.5703125" style="934" customWidth="1"/>
    <col min="2817" max="2817" width="12.42578125" style="934" customWidth="1"/>
    <col min="2818" max="2818" width="19.7109375" style="934" customWidth="1"/>
    <col min="2819" max="2819" width="9.140625" style="934"/>
    <col min="2820" max="2820" width="16.85546875" style="934" customWidth="1"/>
    <col min="2821" max="2821" width="12.5703125" style="934" customWidth="1"/>
    <col min="2822" max="2822" width="11.7109375" style="934" customWidth="1"/>
    <col min="2823" max="2823" width="12.28515625" style="934" customWidth="1"/>
    <col min="2824" max="3067" width="9.140625" style="934"/>
    <col min="3068" max="3068" width="4.42578125" style="934" customWidth="1"/>
    <col min="3069" max="3069" width="20.85546875" style="934" customWidth="1"/>
    <col min="3070" max="3071" width="12" style="934" customWidth="1"/>
    <col min="3072" max="3072" width="14.5703125" style="934" customWidth="1"/>
    <col min="3073" max="3073" width="12.42578125" style="934" customWidth="1"/>
    <col min="3074" max="3074" width="19.7109375" style="934" customWidth="1"/>
    <col min="3075" max="3075" width="9.140625" style="934"/>
    <col min="3076" max="3076" width="16.85546875" style="934" customWidth="1"/>
    <col min="3077" max="3077" width="12.5703125" style="934" customWidth="1"/>
    <col min="3078" max="3078" width="11.7109375" style="934" customWidth="1"/>
    <col min="3079" max="3079" width="12.28515625" style="934" customWidth="1"/>
    <col min="3080" max="3323" width="9.140625" style="934"/>
    <col min="3324" max="3324" width="4.42578125" style="934" customWidth="1"/>
    <col min="3325" max="3325" width="20.85546875" style="934" customWidth="1"/>
    <col min="3326" max="3327" width="12" style="934" customWidth="1"/>
    <col min="3328" max="3328" width="14.5703125" style="934" customWidth="1"/>
    <col min="3329" max="3329" width="12.42578125" style="934" customWidth="1"/>
    <col min="3330" max="3330" width="19.7109375" style="934" customWidth="1"/>
    <col min="3331" max="3331" width="9.140625" style="934"/>
    <col min="3332" max="3332" width="16.85546875" style="934" customWidth="1"/>
    <col min="3333" max="3333" width="12.5703125" style="934" customWidth="1"/>
    <col min="3334" max="3334" width="11.7109375" style="934" customWidth="1"/>
    <col min="3335" max="3335" width="12.28515625" style="934" customWidth="1"/>
    <col min="3336" max="3579" width="9.140625" style="934"/>
    <col min="3580" max="3580" width="4.42578125" style="934" customWidth="1"/>
    <col min="3581" max="3581" width="20.85546875" style="934" customWidth="1"/>
    <col min="3582" max="3583" width="12" style="934" customWidth="1"/>
    <col min="3584" max="3584" width="14.5703125" style="934" customWidth="1"/>
    <col min="3585" max="3585" width="12.42578125" style="934" customWidth="1"/>
    <col min="3586" max="3586" width="19.7109375" style="934" customWidth="1"/>
    <col min="3587" max="3587" width="9.140625" style="934"/>
    <col min="3588" max="3588" width="16.85546875" style="934" customWidth="1"/>
    <col min="3589" max="3589" width="12.5703125" style="934" customWidth="1"/>
    <col min="3590" max="3590" width="11.7109375" style="934" customWidth="1"/>
    <col min="3591" max="3591" width="12.28515625" style="934" customWidth="1"/>
    <col min="3592" max="3835" width="9.140625" style="934"/>
    <col min="3836" max="3836" width="4.42578125" style="934" customWidth="1"/>
    <col min="3837" max="3837" width="20.85546875" style="934" customWidth="1"/>
    <col min="3838" max="3839" width="12" style="934" customWidth="1"/>
    <col min="3840" max="3840" width="14.5703125" style="934" customWidth="1"/>
    <col min="3841" max="3841" width="12.42578125" style="934" customWidth="1"/>
    <col min="3842" max="3842" width="19.7109375" style="934" customWidth="1"/>
    <col min="3843" max="3843" width="9.140625" style="934"/>
    <col min="3844" max="3844" width="16.85546875" style="934" customWidth="1"/>
    <col min="3845" max="3845" width="12.5703125" style="934" customWidth="1"/>
    <col min="3846" max="3846" width="11.7109375" style="934" customWidth="1"/>
    <col min="3847" max="3847" width="12.28515625" style="934" customWidth="1"/>
    <col min="3848" max="4091" width="9.140625" style="934"/>
    <col min="4092" max="4092" width="4.42578125" style="934" customWidth="1"/>
    <col min="4093" max="4093" width="20.85546875" style="934" customWidth="1"/>
    <col min="4094" max="4095" width="12" style="934" customWidth="1"/>
    <col min="4096" max="4096" width="14.5703125" style="934" customWidth="1"/>
    <col min="4097" max="4097" width="12.42578125" style="934" customWidth="1"/>
    <col min="4098" max="4098" width="19.7109375" style="934" customWidth="1"/>
    <col min="4099" max="4099" width="9.140625" style="934"/>
    <col min="4100" max="4100" width="16.85546875" style="934" customWidth="1"/>
    <col min="4101" max="4101" width="12.5703125" style="934" customWidth="1"/>
    <col min="4102" max="4102" width="11.7109375" style="934" customWidth="1"/>
    <col min="4103" max="4103" width="12.28515625" style="934" customWidth="1"/>
    <col min="4104" max="4347" width="9.140625" style="934"/>
    <col min="4348" max="4348" width="4.42578125" style="934" customWidth="1"/>
    <col min="4349" max="4349" width="20.85546875" style="934" customWidth="1"/>
    <col min="4350" max="4351" width="12" style="934" customWidth="1"/>
    <col min="4352" max="4352" width="14.5703125" style="934" customWidth="1"/>
    <col min="4353" max="4353" width="12.42578125" style="934" customWidth="1"/>
    <col min="4354" max="4354" width="19.7109375" style="934" customWidth="1"/>
    <col min="4355" max="4355" width="9.140625" style="934"/>
    <col min="4356" max="4356" width="16.85546875" style="934" customWidth="1"/>
    <col min="4357" max="4357" width="12.5703125" style="934" customWidth="1"/>
    <col min="4358" max="4358" width="11.7109375" style="934" customWidth="1"/>
    <col min="4359" max="4359" width="12.28515625" style="934" customWidth="1"/>
    <col min="4360" max="4603" width="9.140625" style="934"/>
    <col min="4604" max="4604" width="4.42578125" style="934" customWidth="1"/>
    <col min="4605" max="4605" width="20.85546875" style="934" customWidth="1"/>
    <col min="4606" max="4607" width="12" style="934" customWidth="1"/>
    <col min="4608" max="4608" width="14.5703125" style="934" customWidth="1"/>
    <col min="4609" max="4609" width="12.42578125" style="934" customWidth="1"/>
    <col min="4610" max="4610" width="19.7109375" style="934" customWidth="1"/>
    <col min="4611" max="4611" width="9.140625" style="934"/>
    <col min="4612" max="4612" width="16.85546875" style="934" customWidth="1"/>
    <col min="4613" max="4613" width="12.5703125" style="934" customWidth="1"/>
    <col min="4614" max="4614" width="11.7109375" style="934" customWidth="1"/>
    <col min="4615" max="4615" width="12.28515625" style="934" customWidth="1"/>
    <col min="4616" max="4859" width="9.140625" style="934"/>
    <col min="4860" max="4860" width="4.42578125" style="934" customWidth="1"/>
    <col min="4861" max="4861" width="20.85546875" style="934" customWidth="1"/>
    <col min="4862" max="4863" width="12" style="934" customWidth="1"/>
    <col min="4864" max="4864" width="14.5703125" style="934" customWidth="1"/>
    <col min="4865" max="4865" width="12.42578125" style="934" customWidth="1"/>
    <col min="4866" max="4866" width="19.7109375" style="934" customWidth="1"/>
    <col min="4867" max="4867" width="9.140625" style="934"/>
    <col min="4868" max="4868" width="16.85546875" style="934" customWidth="1"/>
    <col min="4869" max="4869" width="12.5703125" style="934" customWidth="1"/>
    <col min="4870" max="4870" width="11.7109375" style="934" customWidth="1"/>
    <col min="4871" max="4871" width="12.28515625" style="934" customWidth="1"/>
    <col min="4872" max="5115" width="9.140625" style="934"/>
    <col min="5116" max="5116" width="4.42578125" style="934" customWidth="1"/>
    <col min="5117" max="5117" width="20.85546875" style="934" customWidth="1"/>
    <col min="5118" max="5119" width="12" style="934" customWidth="1"/>
    <col min="5120" max="5120" width="14.5703125" style="934" customWidth="1"/>
    <col min="5121" max="5121" width="12.42578125" style="934" customWidth="1"/>
    <col min="5122" max="5122" width="19.7109375" style="934" customWidth="1"/>
    <col min="5123" max="5123" width="9.140625" style="934"/>
    <col min="5124" max="5124" width="16.85546875" style="934" customWidth="1"/>
    <col min="5125" max="5125" width="12.5703125" style="934" customWidth="1"/>
    <col min="5126" max="5126" width="11.7109375" style="934" customWidth="1"/>
    <col min="5127" max="5127" width="12.28515625" style="934" customWidth="1"/>
    <col min="5128" max="5371" width="9.140625" style="934"/>
    <col min="5372" max="5372" width="4.42578125" style="934" customWidth="1"/>
    <col min="5373" max="5373" width="20.85546875" style="934" customWidth="1"/>
    <col min="5374" max="5375" width="12" style="934" customWidth="1"/>
    <col min="5376" max="5376" width="14.5703125" style="934" customWidth="1"/>
    <col min="5377" max="5377" width="12.42578125" style="934" customWidth="1"/>
    <col min="5378" max="5378" width="19.7109375" style="934" customWidth="1"/>
    <col min="5379" max="5379" width="9.140625" style="934"/>
    <col min="5380" max="5380" width="16.85546875" style="934" customWidth="1"/>
    <col min="5381" max="5381" width="12.5703125" style="934" customWidth="1"/>
    <col min="5382" max="5382" width="11.7109375" style="934" customWidth="1"/>
    <col min="5383" max="5383" width="12.28515625" style="934" customWidth="1"/>
    <col min="5384" max="5627" width="9.140625" style="934"/>
    <col min="5628" max="5628" width="4.42578125" style="934" customWidth="1"/>
    <col min="5629" max="5629" width="20.85546875" style="934" customWidth="1"/>
    <col min="5630" max="5631" width="12" style="934" customWidth="1"/>
    <col min="5632" max="5632" width="14.5703125" style="934" customWidth="1"/>
    <col min="5633" max="5633" width="12.42578125" style="934" customWidth="1"/>
    <col min="5634" max="5634" width="19.7109375" style="934" customWidth="1"/>
    <col min="5635" max="5635" width="9.140625" style="934"/>
    <col min="5636" max="5636" width="16.85546875" style="934" customWidth="1"/>
    <col min="5637" max="5637" width="12.5703125" style="934" customWidth="1"/>
    <col min="5638" max="5638" width="11.7109375" style="934" customWidth="1"/>
    <col min="5639" max="5639" width="12.28515625" style="934" customWidth="1"/>
    <col min="5640" max="5883" width="9.140625" style="934"/>
    <col min="5884" max="5884" width="4.42578125" style="934" customWidth="1"/>
    <col min="5885" max="5885" width="20.85546875" style="934" customWidth="1"/>
    <col min="5886" max="5887" width="12" style="934" customWidth="1"/>
    <col min="5888" max="5888" width="14.5703125" style="934" customWidth="1"/>
    <col min="5889" max="5889" width="12.42578125" style="934" customWidth="1"/>
    <col min="5890" max="5890" width="19.7109375" style="934" customWidth="1"/>
    <col min="5891" max="5891" width="9.140625" style="934"/>
    <col min="5892" max="5892" width="16.85546875" style="934" customWidth="1"/>
    <col min="5893" max="5893" width="12.5703125" style="934" customWidth="1"/>
    <col min="5894" max="5894" width="11.7109375" style="934" customWidth="1"/>
    <col min="5895" max="5895" width="12.28515625" style="934" customWidth="1"/>
    <col min="5896" max="6139" width="9.140625" style="934"/>
    <col min="6140" max="6140" width="4.42578125" style="934" customWidth="1"/>
    <col min="6141" max="6141" width="20.85546875" style="934" customWidth="1"/>
    <col min="6142" max="6143" width="12" style="934" customWidth="1"/>
    <col min="6144" max="6144" width="14.5703125" style="934" customWidth="1"/>
    <col min="6145" max="6145" width="12.42578125" style="934" customWidth="1"/>
    <col min="6146" max="6146" width="19.7109375" style="934" customWidth="1"/>
    <col min="6147" max="6147" width="9.140625" style="934"/>
    <col min="6148" max="6148" width="16.85546875" style="934" customWidth="1"/>
    <col min="6149" max="6149" width="12.5703125" style="934" customWidth="1"/>
    <col min="6150" max="6150" width="11.7109375" style="934" customWidth="1"/>
    <col min="6151" max="6151" width="12.28515625" style="934" customWidth="1"/>
    <col min="6152" max="6395" width="9.140625" style="934"/>
    <col min="6396" max="6396" width="4.42578125" style="934" customWidth="1"/>
    <col min="6397" max="6397" width="20.85546875" style="934" customWidth="1"/>
    <col min="6398" max="6399" width="12" style="934" customWidth="1"/>
    <col min="6400" max="6400" width="14.5703125" style="934" customWidth="1"/>
    <col min="6401" max="6401" width="12.42578125" style="934" customWidth="1"/>
    <col min="6402" max="6402" width="19.7109375" style="934" customWidth="1"/>
    <col min="6403" max="6403" width="9.140625" style="934"/>
    <col min="6404" max="6404" width="16.85546875" style="934" customWidth="1"/>
    <col min="6405" max="6405" width="12.5703125" style="934" customWidth="1"/>
    <col min="6406" max="6406" width="11.7109375" style="934" customWidth="1"/>
    <col min="6407" max="6407" width="12.28515625" style="934" customWidth="1"/>
    <col min="6408" max="6651" width="9.140625" style="934"/>
    <col min="6652" max="6652" width="4.42578125" style="934" customWidth="1"/>
    <col min="6653" max="6653" width="20.85546875" style="934" customWidth="1"/>
    <col min="6654" max="6655" width="12" style="934" customWidth="1"/>
    <col min="6656" max="6656" width="14.5703125" style="934" customWidth="1"/>
    <col min="6657" max="6657" width="12.42578125" style="934" customWidth="1"/>
    <col min="6658" max="6658" width="19.7109375" style="934" customWidth="1"/>
    <col min="6659" max="6659" width="9.140625" style="934"/>
    <col min="6660" max="6660" width="16.85546875" style="934" customWidth="1"/>
    <col min="6661" max="6661" width="12.5703125" style="934" customWidth="1"/>
    <col min="6662" max="6662" width="11.7109375" style="934" customWidth="1"/>
    <col min="6663" max="6663" width="12.28515625" style="934" customWidth="1"/>
    <col min="6664" max="6907" width="9.140625" style="934"/>
    <col min="6908" max="6908" width="4.42578125" style="934" customWidth="1"/>
    <col min="6909" max="6909" width="20.85546875" style="934" customWidth="1"/>
    <col min="6910" max="6911" width="12" style="934" customWidth="1"/>
    <col min="6912" max="6912" width="14.5703125" style="934" customWidth="1"/>
    <col min="6913" max="6913" width="12.42578125" style="934" customWidth="1"/>
    <col min="6914" max="6914" width="19.7109375" style="934" customWidth="1"/>
    <col min="6915" max="6915" width="9.140625" style="934"/>
    <col min="6916" max="6916" width="16.85546875" style="934" customWidth="1"/>
    <col min="6917" max="6917" width="12.5703125" style="934" customWidth="1"/>
    <col min="6918" max="6918" width="11.7109375" style="934" customWidth="1"/>
    <col min="6919" max="6919" width="12.28515625" style="934" customWidth="1"/>
    <col min="6920" max="7163" width="9.140625" style="934"/>
    <col min="7164" max="7164" width="4.42578125" style="934" customWidth="1"/>
    <col min="7165" max="7165" width="20.85546875" style="934" customWidth="1"/>
    <col min="7166" max="7167" width="12" style="934" customWidth="1"/>
    <col min="7168" max="7168" width="14.5703125" style="934" customWidth="1"/>
    <col min="7169" max="7169" width="12.42578125" style="934" customWidth="1"/>
    <col min="7170" max="7170" width="19.7109375" style="934" customWidth="1"/>
    <col min="7171" max="7171" width="9.140625" style="934"/>
    <col min="7172" max="7172" width="16.85546875" style="934" customWidth="1"/>
    <col min="7173" max="7173" width="12.5703125" style="934" customWidth="1"/>
    <col min="7174" max="7174" width="11.7109375" style="934" customWidth="1"/>
    <col min="7175" max="7175" width="12.28515625" style="934" customWidth="1"/>
    <col min="7176" max="7419" width="9.140625" style="934"/>
    <col min="7420" max="7420" width="4.42578125" style="934" customWidth="1"/>
    <col min="7421" max="7421" width="20.85546875" style="934" customWidth="1"/>
    <col min="7422" max="7423" width="12" style="934" customWidth="1"/>
    <col min="7424" max="7424" width="14.5703125" style="934" customWidth="1"/>
    <col min="7425" max="7425" width="12.42578125" style="934" customWidth="1"/>
    <col min="7426" max="7426" width="19.7109375" style="934" customWidth="1"/>
    <col min="7427" max="7427" width="9.140625" style="934"/>
    <col min="7428" max="7428" width="16.85546875" style="934" customWidth="1"/>
    <col min="7429" max="7429" width="12.5703125" style="934" customWidth="1"/>
    <col min="7430" max="7430" width="11.7109375" style="934" customWidth="1"/>
    <col min="7431" max="7431" width="12.28515625" style="934" customWidth="1"/>
    <col min="7432" max="7675" width="9.140625" style="934"/>
    <col min="7676" max="7676" width="4.42578125" style="934" customWidth="1"/>
    <col min="7677" max="7677" width="20.85546875" style="934" customWidth="1"/>
    <col min="7678" max="7679" width="12" style="934" customWidth="1"/>
    <col min="7680" max="7680" width="14.5703125" style="934" customWidth="1"/>
    <col min="7681" max="7681" width="12.42578125" style="934" customWidth="1"/>
    <col min="7682" max="7682" width="19.7109375" style="934" customWidth="1"/>
    <col min="7683" max="7683" width="9.140625" style="934"/>
    <col min="7684" max="7684" width="16.85546875" style="934" customWidth="1"/>
    <col min="7685" max="7685" width="12.5703125" style="934" customWidth="1"/>
    <col min="7686" max="7686" width="11.7109375" style="934" customWidth="1"/>
    <col min="7687" max="7687" width="12.28515625" style="934" customWidth="1"/>
    <col min="7688" max="7931" width="9.140625" style="934"/>
    <col min="7932" max="7932" width="4.42578125" style="934" customWidth="1"/>
    <col min="7933" max="7933" width="20.85546875" style="934" customWidth="1"/>
    <col min="7934" max="7935" width="12" style="934" customWidth="1"/>
    <col min="7936" max="7936" width="14.5703125" style="934" customWidth="1"/>
    <col min="7937" max="7937" width="12.42578125" style="934" customWidth="1"/>
    <col min="7938" max="7938" width="19.7109375" style="934" customWidth="1"/>
    <col min="7939" max="7939" width="9.140625" style="934"/>
    <col min="7940" max="7940" width="16.85546875" style="934" customWidth="1"/>
    <col min="7941" max="7941" width="12.5703125" style="934" customWidth="1"/>
    <col min="7942" max="7942" width="11.7109375" style="934" customWidth="1"/>
    <col min="7943" max="7943" width="12.28515625" style="934" customWidth="1"/>
    <col min="7944" max="8187" width="9.140625" style="934"/>
    <col min="8188" max="8188" width="4.42578125" style="934" customWidth="1"/>
    <col min="8189" max="8189" width="20.85546875" style="934" customWidth="1"/>
    <col min="8190" max="8191" width="12" style="934" customWidth="1"/>
    <col min="8192" max="8192" width="14.5703125" style="934" customWidth="1"/>
    <col min="8193" max="8193" width="12.42578125" style="934" customWidth="1"/>
    <col min="8194" max="8194" width="19.7109375" style="934" customWidth="1"/>
    <col min="8195" max="8195" width="9.140625" style="934"/>
    <col min="8196" max="8196" width="16.85546875" style="934" customWidth="1"/>
    <col min="8197" max="8197" width="12.5703125" style="934" customWidth="1"/>
    <col min="8198" max="8198" width="11.7109375" style="934" customWidth="1"/>
    <col min="8199" max="8199" width="12.28515625" style="934" customWidth="1"/>
    <col min="8200" max="8443" width="9.140625" style="934"/>
    <col min="8444" max="8444" width="4.42578125" style="934" customWidth="1"/>
    <col min="8445" max="8445" width="20.85546875" style="934" customWidth="1"/>
    <col min="8446" max="8447" width="12" style="934" customWidth="1"/>
    <col min="8448" max="8448" width="14.5703125" style="934" customWidth="1"/>
    <col min="8449" max="8449" width="12.42578125" style="934" customWidth="1"/>
    <col min="8450" max="8450" width="19.7109375" style="934" customWidth="1"/>
    <col min="8451" max="8451" width="9.140625" style="934"/>
    <col min="8452" max="8452" width="16.85546875" style="934" customWidth="1"/>
    <col min="8453" max="8453" width="12.5703125" style="934" customWidth="1"/>
    <col min="8454" max="8454" width="11.7109375" style="934" customWidth="1"/>
    <col min="8455" max="8455" width="12.28515625" style="934" customWidth="1"/>
    <col min="8456" max="8699" width="9.140625" style="934"/>
    <col min="8700" max="8700" width="4.42578125" style="934" customWidth="1"/>
    <col min="8701" max="8701" width="20.85546875" style="934" customWidth="1"/>
    <col min="8702" max="8703" width="12" style="934" customWidth="1"/>
    <col min="8704" max="8704" width="14.5703125" style="934" customWidth="1"/>
    <col min="8705" max="8705" width="12.42578125" style="934" customWidth="1"/>
    <col min="8706" max="8706" width="19.7109375" style="934" customWidth="1"/>
    <col min="8707" max="8707" width="9.140625" style="934"/>
    <col min="8708" max="8708" width="16.85546875" style="934" customWidth="1"/>
    <col min="8709" max="8709" width="12.5703125" style="934" customWidth="1"/>
    <col min="8710" max="8710" width="11.7109375" style="934" customWidth="1"/>
    <col min="8711" max="8711" width="12.28515625" style="934" customWidth="1"/>
    <col min="8712" max="8955" width="9.140625" style="934"/>
    <col min="8956" max="8956" width="4.42578125" style="934" customWidth="1"/>
    <col min="8957" max="8957" width="20.85546875" style="934" customWidth="1"/>
    <col min="8958" max="8959" width="12" style="934" customWidth="1"/>
    <col min="8960" max="8960" width="14.5703125" style="934" customWidth="1"/>
    <col min="8961" max="8961" width="12.42578125" style="934" customWidth="1"/>
    <col min="8962" max="8962" width="19.7109375" style="934" customWidth="1"/>
    <col min="8963" max="8963" width="9.140625" style="934"/>
    <col min="8964" max="8964" width="16.85546875" style="934" customWidth="1"/>
    <col min="8965" max="8965" width="12.5703125" style="934" customWidth="1"/>
    <col min="8966" max="8966" width="11.7109375" style="934" customWidth="1"/>
    <col min="8967" max="8967" width="12.28515625" style="934" customWidth="1"/>
    <col min="8968" max="9211" width="9.140625" style="934"/>
    <col min="9212" max="9212" width="4.42578125" style="934" customWidth="1"/>
    <col min="9213" max="9213" width="20.85546875" style="934" customWidth="1"/>
    <col min="9214" max="9215" width="12" style="934" customWidth="1"/>
    <col min="9216" max="9216" width="14.5703125" style="934" customWidth="1"/>
    <col min="9217" max="9217" width="12.42578125" style="934" customWidth="1"/>
    <col min="9218" max="9218" width="19.7109375" style="934" customWidth="1"/>
    <col min="9219" max="9219" width="9.140625" style="934"/>
    <col min="9220" max="9220" width="16.85546875" style="934" customWidth="1"/>
    <col min="9221" max="9221" width="12.5703125" style="934" customWidth="1"/>
    <col min="9222" max="9222" width="11.7109375" style="934" customWidth="1"/>
    <col min="9223" max="9223" width="12.28515625" style="934" customWidth="1"/>
    <col min="9224" max="9467" width="9.140625" style="934"/>
    <col min="9468" max="9468" width="4.42578125" style="934" customWidth="1"/>
    <col min="9469" max="9469" width="20.85546875" style="934" customWidth="1"/>
    <col min="9470" max="9471" width="12" style="934" customWidth="1"/>
    <col min="9472" max="9472" width="14.5703125" style="934" customWidth="1"/>
    <col min="9473" max="9473" width="12.42578125" style="934" customWidth="1"/>
    <col min="9474" max="9474" width="19.7109375" style="934" customWidth="1"/>
    <col min="9475" max="9475" width="9.140625" style="934"/>
    <col min="9476" max="9476" width="16.85546875" style="934" customWidth="1"/>
    <col min="9477" max="9477" width="12.5703125" style="934" customWidth="1"/>
    <col min="9478" max="9478" width="11.7109375" style="934" customWidth="1"/>
    <col min="9479" max="9479" width="12.28515625" style="934" customWidth="1"/>
    <col min="9480" max="9723" width="9.140625" style="934"/>
    <col min="9724" max="9724" width="4.42578125" style="934" customWidth="1"/>
    <col min="9725" max="9725" width="20.85546875" style="934" customWidth="1"/>
    <col min="9726" max="9727" width="12" style="934" customWidth="1"/>
    <col min="9728" max="9728" width="14.5703125" style="934" customWidth="1"/>
    <col min="9729" max="9729" width="12.42578125" style="934" customWidth="1"/>
    <col min="9730" max="9730" width="19.7109375" style="934" customWidth="1"/>
    <col min="9731" max="9731" width="9.140625" style="934"/>
    <col min="9732" max="9732" width="16.85546875" style="934" customWidth="1"/>
    <col min="9733" max="9733" width="12.5703125" style="934" customWidth="1"/>
    <col min="9734" max="9734" width="11.7109375" style="934" customWidth="1"/>
    <col min="9735" max="9735" width="12.28515625" style="934" customWidth="1"/>
    <col min="9736" max="9979" width="9.140625" style="934"/>
    <col min="9980" max="9980" width="4.42578125" style="934" customWidth="1"/>
    <col min="9981" max="9981" width="20.85546875" style="934" customWidth="1"/>
    <col min="9982" max="9983" width="12" style="934" customWidth="1"/>
    <col min="9984" max="9984" width="14.5703125" style="934" customWidth="1"/>
    <col min="9985" max="9985" width="12.42578125" style="934" customWidth="1"/>
    <col min="9986" max="9986" width="19.7109375" style="934" customWidth="1"/>
    <col min="9987" max="9987" width="9.140625" style="934"/>
    <col min="9988" max="9988" width="16.85546875" style="934" customWidth="1"/>
    <col min="9989" max="9989" width="12.5703125" style="934" customWidth="1"/>
    <col min="9990" max="9990" width="11.7109375" style="934" customWidth="1"/>
    <col min="9991" max="9991" width="12.28515625" style="934" customWidth="1"/>
    <col min="9992" max="10235" width="9.140625" style="934"/>
    <col min="10236" max="10236" width="4.42578125" style="934" customWidth="1"/>
    <col min="10237" max="10237" width="20.85546875" style="934" customWidth="1"/>
    <col min="10238" max="10239" width="12" style="934" customWidth="1"/>
    <col min="10240" max="10240" width="14.5703125" style="934" customWidth="1"/>
    <col min="10241" max="10241" width="12.42578125" style="934" customWidth="1"/>
    <col min="10242" max="10242" width="19.7109375" style="934" customWidth="1"/>
    <col min="10243" max="10243" width="9.140625" style="934"/>
    <col min="10244" max="10244" width="16.85546875" style="934" customWidth="1"/>
    <col min="10245" max="10245" width="12.5703125" style="934" customWidth="1"/>
    <col min="10246" max="10246" width="11.7109375" style="934" customWidth="1"/>
    <col min="10247" max="10247" width="12.28515625" style="934" customWidth="1"/>
    <col min="10248" max="10491" width="9.140625" style="934"/>
    <col min="10492" max="10492" width="4.42578125" style="934" customWidth="1"/>
    <col min="10493" max="10493" width="20.85546875" style="934" customWidth="1"/>
    <col min="10494" max="10495" width="12" style="934" customWidth="1"/>
    <col min="10496" max="10496" width="14.5703125" style="934" customWidth="1"/>
    <col min="10497" max="10497" width="12.42578125" style="934" customWidth="1"/>
    <col min="10498" max="10498" width="19.7109375" style="934" customWidth="1"/>
    <col min="10499" max="10499" width="9.140625" style="934"/>
    <col min="10500" max="10500" width="16.85546875" style="934" customWidth="1"/>
    <col min="10501" max="10501" width="12.5703125" style="934" customWidth="1"/>
    <col min="10502" max="10502" width="11.7109375" style="934" customWidth="1"/>
    <col min="10503" max="10503" width="12.28515625" style="934" customWidth="1"/>
    <col min="10504" max="10747" width="9.140625" style="934"/>
    <col min="10748" max="10748" width="4.42578125" style="934" customWidth="1"/>
    <col min="10749" max="10749" width="20.85546875" style="934" customWidth="1"/>
    <col min="10750" max="10751" width="12" style="934" customWidth="1"/>
    <col min="10752" max="10752" width="14.5703125" style="934" customWidth="1"/>
    <col min="10753" max="10753" width="12.42578125" style="934" customWidth="1"/>
    <col min="10754" max="10754" width="19.7109375" style="934" customWidth="1"/>
    <col min="10755" max="10755" width="9.140625" style="934"/>
    <col min="10756" max="10756" width="16.85546875" style="934" customWidth="1"/>
    <col min="10757" max="10757" width="12.5703125" style="934" customWidth="1"/>
    <col min="10758" max="10758" width="11.7109375" style="934" customWidth="1"/>
    <col min="10759" max="10759" width="12.28515625" style="934" customWidth="1"/>
    <col min="10760" max="11003" width="9.140625" style="934"/>
    <col min="11004" max="11004" width="4.42578125" style="934" customWidth="1"/>
    <col min="11005" max="11005" width="20.85546875" style="934" customWidth="1"/>
    <col min="11006" max="11007" width="12" style="934" customWidth="1"/>
    <col min="11008" max="11008" width="14.5703125" style="934" customWidth="1"/>
    <col min="11009" max="11009" width="12.42578125" style="934" customWidth="1"/>
    <col min="11010" max="11010" width="19.7109375" style="934" customWidth="1"/>
    <col min="11011" max="11011" width="9.140625" style="934"/>
    <col min="11012" max="11012" width="16.85546875" style="934" customWidth="1"/>
    <col min="11013" max="11013" width="12.5703125" style="934" customWidth="1"/>
    <col min="11014" max="11014" width="11.7109375" style="934" customWidth="1"/>
    <col min="11015" max="11015" width="12.28515625" style="934" customWidth="1"/>
    <col min="11016" max="11259" width="9.140625" style="934"/>
    <col min="11260" max="11260" width="4.42578125" style="934" customWidth="1"/>
    <col min="11261" max="11261" width="20.85546875" style="934" customWidth="1"/>
    <col min="11262" max="11263" width="12" style="934" customWidth="1"/>
    <col min="11264" max="11264" width="14.5703125" style="934" customWidth="1"/>
    <col min="11265" max="11265" width="12.42578125" style="934" customWidth="1"/>
    <col min="11266" max="11266" width="19.7109375" style="934" customWidth="1"/>
    <col min="11267" max="11267" width="9.140625" style="934"/>
    <col min="11268" max="11268" width="16.85546875" style="934" customWidth="1"/>
    <col min="11269" max="11269" width="12.5703125" style="934" customWidth="1"/>
    <col min="11270" max="11270" width="11.7109375" style="934" customWidth="1"/>
    <col min="11271" max="11271" width="12.28515625" style="934" customWidth="1"/>
    <col min="11272" max="11515" width="9.140625" style="934"/>
    <col min="11516" max="11516" width="4.42578125" style="934" customWidth="1"/>
    <col min="11517" max="11517" width="20.85546875" style="934" customWidth="1"/>
    <col min="11518" max="11519" width="12" style="934" customWidth="1"/>
    <col min="11520" max="11520" width="14.5703125" style="934" customWidth="1"/>
    <col min="11521" max="11521" width="12.42578125" style="934" customWidth="1"/>
    <col min="11522" max="11522" width="19.7109375" style="934" customWidth="1"/>
    <col min="11523" max="11523" width="9.140625" style="934"/>
    <col min="11524" max="11524" width="16.85546875" style="934" customWidth="1"/>
    <col min="11525" max="11525" width="12.5703125" style="934" customWidth="1"/>
    <col min="11526" max="11526" width="11.7109375" style="934" customWidth="1"/>
    <col min="11527" max="11527" width="12.28515625" style="934" customWidth="1"/>
    <col min="11528" max="11771" width="9.140625" style="934"/>
    <col min="11772" max="11772" width="4.42578125" style="934" customWidth="1"/>
    <col min="11773" max="11773" width="20.85546875" style="934" customWidth="1"/>
    <col min="11774" max="11775" width="12" style="934" customWidth="1"/>
    <col min="11776" max="11776" width="14.5703125" style="934" customWidth="1"/>
    <col min="11777" max="11777" width="12.42578125" style="934" customWidth="1"/>
    <col min="11778" max="11778" width="19.7109375" style="934" customWidth="1"/>
    <col min="11779" max="11779" width="9.140625" style="934"/>
    <col min="11780" max="11780" width="16.85546875" style="934" customWidth="1"/>
    <col min="11781" max="11781" width="12.5703125" style="934" customWidth="1"/>
    <col min="11782" max="11782" width="11.7109375" style="934" customWidth="1"/>
    <col min="11783" max="11783" width="12.28515625" style="934" customWidth="1"/>
    <col min="11784" max="12027" width="9.140625" style="934"/>
    <col min="12028" max="12028" width="4.42578125" style="934" customWidth="1"/>
    <col min="12029" max="12029" width="20.85546875" style="934" customWidth="1"/>
    <col min="12030" max="12031" width="12" style="934" customWidth="1"/>
    <col min="12032" max="12032" width="14.5703125" style="934" customWidth="1"/>
    <col min="12033" max="12033" width="12.42578125" style="934" customWidth="1"/>
    <col min="12034" max="12034" width="19.7109375" style="934" customWidth="1"/>
    <col min="12035" max="12035" width="9.140625" style="934"/>
    <col min="12036" max="12036" width="16.85546875" style="934" customWidth="1"/>
    <col min="12037" max="12037" width="12.5703125" style="934" customWidth="1"/>
    <col min="12038" max="12038" width="11.7109375" style="934" customWidth="1"/>
    <col min="12039" max="12039" width="12.28515625" style="934" customWidth="1"/>
    <col min="12040" max="12283" width="9.140625" style="934"/>
    <col min="12284" max="12284" width="4.42578125" style="934" customWidth="1"/>
    <col min="12285" max="12285" width="20.85546875" style="934" customWidth="1"/>
    <col min="12286" max="12287" width="12" style="934" customWidth="1"/>
    <col min="12288" max="12288" width="14.5703125" style="934" customWidth="1"/>
    <col min="12289" max="12289" width="12.42578125" style="934" customWidth="1"/>
    <col min="12290" max="12290" width="19.7109375" style="934" customWidth="1"/>
    <col min="12291" max="12291" width="9.140625" style="934"/>
    <col min="12292" max="12292" width="16.85546875" style="934" customWidth="1"/>
    <col min="12293" max="12293" width="12.5703125" style="934" customWidth="1"/>
    <col min="12294" max="12294" width="11.7109375" style="934" customWidth="1"/>
    <col min="12295" max="12295" width="12.28515625" style="934" customWidth="1"/>
    <col min="12296" max="12539" width="9.140625" style="934"/>
    <col min="12540" max="12540" width="4.42578125" style="934" customWidth="1"/>
    <col min="12541" max="12541" width="20.85546875" style="934" customWidth="1"/>
    <col min="12542" max="12543" width="12" style="934" customWidth="1"/>
    <col min="12544" max="12544" width="14.5703125" style="934" customWidth="1"/>
    <col min="12545" max="12545" width="12.42578125" style="934" customWidth="1"/>
    <col min="12546" max="12546" width="19.7109375" style="934" customWidth="1"/>
    <col min="12547" max="12547" width="9.140625" style="934"/>
    <col min="12548" max="12548" width="16.85546875" style="934" customWidth="1"/>
    <col min="12549" max="12549" width="12.5703125" style="934" customWidth="1"/>
    <col min="12550" max="12550" width="11.7109375" style="934" customWidth="1"/>
    <col min="12551" max="12551" width="12.28515625" style="934" customWidth="1"/>
    <col min="12552" max="12795" width="9.140625" style="934"/>
    <col min="12796" max="12796" width="4.42578125" style="934" customWidth="1"/>
    <col min="12797" max="12797" width="20.85546875" style="934" customWidth="1"/>
    <col min="12798" max="12799" width="12" style="934" customWidth="1"/>
    <col min="12800" max="12800" width="14.5703125" style="934" customWidth="1"/>
    <col min="12801" max="12801" width="12.42578125" style="934" customWidth="1"/>
    <col min="12802" max="12802" width="19.7109375" style="934" customWidth="1"/>
    <col min="12803" max="12803" width="9.140625" style="934"/>
    <col min="12804" max="12804" width="16.85546875" style="934" customWidth="1"/>
    <col min="12805" max="12805" width="12.5703125" style="934" customWidth="1"/>
    <col min="12806" max="12806" width="11.7109375" style="934" customWidth="1"/>
    <col min="12807" max="12807" width="12.28515625" style="934" customWidth="1"/>
    <col min="12808" max="13051" width="9.140625" style="934"/>
    <col min="13052" max="13052" width="4.42578125" style="934" customWidth="1"/>
    <col min="13053" max="13053" width="20.85546875" style="934" customWidth="1"/>
    <col min="13054" max="13055" width="12" style="934" customWidth="1"/>
    <col min="13056" max="13056" width="14.5703125" style="934" customWidth="1"/>
    <col min="13057" max="13057" width="12.42578125" style="934" customWidth="1"/>
    <col min="13058" max="13058" width="19.7109375" style="934" customWidth="1"/>
    <col min="13059" max="13059" width="9.140625" style="934"/>
    <col min="13060" max="13060" width="16.85546875" style="934" customWidth="1"/>
    <col min="13061" max="13061" width="12.5703125" style="934" customWidth="1"/>
    <col min="13062" max="13062" width="11.7109375" style="934" customWidth="1"/>
    <col min="13063" max="13063" width="12.28515625" style="934" customWidth="1"/>
    <col min="13064" max="13307" width="9.140625" style="934"/>
    <col min="13308" max="13308" width="4.42578125" style="934" customWidth="1"/>
    <col min="13309" max="13309" width="20.85546875" style="934" customWidth="1"/>
    <col min="13310" max="13311" width="12" style="934" customWidth="1"/>
    <col min="13312" max="13312" width="14.5703125" style="934" customWidth="1"/>
    <col min="13313" max="13313" width="12.42578125" style="934" customWidth="1"/>
    <col min="13314" max="13314" width="19.7109375" style="934" customWidth="1"/>
    <col min="13315" max="13315" width="9.140625" style="934"/>
    <col min="13316" max="13316" width="16.85546875" style="934" customWidth="1"/>
    <col min="13317" max="13317" width="12.5703125" style="934" customWidth="1"/>
    <col min="13318" max="13318" width="11.7109375" style="934" customWidth="1"/>
    <col min="13319" max="13319" width="12.28515625" style="934" customWidth="1"/>
    <col min="13320" max="13563" width="9.140625" style="934"/>
    <col min="13564" max="13564" width="4.42578125" style="934" customWidth="1"/>
    <col min="13565" max="13565" width="20.85546875" style="934" customWidth="1"/>
    <col min="13566" max="13567" width="12" style="934" customWidth="1"/>
    <col min="13568" max="13568" width="14.5703125" style="934" customWidth="1"/>
    <col min="13569" max="13569" width="12.42578125" style="934" customWidth="1"/>
    <col min="13570" max="13570" width="19.7109375" style="934" customWidth="1"/>
    <col min="13571" max="13571" width="9.140625" style="934"/>
    <col min="13572" max="13572" width="16.85546875" style="934" customWidth="1"/>
    <col min="13573" max="13573" width="12.5703125" style="934" customWidth="1"/>
    <col min="13574" max="13574" width="11.7109375" style="934" customWidth="1"/>
    <col min="13575" max="13575" width="12.28515625" style="934" customWidth="1"/>
    <col min="13576" max="13819" width="9.140625" style="934"/>
    <col min="13820" max="13820" width="4.42578125" style="934" customWidth="1"/>
    <col min="13821" max="13821" width="20.85546875" style="934" customWidth="1"/>
    <col min="13822" max="13823" width="12" style="934" customWidth="1"/>
    <col min="13824" max="13824" width="14.5703125" style="934" customWidth="1"/>
    <col min="13825" max="13825" width="12.42578125" style="934" customWidth="1"/>
    <col min="13826" max="13826" width="19.7109375" style="934" customWidth="1"/>
    <col min="13827" max="13827" width="9.140625" style="934"/>
    <col min="13828" max="13828" width="16.85546875" style="934" customWidth="1"/>
    <col min="13829" max="13829" width="12.5703125" style="934" customWidth="1"/>
    <col min="13830" max="13830" width="11.7109375" style="934" customWidth="1"/>
    <col min="13831" max="13831" width="12.28515625" style="934" customWidth="1"/>
    <col min="13832" max="14075" width="9.140625" style="934"/>
    <col min="14076" max="14076" width="4.42578125" style="934" customWidth="1"/>
    <col min="14077" max="14077" width="20.85546875" style="934" customWidth="1"/>
    <col min="14078" max="14079" width="12" style="934" customWidth="1"/>
    <col min="14080" max="14080" width="14.5703125" style="934" customWidth="1"/>
    <col min="14081" max="14081" width="12.42578125" style="934" customWidth="1"/>
    <col min="14082" max="14082" width="19.7109375" style="934" customWidth="1"/>
    <col min="14083" max="14083" width="9.140625" style="934"/>
    <col min="14084" max="14084" width="16.85546875" style="934" customWidth="1"/>
    <col min="14085" max="14085" width="12.5703125" style="934" customWidth="1"/>
    <col min="14086" max="14086" width="11.7109375" style="934" customWidth="1"/>
    <col min="14087" max="14087" width="12.28515625" style="934" customWidth="1"/>
    <col min="14088" max="14331" width="9.140625" style="934"/>
    <col min="14332" max="14332" width="4.42578125" style="934" customWidth="1"/>
    <col min="14333" max="14333" width="20.85546875" style="934" customWidth="1"/>
    <col min="14334" max="14335" width="12" style="934" customWidth="1"/>
    <col min="14336" max="14336" width="14.5703125" style="934" customWidth="1"/>
    <col min="14337" max="14337" width="12.42578125" style="934" customWidth="1"/>
    <col min="14338" max="14338" width="19.7109375" style="934" customWidth="1"/>
    <col min="14339" max="14339" width="9.140625" style="934"/>
    <col min="14340" max="14340" width="16.85546875" style="934" customWidth="1"/>
    <col min="14341" max="14341" width="12.5703125" style="934" customWidth="1"/>
    <col min="14342" max="14342" width="11.7109375" style="934" customWidth="1"/>
    <col min="14343" max="14343" width="12.28515625" style="934" customWidth="1"/>
    <col min="14344" max="14587" width="9.140625" style="934"/>
    <col min="14588" max="14588" width="4.42578125" style="934" customWidth="1"/>
    <col min="14589" max="14589" width="20.85546875" style="934" customWidth="1"/>
    <col min="14590" max="14591" width="12" style="934" customWidth="1"/>
    <col min="14592" max="14592" width="14.5703125" style="934" customWidth="1"/>
    <col min="14593" max="14593" width="12.42578125" style="934" customWidth="1"/>
    <col min="14594" max="14594" width="19.7109375" style="934" customWidth="1"/>
    <col min="14595" max="14595" width="9.140625" style="934"/>
    <col min="14596" max="14596" width="16.85546875" style="934" customWidth="1"/>
    <col min="14597" max="14597" width="12.5703125" style="934" customWidth="1"/>
    <col min="14598" max="14598" width="11.7109375" style="934" customWidth="1"/>
    <col min="14599" max="14599" width="12.28515625" style="934" customWidth="1"/>
    <col min="14600" max="14843" width="9.140625" style="934"/>
    <col min="14844" max="14844" width="4.42578125" style="934" customWidth="1"/>
    <col min="14845" max="14845" width="20.85546875" style="934" customWidth="1"/>
    <col min="14846" max="14847" width="12" style="934" customWidth="1"/>
    <col min="14848" max="14848" width="14.5703125" style="934" customWidth="1"/>
    <col min="14849" max="14849" width="12.42578125" style="934" customWidth="1"/>
    <col min="14850" max="14850" width="19.7109375" style="934" customWidth="1"/>
    <col min="14851" max="14851" width="9.140625" style="934"/>
    <col min="14852" max="14852" width="16.85546875" style="934" customWidth="1"/>
    <col min="14853" max="14853" width="12.5703125" style="934" customWidth="1"/>
    <col min="14854" max="14854" width="11.7109375" style="934" customWidth="1"/>
    <col min="14855" max="14855" width="12.28515625" style="934" customWidth="1"/>
    <col min="14856" max="15099" width="9.140625" style="934"/>
    <col min="15100" max="15100" width="4.42578125" style="934" customWidth="1"/>
    <col min="15101" max="15101" width="20.85546875" style="934" customWidth="1"/>
    <col min="15102" max="15103" width="12" style="934" customWidth="1"/>
    <col min="15104" max="15104" width="14.5703125" style="934" customWidth="1"/>
    <col min="15105" max="15105" width="12.42578125" style="934" customWidth="1"/>
    <col min="15106" max="15106" width="19.7109375" style="934" customWidth="1"/>
    <col min="15107" max="15107" width="9.140625" style="934"/>
    <col min="15108" max="15108" width="16.85546875" style="934" customWidth="1"/>
    <col min="15109" max="15109" width="12.5703125" style="934" customWidth="1"/>
    <col min="15110" max="15110" width="11.7109375" style="934" customWidth="1"/>
    <col min="15111" max="15111" width="12.28515625" style="934" customWidth="1"/>
    <col min="15112" max="15355" width="9.140625" style="934"/>
    <col min="15356" max="15356" width="4.42578125" style="934" customWidth="1"/>
    <col min="15357" max="15357" width="20.85546875" style="934" customWidth="1"/>
    <col min="15358" max="15359" width="12" style="934" customWidth="1"/>
    <col min="15360" max="15360" width="14.5703125" style="934" customWidth="1"/>
    <col min="15361" max="15361" width="12.42578125" style="934" customWidth="1"/>
    <col min="15362" max="15362" width="19.7109375" style="934" customWidth="1"/>
    <col min="15363" max="15363" width="9.140625" style="934"/>
    <col min="15364" max="15364" width="16.85546875" style="934" customWidth="1"/>
    <col min="15365" max="15365" width="12.5703125" style="934" customWidth="1"/>
    <col min="15366" max="15366" width="11.7109375" style="934" customWidth="1"/>
    <col min="15367" max="15367" width="12.28515625" style="934" customWidth="1"/>
    <col min="15368" max="15611" width="9.140625" style="934"/>
    <col min="15612" max="15612" width="4.42578125" style="934" customWidth="1"/>
    <col min="15613" max="15613" width="20.85546875" style="934" customWidth="1"/>
    <col min="15614" max="15615" width="12" style="934" customWidth="1"/>
    <col min="15616" max="15616" width="14.5703125" style="934" customWidth="1"/>
    <col min="15617" max="15617" width="12.42578125" style="934" customWidth="1"/>
    <col min="15618" max="15618" width="19.7109375" style="934" customWidth="1"/>
    <col min="15619" max="15619" width="9.140625" style="934"/>
    <col min="15620" max="15620" width="16.85546875" style="934" customWidth="1"/>
    <col min="15621" max="15621" width="12.5703125" style="934" customWidth="1"/>
    <col min="15622" max="15622" width="11.7109375" style="934" customWidth="1"/>
    <col min="15623" max="15623" width="12.28515625" style="934" customWidth="1"/>
    <col min="15624" max="15867" width="9.140625" style="934"/>
    <col min="15868" max="15868" width="4.42578125" style="934" customWidth="1"/>
    <col min="15869" max="15869" width="20.85546875" style="934" customWidth="1"/>
    <col min="15870" max="15871" width="12" style="934" customWidth="1"/>
    <col min="15872" max="15872" width="14.5703125" style="934" customWidth="1"/>
    <col min="15873" max="15873" width="12.42578125" style="934" customWidth="1"/>
    <col min="15874" max="15874" width="19.7109375" style="934" customWidth="1"/>
    <col min="15875" max="15875" width="9.140625" style="934"/>
    <col min="15876" max="15876" width="16.85546875" style="934" customWidth="1"/>
    <col min="15877" max="15877" width="12.5703125" style="934" customWidth="1"/>
    <col min="15878" max="15878" width="11.7109375" style="934" customWidth="1"/>
    <col min="15879" max="15879" width="12.28515625" style="934" customWidth="1"/>
    <col min="15880" max="16123" width="9.140625" style="934"/>
    <col min="16124" max="16124" width="4.42578125" style="934" customWidth="1"/>
    <col min="16125" max="16125" width="20.85546875" style="934" customWidth="1"/>
    <col min="16126" max="16127" width="12" style="934" customWidth="1"/>
    <col min="16128" max="16128" width="14.5703125" style="934" customWidth="1"/>
    <col min="16129" max="16129" width="12.42578125" style="934" customWidth="1"/>
    <col min="16130" max="16130" width="19.7109375" style="934" customWidth="1"/>
    <col min="16131" max="16131" width="9.140625" style="934"/>
    <col min="16132" max="16132" width="16.85546875" style="934" customWidth="1"/>
    <col min="16133" max="16133" width="12.5703125" style="934" customWidth="1"/>
    <col min="16134" max="16134" width="11.7109375" style="934" customWidth="1"/>
    <col min="16135" max="16135" width="12.28515625" style="934" customWidth="1"/>
    <col min="16136" max="16384" width="9.140625" style="934"/>
  </cols>
  <sheetData>
    <row r="1" spans="1:20" ht="15.75">
      <c r="A1" s="511"/>
    </row>
    <row r="2" spans="1:20" ht="26.25" customHeight="1">
      <c r="A2" s="512" t="s">
        <v>240</v>
      </c>
    </row>
    <row r="5" spans="1:20" ht="38.25" customHeight="1" thickBot="1">
      <c r="A5" s="1163" t="s">
        <v>363</v>
      </c>
      <c r="B5" s="1163"/>
      <c r="C5" s="1163"/>
      <c r="D5" s="1163"/>
      <c r="E5" s="1163"/>
      <c r="F5" s="1163"/>
      <c r="H5" s="567" t="s">
        <v>258</v>
      </c>
    </row>
    <row r="6" spans="1:20" ht="15.75" customHeight="1" thickBot="1">
      <c r="A6" s="1164" t="s">
        <v>107</v>
      </c>
      <c r="B6" s="1166" t="s">
        <v>365</v>
      </c>
      <c r="C6" s="1167"/>
      <c r="D6" s="1168"/>
      <c r="E6" s="1169" t="s">
        <v>326</v>
      </c>
      <c r="F6" s="1171" t="s">
        <v>327</v>
      </c>
    </row>
    <row r="7" spans="1:20" ht="21" customHeight="1" thickBot="1">
      <c r="A7" s="1182"/>
      <c r="B7" s="942" t="s">
        <v>244</v>
      </c>
      <c r="C7" s="942" t="s">
        <v>247</v>
      </c>
      <c r="D7" s="942" t="s">
        <v>248</v>
      </c>
      <c r="E7" s="1175"/>
      <c r="F7" s="1176"/>
    </row>
    <row r="8" spans="1:20" ht="17.25" customHeight="1" thickBot="1">
      <c r="A8" s="741" t="s">
        <v>108</v>
      </c>
      <c r="B8" s="646">
        <v>16711.374</v>
      </c>
      <c r="C8" s="646">
        <v>5059.6899999999996</v>
      </c>
      <c r="D8" s="755">
        <f t="shared" ref="D8:D13" si="0">(C8/B8)*100</f>
        <v>30.276923968071085</v>
      </c>
      <c r="E8" s="646">
        <v>14038.891</v>
      </c>
      <c r="F8" s="755">
        <f t="shared" ref="F8:F13" si="1">((B8-E8)/E8)*100</f>
        <v>19.036282851686792</v>
      </c>
      <c r="H8" s="591" t="s">
        <v>109</v>
      </c>
    </row>
    <row r="9" spans="1:20" ht="18" customHeight="1" thickBot="1">
      <c r="A9" s="742" t="s">
        <v>110</v>
      </c>
      <c r="B9" s="647">
        <v>49272</v>
      </c>
      <c r="C9" s="647">
        <v>11419</v>
      </c>
      <c r="D9" s="756">
        <f t="shared" si="0"/>
        <v>23.175434323753858</v>
      </c>
      <c r="E9" s="647">
        <v>50520</v>
      </c>
      <c r="F9" s="756">
        <f t="shared" si="1"/>
        <v>-2.4703087885985751</v>
      </c>
      <c r="H9" s="566">
        <f>B9-E9</f>
        <v>-1248</v>
      </c>
      <c r="O9"/>
      <c r="P9"/>
      <c r="Q9"/>
      <c r="R9"/>
      <c r="S9"/>
      <c r="T9"/>
    </row>
    <row r="10" spans="1:20" ht="15" customHeight="1" thickBot="1">
      <c r="A10" s="743" t="s">
        <v>241</v>
      </c>
      <c r="B10" s="648">
        <v>14811</v>
      </c>
      <c r="C10" s="918">
        <v>0</v>
      </c>
      <c r="D10" s="756">
        <f t="shared" si="0"/>
        <v>0</v>
      </c>
      <c r="E10" s="649">
        <v>21098</v>
      </c>
      <c r="F10" s="756">
        <f t="shared" si="1"/>
        <v>-29.799033083704618</v>
      </c>
      <c r="O10"/>
      <c r="P10"/>
      <c r="Q10"/>
      <c r="R10"/>
      <c r="S10"/>
      <c r="T10"/>
    </row>
    <row r="11" spans="1:20" ht="17.25" customHeight="1" thickBot="1">
      <c r="A11" s="742" t="s">
        <v>111</v>
      </c>
      <c r="B11" s="1017">
        <v>275999.39399999997</v>
      </c>
      <c r="C11" s="650">
        <v>24554.093000000001</v>
      </c>
      <c r="D11" s="757">
        <f t="shared" si="0"/>
        <v>8.8964300407123371</v>
      </c>
      <c r="E11" s="650">
        <v>275566.08799999999</v>
      </c>
      <c r="F11" s="757">
        <f t="shared" si="1"/>
        <v>0.15724213496109954</v>
      </c>
      <c r="J11" s="738"/>
      <c r="O11"/>
      <c r="P11"/>
      <c r="Q11"/>
      <c r="R11"/>
      <c r="S11"/>
      <c r="T11"/>
    </row>
    <row r="12" spans="1:20" ht="15" customHeight="1" thickBot="1">
      <c r="A12" s="741" t="s">
        <v>112</v>
      </c>
      <c r="B12" s="646">
        <v>104636.947</v>
      </c>
      <c r="C12" s="646">
        <v>26076.582999999999</v>
      </c>
      <c r="D12" s="756">
        <f t="shared" si="0"/>
        <v>24.921009019882813</v>
      </c>
      <c r="E12" s="646">
        <v>106578.781</v>
      </c>
      <c r="F12" s="756">
        <f t="shared" si="1"/>
        <v>-1.8219705477772377</v>
      </c>
      <c r="O12"/>
      <c r="P12"/>
      <c r="Q12"/>
      <c r="R12"/>
      <c r="S12"/>
      <c r="T12"/>
    </row>
    <row r="13" spans="1:20" ht="15" customHeight="1" thickBot="1">
      <c r="A13" s="741" t="s">
        <v>113</v>
      </c>
      <c r="B13" s="646">
        <f>B11+B12</f>
        <v>380636.34099999996</v>
      </c>
      <c r="C13" s="646">
        <f>C11+C12</f>
        <v>50630.675999999999</v>
      </c>
      <c r="D13" s="758">
        <f t="shared" si="0"/>
        <v>13.301587511845067</v>
      </c>
      <c r="E13" s="646">
        <f>E11+E12</f>
        <v>382144.86900000001</v>
      </c>
      <c r="F13" s="758">
        <f t="shared" si="1"/>
        <v>-0.39475291240925947</v>
      </c>
      <c r="K13" s="80"/>
      <c r="L13" s="80"/>
      <c r="M13" s="80"/>
      <c r="N13" s="80"/>
      <c r="O13" s="80"/>
      <c r="P13" s="80"/>
      <c r="Q13"/>
      <c r="R13"/>
      <c r="S13"/>
      <c r="T13"/>
    </row>
    <row r="14" spans="1:20">
      <c r="E14" s="912"/>
      <c r="K14" s="80"/>
      <c r="L14" s="80"/>
      <c r="M14" s="80"/>
      <c r="N14" s="80"/>
      <c r="O14" s="80"/>
      <c r="P14" s="80"/>
      <c r="Q14"/>
      <c r="R14"/>
      <c r="S14"/>
      <c r="T14"/>
    </row>
    <row r="15" spans="1:20">
      <c r="K15" s="80"/>
      <c r="L15" s="80"/>
      <c r="M15" s="80"/>
      <c r="N15" s="80"/>
      <c r="O15" s="80"/>
      <c r="P15" s="80"/>
      <c r="Q15"/>
      <c r="R15"/>
      <c r="S15"/>
      <c r="T15"/>
    </row>
    <row r="16" spans="1:20" ht="15.75">
      <c r="A16" s="515" t="s">
        <v>242</v>
      </c>
      <c r="K16" s="80"/>
      <c r="L16" s="80"/>
      <c r="M16" s="80"/>
      <c r="N16" s="80"/>
      <c r="O16" s="80"/>
      <c r="P16" s="80"/>
      <c r="Q16"/>
      <c r="R16"/>
      <c r="S16"/>
      <c r="T16"/>
    </row>
    <row r="17" spans="1:20">
      <c r="K17" s="80"/>
      <c r="L17" s="80"/>
      <c r="M17" s="80"/>
      <c r="N17" s="80"/>
      <c r="O17" s="80"/>
      <c r="P17" s="80"/>
      <c r="Q17"/>
      <c r="R17"/>
      <c r="S17"/>
      <c r="T17"/>
    </row>
    <row r="18" spans="1:20" ht="33" customHeight="1" thickBot="1">
      <c r="A18" s="1163" t="s">
        <v>364</v>
      </c>
      <c r="B18" s="1163"/>
      <c r="C18" s="1163"/>
      <c r="D18" s="1163"/>
      <c r="E18" s="1163"/>
      <c r="F18" s="1163"/>
      <c r="K18" s="80"/>
      <c r="L18" s="80"/>
      <c r="M18" s="80"/>
      <c r="N18" s="80"/>
      <c r="O18" s="80"/>
      <c r="P18" s="80"/>
      <c r="Q18"/>
      <c r="R18"/>
      <c r="S18"/>
      <c r="T18"/>
    </row>
    <row r="19" spans="1:20" ht="16.5" customHeight="1" thickBot="1">
      <c r="A19" s="1173" t="s">
        <v>114</v>
      </c>
      <c r="B19" s="1166" t="s">
        <v>365</v>
      </c>
      <c r="C19" s="1167"/>
      <c r="D19" s="1168"/>
      <c r="E19" s="1169" t="s">
        <v>326</v>
      </c>
      <c r="F19" s="1171" t="s">
        <v>327</v>
      </c>
      <c r="I19"/>
      <c r="J19"/>
      <c r="K19"/>
      <c r="L19" s="80"/>
      <c r="M19" s="80"/>
      <c r="N19" s="80"/>
      <c r="O19" s="80"/>
      <c r="P19" s="80"/>
      <c r="Q19"/>
      <c r="R19"/>
      <c r="S19"/>
      <c r="T19"/>
    </row>
    <row r="20" spans="1:20" ht="21" customHeight="1" thickBot="1">
      <c r="A20" s="1174"/>
      <c r="B20" s="740" t="s">
        <v>244</v>
      </c>
      <c r="C20" s="740" t="s">
        <v>307</v>
      </c>
      <c r="D20" s="740" t="s">
        <v>308</v>
      </c>
      <c r="E20" s="1175"/>
      <c r="F20" s="1176"/>
      <c r="I20"/>
      <c r="J20"/>
      <c r="K20"/>
      <c r="L20" s="80"/>
      <c r="M20" s="80"/>
      <c r="N20" s="80"/>
      <c r="O20" s="80"/>
      <c r="P20" s="80"/>
      <c r="Q20"/>
      <c r="R20"/>
      <c r="S20"/>
      <c r="T20"/>
    </row>
    <row r="21" spans="1:20" ht="15.75" thickBot="1">
      <c r="A21" s="513" t="s">
        <v>108</v>
      </c>
      <c r="B21" s="646">
        <v>29790.733</v>
      </c>
      <c r="C21" s="651">
        <v>0</v>
      </c>
      <c r="D21" s="755">
        <f t="shared" ref="D21:D26" si="2">(C21/B21)*100</f>
        <v>0</v>
      </c>
      <c r="E21" s="646">
        <v>32996.713000000003</v>
      </c>
      <c r="F21" s="755">
        <f t="shared" ref="F21:F26" si="3">((B21-E21)/E21)*100</f>
        <v>-9.7160586874213895</v>
      </c>
      <c r="H21" s="591" t="s">
        <v>115</v>
      </c>
      <c r="I21"/>
      <c r="J21"/>
      <c r="K21"/>
      <c r="L21" s="80"/>
      <c r="M21" s="80"/>
      <c r="N21" s="80"/>
      <c r="O21" s="80"/>
      <c r="P21" s="80"/>
      <c r="Q21"/>
      <c r="R21"/>
      <c r="S21"/>
      <c r="T21"/>
    </row>
    <row r="22" spans="1:20" ht="15.75" thickBot="1">
      <c r="A22" s="513" t="s">
        <v>110</v>
      </c>
      <c r="B22" s="646">
        <v>121202</v>
      </c>
      <c r="C22" s="651">
        <v>0</v>
      </c>
      <c r="D22" s="756">
        <f t="shared" si="2"/>
        <v>0</v>
      </c>
      <c r="E22" s="646">
        <v>161383</v>
      </c>
      <c r="F22" s="756">
        <f t="shared" si="3"/>
        <v>-24.897913658811646</v>
      </c>
      <c r="H22" s="566">
        <f>B22-E22</f>
        <v>-40181</v>
      </c>
      <c r="I22"/>
      <c r="J22"/>
      <c r="K22"/>
      <c r="O22"/>
      <c r="P22"/>
      <c r="Q22"/>
      <c r="R22"/>
      <c r="S22"/>
      <c r="T22"/>
    </row>
    <row r="23" spans="1:20" ht="15.75" thickBot="1">
      <c r="A23" s="514" t="s">
        <v>241</v>
      </c>
      <c r="B23" s="649">
        <v>32923</v>
      </c>
      <c r="C23" s="652">
        <v>0</v>
      </c>
      <c r="D23" s="756">
        <f t="shared" si="2"/>
        <v>0</v>
      </c>
      <c r="E23" s="649">
        <v>48910</v>
      </c>
      <c r="F23" s="756">
        <f t="shared" si="3"/>
        <v>-32.686567164179102</v>
      </c>
      <c r="I23"/>
      <c r="J23"/>
      <c r="K23"/>
      <c r="O23"/>
      <c r="P23"/>
      <c r="Q23"/>
      <c r="R23"/>
      <c r="S23"/>
      <c r="T23"/>
    </row>
    <row r="24" spans="1:20" ht="15.75" thickBot="1">
      <c r="A24" s="513" t="s">
        <v>111</v>
      </c>
      <c r="B24" s="646">
        <v>15139.212</v>
      </c>
      <c r="C24" s="653">
        <v>3550.808</v>
      </c>
      <c r="D24" s="757">
        <f t="shared" si="2"/>
        <v>23.454377942524353</v>
      </c>
      <c r="E24" s="646">
        <v>19137.920999999998</v>
      </c>
      <c r="F24" s="757">
        <f t="shared" si="3"/>
        <v>-20.89416609045465</v>
      </c>
      <c r="I24"/>
      <c r="J24"/>
      <c r="K24"/>
      <c r="O24"/>
      <c r="P24"/>
      <c r="Q24"/>
      <c r="R24"/>
      <c r="S24"/>
      <c r="T24"/>
    </row>
    <row r="25" spans="1:20" ht="15.75" thickBot="1">
      <c r="A25" s="513" t="s">
        <v>112</v>
      </c>
      <c r="B25" s="646">
        <v>5850.241</v>
      </c>
      <c r="C25" s="653">
        <v>649.71699999999998</v>
      </c>
      <c r="D25" s="756">
        <f t="shared" si="2"/>
        <v>11.105815982623621</v>
      </c>
      <c r="E25" s="646">
        <v>5243.3869999999997</v>
      </c>
      <c r="F25" s="756">
        <f t="shared" si="3"/>
        <v>11.57370226534872</v>
      </c>
      <c r="I25"/>
      <c r="J25"/>
      <c r="K25"/>
      <c r="O25"/>
      <c r="P25"/>
      <c r="Q25"/>
      <c r="R25"/>
      <c r="S25"/>
      <c r="T25"/>
    </row>
    <row r="26" spans="1:20" ht="15.75" thickBot="1">
      <c r="A26" s="513" t="s">
        <v>113</v>
      </c>
      <c r="B26" s="646">
        <f>B24+B25</f>
        <v>20989.453000000001</v>
      </c>
      <c r="C26" s="654">
        <f>C24+C25</f>
        <v>4200.5249999999996</v>
      </c>
      <c r="D26" s="758">
        <f t="shared" si="2"/>
        <v>20.012551065528005</v>
      </c>
      <c r="E26" s="646">
        <f>E24+E25</f>
        <v>24381.307999999997</v>
      </c>
      <c r="F26" s="758">
        <f t="shared" si="3"/>
        <v>-13.911702358216369</v>
      </c>
      <c r="I26"/>
      <c r="J26"/>
      <c r="K26"/>
      <c r="O26"/>
      <c r="P26"/>
      <c r="Q26"/>
      <c r="R26"/>
      <c r="S26"/>
      <c r="T26"/>
    </row>
    <row r="27" spans="1:20" ht="16.5" customHeight="1">
      <c r="A27" s="1181"/>
      <c r="B27" s="1181"/>
      <c r="C27" s="1181"/>
      <c r="D27" s="1181"/>
      <c r="E27" s="1181"/>
      <c r="F27" s="1181"/>
      <c r="H27"/>
      <c r="I27"/>
      <c r="J27"/>
      <c r="K27"/>
      <c r="L27"/>
      <c r="M27"/>
      <c r="N27"/>
      <c r="O27"/>
      <c r="P27"/>
      <c r="Q27"/>
      <c r="R27"/>
      <c r="S27"/>
      <c r="T27"/>
    </row>
    <row r="28" spans="1:20">
      <c r="B28" s="518"/>
      <c r="C28" s="519"/>
      <c r="D28" s="519"/>
      <c r="E28" s="519"/>
      <c r="F28" s="520"/>
      <c r="H28"/>
      <c r="I28"/>
      <c r="J28"/>
      <c r="K28"/>
      <c r="L28"/>
      <c r="M28"/>
      <c r="N28"/>
      <c r="O28"/>
      <c r="P28"/>
      <c r="Q28"/>
      <c r="R28"/>
      <c r="S28"/>
      <c r="T28"/>
    </row>
    <row r="29" spans="1:20">
      <c r="A29" s="970" t="s">
        <v>311</v>
      </c>
      <c r="B29" s="521"/>
      <c r="C29" s="522"/>
      <c r="D29" s="522"/>
      <c r="E29" s="522"/>
      <c r="F29" s="520"/>
      <c r="H29"/>
      <c r="I29"/>
      <c r="J29"/>
      <c r="K29"/>
      <c r="L29"/>
      <c r="M29"/>
      <c r="N29"/>
      <c r="O29"/>
      <c r="P29"/>
      <c r="Q29"/>
      <c r="R29"/>
      <c r="S29"/>
      <c r="T29"/>
    </row>
    <row r="30" spans="1:20">
      <c r="A30" s="518"/>
      <c r="B30" s="526"/>
      <c r="C30" s="516"/>
      <c r="D30" s="516"/>
      <c r="E30" s="516"/>
      <c r="F30" s="516"/>
      <c r="G30" s="516"/>
      <c r="H30"/>
      <c r="I30"/>
      <c r="J30"/>
      <c r="K30"/>
      <c r="L30"/>
      <c r="M30"/>
      <c r="N30"/>
      <c r="O30"/>
      <c r="P30"/>
      <c r="Q30"/>
      <c r="R30"/>
      <c r="S30"/>
      <c r="T30"/>
    </row>
    <row r="31" spans="1:20">
      <c r="A31" s="518"/>
      <c r="B31" s="527"/>
      <c r="C31" s="516"/>
      <c r="D31" s="528"/>
      <c r="E31" s="529"/>
      <c r="F31" s="516"/>
      <c r="G31" s="516"/>
      <c r="H31"/>
      <c r="I31"/>
      <c r="J31"/>
      <c r="K31"/>
      <c r="L31"/>
      <c r="M31"/>
      <c r="N31"/>
      <c r="O31"/>
      <c r="P31"/>
      <c r="Q31"/>
      <c r="R31"/>
      <c r="S31"/>
      <c r="T31"/>
    </row>
    <row r="32" spans="1:20">
      <c r="A32" s="521"/>
      <c r="B32" s="516"/>
      <c r="C32" s="1162"/>
      <c r="D32" s="1162"/>
      <c r="E32" s="516"/>
      <c r="F32" s="516"/>
      <c r="G32" s="516"/>
      <c r="H32"/>
      <c r="I32"/>
      <c r="J32"/>
      <c r="K32"/>
      <c r="L32"/>
      <c r="M32"/>
      <c r="N32"/>
      <c r="O32"/>
      <c r="P32"/>
      <c r="Q32"/>
      <c r="R32"/>
      <c r="S32"/>
      <c r="T32"/>
    </row>
    <row r="33" spans="1:20">
      <c r="A33" s="516"/>
      <c r="B33" s="528"/>
      <c r="C33" s="516"/>
      <c r="D33" s="516"/>
      <c r="E33" s="516"/>
      <c r="F33" s="516"/>
      <c r="G33" s="516"/>
      <c r="H33"/>
      <c r="I33"/>
      <c r="J33"/>
      <c r="K33"/>
      <c r="L33"/>
      <c r="M33"/>
      <c r="N33"/>
      <c r="O33"/>
      <c r="P33"/>
      <c r="Q33"/>
      <c r="R33"/>
      <c r="S33"/>
      <c r="T33"/>
    </row>
    <row r="34" spans="1:20" ht="15.75">
      <c r="A34" s="523"/>
      <c r="B34" s="528"/>
      <c r="C34" s="525"/>
      <c r="D34"/>
      <c r="E34"/>
      <c r="F34" s="516"/>
      <c r="G34" s="516"/>
      <c r="H34"/>
      <c r="I34"/>
      <c r="J34"/>
      <c r="K34"/>
      <c r="L34"/>
      <c r="M34"/>
      <c r="N34"/>
      <c r="O34"/>
      <c r="P34"/>
      <c r="Q34"/>
      <c r="R34"/>
      <c r="S34"/>
      <c r="T34"/>
    </row>
    <row r="35" spans="1:20">
      <c r="A35" s="516"/>
      <c r="B35" s="530"/>
      <c r="C35" s="516"/>
      <c r="D35"/>
      <c r="E35"/>
      <c r="F35" s="516"/>
      <c r="G35" s="516"/>
      <c r="H35"/>
      <c r="I35"/>
      <c r="J35"/>
      <c r="K35"/>
      <c r="L35"/>
      <c r="M35"/>
      <c r="N35"/>
      <c r="O35"/>
      <c r="P35"/>
      <c r="Q35"/>
      <c r="R35"/>
      <c r="S35"/>
      <c r="T35"/>
    </row>
    <row r="36" spans="1:20">
      <c r="A36" s="517"/>
      <c r="B36" s="530"/>
      <c r="C36" s="516"/>
      <c r="D36"/>
      <c r="E36"/>
      <c r="F36" s="516"/>
      <c r="G36" s="516"/>
      <c r="H36"/>
      <c r="I36"/>
      <c r="J36"/>
      <c r="K36"/>
      <c r="L36"/>
      <c r="M36"/>
      <c r="N36"/>
      <c r="O36"/>
      <c r="P36"/>
      <c r="Q36"/>
      <c r="R36"/>
      <c r="S36"/>
      <c r="T36"/>
    </row>
    <row r="37" spans="1:20">
      <c r="A37" s="517"/>
      <c r="B37" s="516"/>
      <c r="C37" s="516"/>
      <c r="D37"/>
      <c r="E37"/>
      <c r="F37" s="516"/>
      <c r="G37" s="516"/>
      <c r="H37"/>
      <c r="I37"/>
      <c r="J37"/>
      <c r="K37"/>
      <c r="L37"/>
      <c r="M37"/>
      <c r="N37"/>
      <c r="O37"/>
      <c r="P37"/>
      <c r="Q37"/>
      <c r="R37"/>
      <c r="S37"/>
      <c r="T37"/>
    </row>
    <row r="38" spans="1:20">
      <c r="A38" s="518"/>
      <c r="B38" s="519"/>
      <c r="C38" s="519"/>
      <c r="D38"/>
      <c r="E38"/>
      <c r="F38" s="520"/>
      <c r="G38" s="516"/>
      <c r="H38"/>
      <c r="I38"/>
      <c r="J38"/>
      <c r="K38"/>
      <c r="L38"/>
      <c r="M38"/>
      <c r="N38"/>
      <c r="O38"/>
      <c r="P38"/>
      <c r="Q38"/>
      <c r="R38"/>
    </row>
    <row r="39" spans="1:20">
      <c r="A39" s="518"/>
      <c r="B39" s="519"/>
      <c r="C39" s="519"/>
      <c r="D39"/>
      <c r="E39"/>
      <c r="F39" s="520"/>
      <c r="G39" s="516"/>
      <c r="H39"/>
      <c r="I39"/>
      <c r="J39"/>
      <c r="K39"/>
      <c r="L39"/>
      <c r="M39"/>
      <c r="N39"/>
      <c r="O39"/>
      <c r="P39"/>
      <c r="Q39"/>
      <c r="R39"/>
    </row>
    <row r="40" spans="1:20">
      <c r="A40" s="521"/>
      <c r="B40" s="522"/>
      <c r="C40" s="522"/>
      <c r="D40"/>
      <c r="E40"/>
      <c r="F40" s="520"/>
      <c r="G40" s="524"/>
      <c r="H40"/>
      <c r="I40"/>
      <c r="J40"/>
      <c r="K40"/>
      <c r="L40"/>
      <c r="M40"/>
      <c r="N40"/>
      <c r="O40"/>
      <c r="P40"/>
      <c r="Q40"/>
      <c r="R40"/>
    </row>
    <row r="41" spans="1:20">
      <c r="A41" s="526"/>
      <c r="B41" s="516"/>
      <c r="C41" s="516"/>
      <c r="D41"/>
      <c r="E41"/>
      <c r="F41" s="516"/>
      <c r="G41" s="516"/>
      <c r="H41"/>
      <c r="I41"/>
      <c r="J41"/>
      <c r="K41"/>
      <c r="L41"/>
      <c r="M41"/>
      <c r="N41"/>
      <c r="O41"/>
      <c r="P41"/>
      <c r="Q41"/>
      <c r="R41"/>
    </row>
    <row r="42" spans="1:20">
      <c r="A42" s="527"/>
      <c r="B42" s="516"/>
      <c r="C42" s="528"/>
      <c r="D42"/>
      <c r="E42"/>
      <c r="F42" s="516"/>
      <c r="G42" s="516"/>
      <c r="H42" s="516"/>
    </row>
    <row r="43" spans="1:20">
      <c r="A43" s="516"/>
      <c r="B43" s="1162"/>
      <c r="C43" s="1162"/>
      <c r="D43" s="516"/>
      <c r="E43" s="516"/>
      <c r="F43" s="516"/>
      <c r="G43" s="516"/>
    </row>
    <row r="44" spans="1:20">
      <c r="A44" s="528"/>
      <c r="B44" s="516"/>
      <c r="C44" s="516"/>
      <c r="D44" s="516"/>
      <c r="E44" s="516"/>
      <c r="F44" s="516"/>
      <c r="G44" s="516"/>
    </row>
    <row r="45" spans="1:20">
      <c r="A45" s="528"/>
      <c r="B45" s="525"/>
      <c r="C45" s="516"/>
      <c r="D45" s="516"/>
      <c r="E45" s="516"/>
      <c r="F45" s="516"/>
      <c r="G45" s="516"/>
    </row>
    <row r="46" spans="1:20">
      <c r="A46" s="530"/>
      <c r="B46" s="516"/>
      <c r="C46" s="516"/>
      <c r="D46" s="516"/>
      <c r="E46" s="516"/>
      <c r="F46" s="516"/>
      <c r="G46" s="516"/>
    </row>
    <row r="47" spans="1:20">
      <c r="A47" s="530"/>
      <c r="B47" s="516"/>
      <c r="C47" s="516"/>
      <c r="D47" s="525"/>
      <c r="E47" s="516"/>
      <c r="F47" s="516"/>
      <c r="G47" s="516"/>
    </row>
    <row r="48" spans="1:20">
      <c r="A48" s="516"/>
      <c r="B48" s="516"/>
      <c r="C48" s="516"/>
      <c r="D48" s="516"/>
      <c r="E48" s="516"/>
      <c r="F48" s="516"/>
      <c r="G48" s="516"/>
    </row>
    <row r="49" spans="1:7">
      <c r="A49" s="516"/>
      <c r="B49" s="516"/>
      <c r="C49" s="516"/>
      <c r="D49" s="516"/>
      <c r="E49" s="516"/>
      <c r="F49" s="516"/>
      <c r="G49" s="516"/>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34" customWidth="1"/>
    <col min="2" max="2" width="11.140625" style="934" customWidth="1"/>
    <col min="3" max="3" width="12.140625" style="934" customWidth="1"/>
    <col min="4" max="4" width="8.85546875" style="934" bestFit="1" customWidth="1"/>
    <col min="5" max="5" width="3" style="934" customWidth="1"/>
    <col min="6" max="6" width="20.28515625" style="934" customWidth="1"/>
    <col min="7" max="7" width="10.5703125" style="934" customWidth="1"/>
    <col min="8" max="8" width="9.85546875" style="738" bestFit="1" customWidth="1"/>
    <col min="9" max="9" width="8.85546875" style="934" bestFit="1" customWidth="1"/>
    <col min="10" max="10" width="2.85546875" style="934" customWidth="1"/>
    <col min="11" max="11" width="19.85546875" style="934" customWidth="1"/>
    <col min="12" max="12" width="12.140625" style="934" customWidth="1"/>
    <col min="13" max="13" width="11.7109375" style="934" customWidth="1"/>
    <col min="14" max="14" width="8.85546875" style="934" bestFit="1" customWidth="1"/>
    <col min="15" max="15" width="4.42578125" style="934" customWidth="1"/>
    <col min="16" max="16" width="21.5703125" style="934" customWidth="1"/>
    <col min="17" max="17" width="12.42578125" style="934" customWidth="1"/>
    <col min="18" max="18" width="15" style="934" customWidth="1"/>
    <col min="19" max="19" width="8.85546875" style="934" bestFit="1" customWidth="1"/>
    <col min="20" max="252" width="9.140625" style="934"/>
    <col min="253" max="253" width="5" style="934" customWidth="1"/>
    <col min="254" max="254" width="17.7109375" style="934" customWidth="1"/>
    <col min="255" max="255" width="13.85546875" style="934" customWidth="1"/>
    <col min="256" max="256" width="13.140625" style="934" customWidth="1"/>
    <col min="257" max="257" width="12.28515625" style="934" customWidth="1"/>
    <col min="258" max="258" width="3" style="934" customWidth="1"/>
    <col min="259" max="259" width="20.28515625" style="934" customWidth="1"/>
    <col min="260" max="260" width="12.5703125" style="934" customWidth="1"/>
    <col min="261" max="261" width="11.7109375" style="934" customWidth="1"/>
    <col min="262" max="262" width="9.140625" style="934"/>
    <col min="263" max="263" width="2.85546875" style="934" customWidth="1"/>
    <col min="264" max="264" width="18.5703125" style="934" customWidth="1"/>
    <col min="265" max="265" width="14.42578125" style="934" customWidth="1"/>
    <col min="266" max="266" width="13.7109375" style="934" customWidth="1"/>
    <col min="267" max="267" width="10.140625" style="934" customWidth="1"/>
    <col min="268" max="268" width="4.42578125" style="934" customWidth="1"/>
    <col min="269" max="269" width="24" style="934" customWidth="1"/>
    <col min="270" max="270" width="13.140625" style="934" customWidth="1"/>
    <col min="271" max="271" width="13" style="934" customWidth="1"/>
    <col min="272" max="272" width="10.42578125" style="934" customWidth="1"/>
    <col min="273" max="508" width="9.140625" style="934"/>
    <col min="509" max="509" width="5" style="934" customWidth="1"/>
    <col min="510" max="510" width="17.7109375" style="934" customWidth="1"/>
    <col min="511" max="511" width="13.85546875" style="934" customWidth="1"/>
    <col min="512" max="512" width="13.140625" style="934" customWidth="1"/>
    <col min="513" max="513" width="12.28515625" style="934" customWidth="1"/>
    <col min="514" max="514" width="3" style="934" customWidth="1"/>
    <col min="515" max="515" width="20.28515625" style="934" customWidth="1"/>
    <col min="516" max="516" width="12.5703125" style="934" customWidth="1"/>
    <col min="517" max="517" width="11.7109375" style="934" customWidth="1"/>
    <col min="518" max="518" width="9.140625" style="934"/>
    <col min="519" max="519" width="2.85546875" style="934" customWidth="1"/>
    <col min="520" max="520" width="18.5703125" style="934" customWidth="1"/>
    <col min="521" max="521" width="14.42578125" style="934" customWidth="1"/>
    <col min="522" max="522" width="13.7109375" style="934" customWidth="1"/>
    <col min="523" max="523" width="10.140625" style="934" customWidth="1"/>
    <col min="524" max="524" width="4.42578125" style="934" customWidth="1"/>
    <col min="525" max="525" width="24" style="934" customWidth="1"/>
    <col min="526" max="526" width="13.140625" style="934" customWidth="1"/>
    <col min="527" max="527" width="13" style="934" customWidth="1"/>
    <col min="528" max="528" width="10.42578125" style="934" customWidth="1"/>
    <col min="529" max="764" width="9.140625" style="934"/>
    <col min="765" max="765" width="5" style="934" customWidth="1"/>
    <col min="766" max="766" width="17.7109375" style="934" customWidth="1"/>
    <col min="767" max="767" width="13.85546875" style="934" customWidth="1"/>
    <col min="768" max="768" width="13.140625" style="934" customWidth="1"/>
    <col min="769" max="769" width="12.28515625" style="934" customWidth="1"/>
    <col min="770" max="770" width="3" style="934" customWidth="1"/>
    <col min="771" max="771" width="20.28515625" style="934" customWidth="1"/>
    <col min="772" max="772" width="12.5703125" style="934" customWidth="1"/>
    <col min="773" max="773" width="11.7109375" style="934" customWidth="1"/>
    <col min="774" max="774" width="9.140625" style="934"/>
    <col min="775" max="775" width="2.85546875" style="934" customWidth="1"/>
    <col min="776" max="776" width="18.5703125" style="934" customWidth="1"/>
    <col min="777" max="777" width="14.42578125" style="934" customWidth="1"/>
    <col min="778" max="778" width="13.7109375" style="934" customWidth="1"/>
    <col min="779" max="779" width="10.140625" style="934" customWidth="1"/>
    <col min="780" max="780" width="4.42578125" style="934" customWidth="1"/>
    <col min="781" max="781" width="24" style="934" customWidth="1"/>
    <col min="782" max="782" width="13.140625" style="934" customWidth="1"/>
    <col min="783" max="783" width="13" style="934" customWidth="1"/>
    <col min="784" max="784" width="10.42578125" style="934" customWidth="1"/>
    <col min="785" max="1020" width="9.140625" style="934"/>
    <col min="1021" max="1021" width="5" style="934" customWidth="1"/>
    <col min="1022" max="1022" width="17.7109375" style="934" customWidth="1"/>
    <col min="1023" max="1023" width="13.85546875" style="934" customWidth="1"/>
    <col min="1024" max="1024" width="13.140625" style="934" customWidth="1"/>
    <col min="1025" max="1025" width="12.28515625" style="934" customWidth="1"/>
    <col min="1026" max="1026" width="3" style="934" customWidth="1"/>
    <col min="1027" max="1027" width="20.28515625" style="934" customWidth="1"/>
    <col min="1028" max="1028" width="12.5703125" style="934" customWidth="1"/>
    <col min="1029" max="1029" width="11.7109375" style="934" customWidth="1"/>
    <col min="1030" max="1030" width="9.140625" style="934"/>
    <col min="1031" max="1031" width="2.85546875" style="934" customWidth="1"/>
    <col min="1032" max="1032" width="18.5703125" style="934" customWidth="1"/>
    <col min="1033" max="1033" width="14.42578125" style="934" customWidth="1"/>
    <col min="1034" max="1034" width="13.7109375" style="934" customWidth="1"/>
    <col min="1035" max="1035" width="10.140625" style="934" customWidth="1"/>
    <col min="1036" max="1036" width="4.42578125" style="934" customWidth="1"/>
    <col min="1037" max="1037" width="24" style="934" customWidth="1"/>
    <col min="1038" max="1038" width="13.140625" style="934" customWidth="1"/>
    <col min="1039" max="1039" width="13" style="934" customWidth="1"/>
    <col min="1040" max="1040" width="10.42578125" style="934" customWidth="1"/>
    <col min="1041" max="1276" width="9.140625" style="934"/>
    <col min="1277" max="1277" width="5" style="934" customWidth="1"/>
    <col min="1278" max="1278" width="17.7109375" style="934" customWidth="1"/>
    <col min="1279" max="1279" width="13.85546875" style="934" customWidth="1"/>
    <col min="1280" max="1280" width="13.140625" style="934" customWidth="1"/>
    <col min="1281" max="1281" width="12.28515625" style="934" customWidth="1"/>
    <col min="1282" max="1282" width="3" style="934" customWidth="1"/>
    <col min="1283" max="1283" width="20.28515625" style="934" customWidth="1"/>
    <col min="1284" max="1284" width="12.5703125" style="934" customWidth="1"/>
    <col min="1285" max="1285" width="11.7109375" style="934" customWidth="1"/>
    <col min="1286" max="1286" width="9.140625" style="934"/>
    <col min="1287" max="1287" width="2.85546875" style="934" customWidth="1"/>
    <col min="1288" max="1288" width="18.5703125" style="934" customWidth="1"/>
    <col min="1289" max="1289" width="14.42578125" style="934" customWidth="1"/>
    <col min="1290" max="1290" width="13.7109375" style="934" customWidth="1"/>
    <col min="1291" max="1291" width="10.140625" style="934" customWidth="1"/>
    <col min="1292" max="1292" width="4.42578125" style="934" customWidth="1"/>
    <col min="1293" max="1293" width="24" style="934" customWidth="1"/>
    <col min="1294" max="1294" width="13.140625" style="934" customWidth="1"/>
    <col min="1295" max="1295" width="13" style="934" customWidth="1"/>
    <col min="1296" max="1296" width="10.42578125" style="934" customWidth="1"/>
    <col min="1297" max="1532" width="9.140625" style="934"/>
    <col min="1533" max="1533" width="5" style="934" customWidth="1"/>
    <col min="1534" max="1534" width="17.7109375" style="934" customWidth="1"/>
    <col min="1535" max="1535" width="13.85546875" style="934" customWidth="1"/>
    <col min="1536" max="1536" width="13.140625" style="934" customWidth="1"/>
    <col min="1537" max="1537" width="12.28515625" style="934" customWidth="1"/>
    <col min="1538" max="1538" width="3" style="934" customWidth="1"/>
    <col min="1539" max="1539" width="20.28515625" style="934" customWidth="1"/>
    <col min="1540" max="1540" width="12.5703125" style="934" customWidth="1"/>
    <col min="1541" max="1541" width="11.7109375" style="934" customWidth="1"/>
    <col min="1542" max="1542" width="9.140625" style="934"/>
    <col min="1543" max="1543" width="2.85546875" style="934" customWidth="1"/>
    <col min="1544" max="1544" width="18.5703125" style="934" customWidth="1"/>
    <col min="1545" max="1545" width="14.42578125" style="934" customWidth="1"/>
    <col min="1546" max="1546" width="13.7109375" style="934" customWidth="1"/>
    <col min="1547" max="1547" width="10.140625" style="934" customWidth="1"/>
    <col min="1548" max="1548" width="4.42578125" style="934" customWidth="1"/>
    <col min="1549" max="1549" width="24" style="934" customWidth="1"/>
    <col min="1550" max="1550" width="13.140625" style="934" customWidth="1"/>
    <col min="1551" max="1551" width="13" style="934" customWidth="1"/>
    <col min="1552" max="1552" width="10.42578125" style="934" customWidth="1"/>
    <col min="1553" max="1788" width="9.140625" style="934"/>
    <col min="1789" max="1789" width="5" style="934" customWidth="1"/>
    <col min="1790" max="1790" width="17.7109375" style="934" customWidth="1"/>
    <col min="1791" max="1791" width="13.85546875" style="934" customWidth="1"/>
    <col min="1792" max="1792" width="13.140625" style="934" customWidth="1"/>
    <col min="1793" max="1793" width="12.28515625" style="934" customWidth="1"/>
    <col min="1794" max="1794" width="3" style="934" customWidth="1"/>
    <col min="1795" max="1795" width="20.28515625" style="934" customWidth="1"/>
    <col min="1796" max="1796" width="12.5703125" style="934" customWidth="1"/>
    <col min="1797" max="1797" width="11.7109375" style="934" customWidth="1"/>
    <col min="1798" max="1798" width="9.140625" style="934"/>
    <col min="1799" max="1799" width="2.85546875" style="934" customWidth="1"/>
    <col min="1800" max="1800" width="18.5703125" style="934" customWidth="1"/>
    <col min="1801" max="1801" width="14.42578125" style="934" customWidth="1"/>
    <col min="1802" max="1802" width="13.7109375" style="934" customWidth="1"/>
    <col min="1803" max="1803" width="10.140625" style="934" customWidth="1"/>
    <col min="1804" max="1804" width="4.42578125" style="934" customWidth="1"/>
    <col min="1805" max="1805" width="24" style="934" customWidth="1"/>
    <col min="1806" max="1806" width="13.140625" style="934" customWidth="1"/>
    <col min="1807" max="1807" width="13" style="934" customWidth="1"/>
    <col min="1808" max="1808" width="10.42578125" style="934" customWidth="1"/>
    <col min="1809" max="2044" width="9.140625" style="934"/>
    <col min="2045" max="2045" width="5" style="934" customWidth="1"/>
    <col min="2046" max="2046" width="17.7109375" style="934" customWidth="1"/>
    <col min="2047" max="2047" width="13.85546875" style="934" customWidth="1"/>
    <col min="2048" max="2048" width="13.140625" style="934" customWidth="1"/>
    <col min="2049" max="2049" width="12.28515625" style="934" customWidth="1"/>
    <col min="2050" max="2050" width="3" style="934" customWidth="1"/>
    <col min="2051" max="2051" width="20.28515625" style="934" customWidth="1"/>
    <col min="2052" max="2052" width="12.5703125" style="934" customWidth="1"/>
    <col min="2053" max="2053" width="11.7109375" style="934" customWidth="1"/>
    <col min="2054" max="2054" width="9.140625" style="934"/>
    <col min="2055" max="2055" width="2.85546875" style="934" customWidth="1"/>
    <col min="2056" max="2056" width="18.5703125" style="934" customWidth="1"/>
    <col min="2057" max="2057" width="14.42578125" style="934" customWidth="1"/>
    <col min="2058" max="2058" width="13.7109375" style="934" customWidth="1"/>
    <col min="2059" max="2059" width="10.140625" style="934" customWidth="1"/>
    <col min="2060" max="2060" width="4.42578125" style="934" customWidth="1"/>
    <col min="2061" max="2061" width="24" style="934" customWidth="1"/>
    <col min="2062" max="2062" width="13.140625" style="934" customWidth="1"/>
    <col min="2063" max="2063" width="13" style="934" customWidth="1"/>
    <col min="2064" max="2064" width="10.42578125" style="934" customWidth="1"/>
    <col min="2065" max="2300" width="9.140625" style="934"/>
    <col min="2301" max="2301" width="5" style="934" customWidth="1"/>
    <col min="2302" max="2302" width="17.7109375" style="934" customWidth="1"/>
    <col min="2303" max="2303" width="13.85546875" style="934" customWidth="1"/>
    <col min="2304" max="2304" width="13.140625" style="934" customWidth="1"/>
    <col min="2305" max="2305" width="12.28515625" style="934" customWidth="1"/>
    <col min="2306" max="2306" width="3" style="934" customWidth="1"/>
    <col min="2307" max="2307" width="20.28515625" style="934" customWidth="1"/>
    <col min="2308" max="2308" width="12.5703125" style="934" customWidth="1"/>
    <col min="2309" max="2309" width="11.7109375" style="934" customWidth="1"/>
    <col min="2310" max="2310" width="9.140625" style="934"/>
    <col min="2311" max="2311" width="2.85546875" style="934" customWidth="1"/>
    <col min="2312" max="2312" width="18.5703125" style="934" customWidth="1"/>
    <col min="2313" max="2313" width="14.42578125" style="934" customWidth="1"/>
    <col min="2314" max="2314" width="13.7109375" style="934" customWidth="1"/>
    <col min="2315" max="2315" width="10.140625" style="934" customWidth="1"/>
    <col min="2316" max="2316" width="4.42578125" style="934" customWidth="1"/>
    <col min="2317" max="2317" width="24" style="934" customWidth="1"/>
    <col min="2318" max="2318" width="13.140625" style="934" customWidth="1"/>
    <col min="2319" max="2319" width="13" style="934" customWidth="1"/>
    <col min="2320" max="2320" width="10.42578125" style="934" customWidth="1"/>
    <col min="2321" max="2556" width="9.140625" style="934"/>
    <col min="2557" max="2557" width="5" style="934" customWidth="1"/>
    <col min="2558" max="2558" width="17.7109375" style="934" customWidth="1"/>
    <col min="2559" max="2559" width="13.85546875" style="934" customWidth="1"/>
    <col min="2560" max="2560" width="13.140625" style="934" customWidth="1"/>
    <col min="2561" max="2561" width="12.28515625" style="934" customWidth="1"/>
    <col min="2562" max="2562" width="3" style="934" customWidth="1"/>
    <col min="2563" max="2563" width="20.28515625" style="934" customWidth="1"/>
    <col min="2564" max="2564" width="12.5703125" style="934" customWidth="1"/>
    <col min="2565" max="2565" width="11.7109375" style="934" customWidth="1"/>
    <col min="2566" max="2566" width="9.140625" style="934"/>
    <col min="2567" max="2567" width="2.85546875" style="934" customWidth="1"/>
    <col min="2568" max="2568" width="18.5703125" style="934" customWidth="1"/>
    <col min="2569" max="2569" width="14.42578125" style="934" customWidth="1"/>
    <col min="2570" max="2570" width="13.7109375" style="934" customWidth="1"/>
    <col min="2571" max="2571" width="10.140625" style="934" customWidth="1"/>
    <col min="2572" max="2572" width="4.42578125" style="934" customWidth="1"/>
    <col min="2573" max="2573" width="24" style="934" customWidth="1"/>
    <col min="2574" max="2574" width="13.140625" style="934" customWidth="1"/>
    <col min="2575" max="2575" width="13" style="934" customWidth="1"/>
    <col min="2576" max="2576" width="10.42578125" style="934" customWidth="1"/>
    <col min="2577" max="2812" width="9.140625" style="934"/>
    <col min="2813" max="2813" width="5" style="934" customWidth="1"/>
    <col min="2814" max="2814" width="17.7109375" style="934" customWidth="1"/>
    <col min="2815" max="2815" width="13.85546875" style="934" customWidth="1"/>
    <col min="2816" max="2816" width="13.140625" style="934" customWidth="1"/>
    <col min="2817" max="2817" width="12.28515625" style="934" customWidth="1"/>
    <col min="2818" max="2818" width="3" style="934" customWidth="1"/>
    <col min="2819" max="2819" width="20.28515625" style="934" customWidth="1"/>
    <col min="2820" max="2820" width="12.5703125" style="934" customWidth="1"/>
    <col min="2821" max="2821" width="11.7109375" style="934" customWidth="1"/>
    <col min="2822" max="2822" width="9.140625" style="934"/>
    <col min="2823" max="2823" width="2.85546875" style="934" customWidth="1"/>
    <col min="2824" max="2824" width="18.5703125" style="934" customWidth="1"/>
    <col min="2825" max="2825" width="14.42578125" style="934" customWidth="1"/>
    <col min="2826" max="2826" width="13.7109375" style="934" customWidth="1"/>
    <col min="2827" max="2827" width="10.140625" style="934" customWidth="1"/>
    <col min="2828" max="2828" width="4.42578125" style="934" customWidth="1"/>
    <col min="2829" max="2829" width="24" style="934" customWidth="1"/>
    <col min="2830" max="2830" width="13.140625" style="934" customWidth="1"/>
    <col min="2831" max="2831" width="13" style="934" customWidth="1"/>
    <col min="2832" max="2832" width="10.42578125" style="934" customWidth="1"/>
    <col min="2833" max="3068" width="9.140625" style="934"/>
    <col min="3069" max="3069" width="5" style="934" customWidth="1"/>
    <col min="3070" max="3070" width="17.7109375" style="934" customWidth="1"/>
    <col min="3071" max="3071" width="13.85546875" style="934" customWidth="1"/>
    <col min="3072" max="3072" width="13.140625" style="934" customWidth="1"/>
    <col min="3073" max="3073" width="12.28515625" style="934" customWidth="1"/>
    <col min="3074" max="3074" width="3" style="934" customWidth="1"/>
    <col min="3075" max="3075" width="20.28515625" style="934" customWidth="1"/>
    <col min="3076" max="3076" width="12.5703125" style="934" customWidth="1"/>
    <col min="3077" max="3077" width="11.7109375" style="934" customWidth="1"/>
    <col min="3078" max="3078" width="9.140625" style="934"/>
    <col min="3079" max="3079" width="2.85546875" style="934" customWidth="1"/>
    <col min="3080" max="3080" width="18.5703125" style="934" customWidth="1"/>
    <col min="3081" max="3081" width="14.42578125" style="934" customWidth="1"/>
    <col min="3082" max="3082" width="13.7109375" style="934" customWidth="1"/>
    <col min="3083" max="3083" width="10.140625" style="934" customWidth="1"/>
    <col min="3084" max="3084" width="4.42578125" style="934" customWidth="1"/>
    <col min="3085" max="3085" width="24" style="934" customWidth="1"/>
    <col min="3086" max="3086" width="13.140625" style="934" customWidth="1"/>
    <col min="3087" max="3087" width="13" style="934" customWidth="1"/>
    <col min="3088" max="3088" width="10.42578125" style="934" customWidth="1"/>
    <col min="3089" max="3324" width="9.140625" style="934"/>
    <col min="3325" max="3325" width="5" style="934" customWidth="1"/>
    <col min="3326" max="3326" width="17.7109375" style="934" customWidth="1"/>
    <col min="3327" max="3327" width="13.85546875" style="934" customWidth="1"/>
    <col min="3328" max="3328" width="13.140625" style="934" customWidth="1"/>
    <col min="3329" max="3329" width="12.28515625" style="934" customWidth="1"/>
    <col min="3330" max="3330" width="3" style="934" customWidth="1"/>
    <col min="3331" max="3331" width="20.28515625" style="934" customWidth="1"/>
    <col min="3332" max="3332" width="12.5703125" style="934" customWidth="1"/>
    <col min="3333" max="3333" width="11.7109375" style="934" customWidth="1"/>
    <col min="3334" max="3334" width="9.140625" style="934"/>
    <col min="3335" max="3335" width="2.85546875" style="934" customWidth="1"/>
    <col min="3336" max="3336" width="18.5703125" style="934" customWidth="1"/>
    <col min="3337" max="3337" width="14.42578125" style="934" customWidth="1"/>
    <col min="3338" max="3338" width="13.7109375" style="934" customWidth="1"/>
    <col min="3339" max="3339" width="10.140625" style="934" customWidth="1"/>
    <col min="3340" max="3340" width="4.42578125" style="934" customWidth="1"/>
    <col min="3341" max="3341" width="24" style="934" customWidth="1"/>
    <col min="3342" max="3342" width="13.140625" style="934" customWidth="1"/>
    <col min="3343" max="3343" width="13" style="934" customWidth="1"/>
    <col min="3344" max="3344" width="10.42578125" style="934" customWidth="1"/>
    <col min="3345" max="3580" width="9.140625" style="934"/>
    <col min="3581" max="3581" width="5" style="934" customWidth="1"/>
    <col min="3582" max="3582" width="17.7109375" style="934" customWidth="1"/>
    <col min="3583" max="3583" width="13.85546875" style="934" customWidth="1"/>
    <col min="3584" max="3584" width="13.140625" style="934" customWidth="1"/>
    <col min="3585" max="3585" width="12.28515625" style="934" customWidth="1"/>
    <col min="3586" max="3586" width="3" style="934" customWidth="1"/>
    <col min="3587" max="3587" width="20.28515625" style="934" customWidth="1"/>
    <col min="3588" max="3588" width="12.5703125" style="934" customWidth="1"/>
    <col min="3589" max="3589" width="11.7109375" style="934" customWidth="1"/>
    <col min="3590" max="3590" width="9.140625" style="934"/>
    <col min="3591" max="3591" width="2.85546875" style="934" customWidth="1"/>
    <col min="3592" max="3592" width="18.5703125" style="934" customWidth="1"/>
    <col min="3593" max="3593" width="14.42578125" style="934" customWidth="1"/>
    <col min="3594" max="3594" width="13.7109375" style="934" customWidth="1"/>
    <col min="3595" max="3595" width="10.140625" style="934" customWidth="1"/>
    <col min="3596" max="3596" width="4.42578125" style="934" customWidth="1"/>
    <col min="3597" max="3597" width="24" style="934" customWidth="1"/>
    <col min="3598" max="3598" width="13.140625" style="934" customWidth="1"/>
    <col min="3599" max="3599" width="13" style="934" customWidth="1"/>
    <col min="3600" max="3600" width="10.42578125" style="934" customWidth="1"/>
    <col min="3601" max="3836" width="9.140625" style="934"/>
    <col min="3837" max="3837" width="5" style="934" customWidth="1"/>
    <col min="3838" max="3838" width="17.7109375" style="934" customWidth="1"/>
    <col min="3839" max="3839" width="13.85546875" style="934" customWidth="1"/>
    <col min="3840" max="3840" width="13.140625" style="934" customWidth="1"/>
    <col min="3841" max="3841" width="12.28515625" style="934" customWidth="1"/>
    <col min="3842" max="3842" width="3" style="934" customWidth="1"/>
    <col min="3843" max="3843" width="20.28515625" style="934" customWidth="1"/>
    <col min="3844" max="3844" width="12.5703125" style="934" customWidth="1"/>
    <col min="3845" max="3845" width="11.7109375" style="934" customWidth="1"/>
    <col min="3846" max="3846" width="9.140625" style="934"/>
    <col min="3847" max="3847" width="2.85546875" style="934" customWidth="1"/>
    <col min="3848" max="3848" width="18.5703125" style="934" customWidth="1"/>
    <col min="3849" max="3849" width="14.42578125" style="934" customWidth="1"/>
    <col min="3850" max="3850" width="13.7109375" style="934" customWidth="1"/>
    <col min="3851" max="3851" width="10.140625" style="934" customWidth="1"/>
    <col min="3852" max="3852" width="4.42578125" style="934" customWidth="1"/>
    <col min="3853" max="3853" width="24" style="934" customWidth="1"/>
    <col min="3854" max="3854" width="13.140625" style="934" customWidth="1"/>
    <col min="3855" max="3855" width="13" style="934" customWidth="1"/>
    <col min="3856" max="3856" width="10.42578125" style="934" customWidth="1"/>
    <col min="3857" max="4092" width="9.140625" style="934"/>
    <col min="4093" max="4093" width="5" style="934" customWidth="1"/>
    <col min="4094" max="4094" width="17.7109375" style="934" customWidth="1"/>
    <col min="4095" max="4095" width="13.85546875" style="934" customWidth="1"/>
    <col min="4096" max="4096" width="13.140625" style="934" customWidth="1"/>
    <col min="4097" max="4097" width="12.28515625" style="934" customWidth="1"/>
    <col min="4098" max="4098" width="3" style="934" customWidth="1"/>
    <col min="4099" max="4099" width="20.28515625" style="934" customWidth="1"/>
    <col min="4100" max="4100" width="12.5703125" style="934" customWidth="1"/>
    <col min="4101" max="4101" width="11.7109375" style="934" customWidth="1"/>
    <col min="4102" max="4102" width="9.140625" style="934"/>
    <col min="4103" max="4103" width="2.85546875" style="934" customWidth="1"/>
    <col min="4104" max="4104" width="18.5703125" style="934" customWidth="1"/>
    <col min="4105" max="4105" width="14.42578125" style="934" customWidth="1"/>
    <col min="4106" max="4106" width="13.7109375" style="934" customWidth="1"/>
    <col min="4107" max="4107" width="10.140625" style="934" customWidth="1"/>
    <col min="4108" max="4108" width="4.42578125" style="934" customWidth="1"/>
    <col min="4109" max="4109" width="24" style="934" customWidth="1"/>
    <col min="4110" max="4110" width="13.140625" style="934" customWidth="1"/>
    <col min="4111" max="4111" width="13" style="934" customWidth="1"/>
    <col min="4112" max="4112" width="10.42578125" style="934" customWidth="1"/>
    <col min="4113" max="4348" width="9.140625" style="934"/>
    <col min="4349" max="4349" width="5" style="934" customWidth="1"/>
    <col min="4350" max="4350" width="17.7109375" style="934" customWidth="1"/>
    <col min="4351" max="4351" width="13.85546875" style="934" customWidth="1"/>
    <col min="4352" max="4352" width="13.140625" style="934" customWidth="1"/>
    <col min="4353" max="4353" width="12.28515625" style="934" customWidth="1"/>
    <col min="4354" max="4354" width="3" style="934" customWidth="1"/>
    <col min="4355" max="4355" width="20.28515625" style="934" customWidth="1"/>
    <col min="4356" max="4356" width="12.5703125" style="934" customWidth="1"/>
    <col min="4357" max="4357" width="11.7109375" style="934" customWidth="1"/>
    <col min="4358" max="4358" width="9.140625" style="934"/>
    <col min="4359" max="4359" width="2.85546875" style="934" customWidth="1"/>
    <col min="4360" max="4360" width="18.5703125" style="934" customWidth="1"/>
    <col min="4361" max="4361" width="14.42578125" style="934" customWidth="1"/>
    <col min="4362" max="4362" width="13.7109375" style="934" customWidth="1"/>
    <col min="4363" max="4363" width="10.140625" style="934" customWidth="1"/>
    <col min="4364" max="4364" width="4.42578125" style="934" customWidth="1"/>
    <col min="4365" max="4365" width="24" style="934" customWidth="1"/>
    <col min="4366" max="4366" width="13.140625" style="934" customWidth="1"/>
    <col min="4367" max="4367" width="13" style="934" customWidth="1"/>
    <col min="4368" max="4368" width="10.42578125" style="934" customWidth="1"/>
    <col min="4369" max="4604" width="9.140625" style="934"/>
    <col min="4605" max="4605" width="5" style="934" customWidth="1"/>
    <col min="4606" max="4606" width="17.7109375" style="934" customWidth="1"/>
    <col min="4607" max="4607" width="13.85546875" style="934" customWidth="1"/>
    <col min="4608" max="4608" width="13.140625" style="934" customWidth="1"/>
    <col min="4609" max="4609" width="12.28515625" style="934" customWidth="1"/>
    <col min="4610" max="4610" width="3" style="934" customWidth="1"/>
    <col min="4611" max="4611" width="20.28515625" style="934" customWidth="1"/>
    <col min="4612" max="4612" width="12.5703125" style="934" customWidth="1"/>
    <col min="4613" max="4613" width="11.7109375" style="934" customWidth="1"/>
    <col min="4614" max="4614" width="9.140625" style="934"/>
    <col min="4615" max="4615" width="2.85546875" style="934" customWidth="1"/>
    <col min="4616" max="4616" width="18.5703125" style="934" customWidth="1"/>
    <col min="4617" max="4617" width="14.42578125" style="934" customWidth="1"/>
    <col min="4618" max="4618" width="13.7109375" style="934" customWidth="1"/>
    <col min="4619" max="4619" width="10.140625" style="934" customWidth="1"/>
    <col min="4620" max="4620" width="4.42578125" style="934" customWidth="1"/>
    <col min="4621" max="4621" width="24" style="934" customWidth="1"/>
    <col min="4622" max="4622" width="13.140625" style="934" customWidth="1"/>
    <col min="4623" max="4623" width="13" style="934" customWidth="1"/>
    <col min="4624" max="4624" width="10.42578125" style="934" customWidth="1"/>
    <col min="4625" max="4860" width="9.140625" style="934"/>
    <col min="4861" max="4861" width="5" style="934" customWidth="1"/>
    <col min="4862" max="4862" width="17.7109375" style="934" customWidth="1"/>
    <col min="4863" max="4863" width="13.85546875" style="934" customWidth="1"/>
    <col min="4864" max="4864" width="13.140625" style="934" customWidth="1"/>
    <col min="4865" max="4865" width="12.28515625" style="934" customWidth="1"/>
    <col min="4866" max="4866" width="3" style="934" customWidth="1"/>
    <col min="4867" max="4867" width="20.28515625" style="934" customWidth="1"/>
    <col min="4868" max="4868" width="12.5703125" style="934" customWidth="1"/>
    <col min="4869" max="4869" width="11.7109375" style="934" customWidth="1"/>
    <col min="4870" max="4870" width="9.140625" style="934"/>
    <col min="4871" max="4871" width="2.85546875" style="934" customWidth="1"/>
    <col min="4872" max="4872" width="18.5703125" style="934" customWidth="1"/>
    <col min="4873" max="4873" width="14.42578125" style="934" customWidth="1"/>
    <col min="4874" max="4874" width="13.7109375" style="934" customWidth="1"/>
    <col min="4875" max="4875" width="10.140625" style="934" customWidth="1"/>
    <col min="4876" max="4876" width="4.42578125" style="934" customWidth="1"/>
    <col min="4877" max="4877" width="24" style="934" customWidth="1"/>
    <col min="4878" max="4878" width="13.140625" style="934" customWidth="1"/>
    <col min="4879" max="4879" width="13" style="934" customWidth="1"/>
    <col min="4880" max="4880" width="10.42578125" style="934" customWidth="1"/>
    <col min="4881" max="5116" width="9.140625" style="934"/>
    <col min="5117" max="5117" width="5" style="934" customWidth="1"/>
    <col min="5118" max="5118" width="17.7109375" style="934" customWidth="1"/>
    <col min="5119" max="5119" width="13.85546875" style="934" customWidth="1"/>
    <col min="5120" max="5120" width="13.140625" style="934" customWidth="1"/>
    <col min="5121" max="5121" width="12.28515625" style="934" customWidth="1"/>
    <col min="5122" max="5122" width="3" style="934" customWidth="1"/>
    <col min="5123" max="5123" width="20.28515625" style="934" customWidth="1"/>
    <col min="5124" max="5124" width="12.5703125" style="934" customWidth="1"/>
    <col min="5125" max="5125" width="11.7109375" style="934" customWidth="1"/>
    <col min="5126" max="5126" width="9.140625" style="934"/>
    <col min="5127" max="5127" width="2.85546875" style="934" customWidth="1"/>
    <col min="5128" max="5128" width="18.5703125" style="934" customWidth="1"/>
    <col min="5129" max="5129" width="14.42578125" style="934" customWidth="1"/>
    <col min="5130" max="5130" width="13.7109375" style="934" customWidth="1"/>
    <col min="5131" max="5131" width="10.140625" style="934" customWidth="1"/>
    <col min="5132" max="5132" width="4.42578125" style="934" customWidth="1"/>
    <col min="5133" max="5133" width="24" style="934" customWidth="1"/>
    <col min="5134" max="5134" width="13.140625" style="934" customWidth="1"/>
    <col min="5135" max="5135" width="13" style="934" customWidth="1"/>
    <col min="5136" max="5136" width="10.42578125" style="934" customWidth="1"/>
    <col min="5137" max="5372" width="9.140625" style="934"/>
    <col min="5373" max="5373" width="5" style="934" customWidth="1"/>
    <col min="5374" max="5374" width="17.7109375" style="934" customWidth="1"/>
    <col min="5375" max="5375" width="13.85546875" style="934" customWidth="1"/>
    <col min="5376" max="5376" width="13.140625" style="934" customWidth="1"/>
    <col min="5377" max="5377" width="12.28515625" style="934" customWidth="1"/>
    <col min="5378" max="5378" width="3" style="934" customWidth="1"/>
    <col min="5379" max="5379" width="20.28515625" style="934" customWidth="1"/>
    <col min="5380" max="5380" width="12.5703125" style="934" customWidth="1"/>
    <col min="5381" max="5381" width="11.7109375" style="934" customWidth="1"/>
    <col min="5382" max="5382" width="9.140625" style="934"/>
    <col min="5383" max="5383" width="2.85546875" style="934" customWidth="1"/>
    <col min="5384" max="5384" width="18.5703125" style="934" customWidth="1"/>
    <col min="5385" max="5385" width="14.42578125" style="934" customWidth="1"/>
    <col min="5386" max="5386" width="13.7109375" style="934" customWidth="1"/>
    <col min="5387" max="5387" width="10.140625" style="934" customWidth="1"/>
    <col min="5388" max="5388" width="4.42578125" style="934" customWidth="1"/>
    <col min="5389" max="5389" width="24" style="934" customWidth="1"/>
    <col min="5390" max="5390" width="13.140625" style="934" customWidth="1"/>
    <col min="5391" max="5391" width="13" style="934" customWidth="1"/>
    <col min="5392" max="5392" width="10.42578125" style="934" customWidth="1"/>
    <col min="5393" max="5628" width="9.140625" style="934"/>
    <col min="5629" max="5629" width="5" style="934" customWidth="1"/>
    <col min="5630" max="5630" width="17.7109375" style="934" customWidth="1"/>
    <col min="5631" max="5631" width="13.85546875" style="934" customWidth="1"/>
    <col min="5632" max="5632" width="13.140625" style="934" customWidth="1"/>
    <col min="5633" max="5633" width="12.28515625" style="934" customWidth="1"/>
    <col min="5634" max="5634" width="3" style="934" customWidth="1"/>
    <col min="5635" max="5635" width="20.28515625" style="934" customWidth="1"/>
    <col min="5636" max="5636" width="12.5703125" style="934" customWidth="1"/>
    <col min="5637" max="5637" width="11.7109375" style="934" customWidth="1"/>
    <col min="5638" max="5638" width="9.140625" style="934"/>
    <col min="5639" max="5639" width="2.85546875" style="934" customWidth="1"/>
    <col min="5640" max="5640" width="18.5703125" style="934" customWidth="1"/>
    <col min="5641" max="5641" width="14.42578125" style="934" customWidth="1"/>
    <col min="5642" max="5642" width="13.7109375" style="934" customWidth="1"/>
    <col min="5643" max="5643" width="10.140625" style="934" customWidth="1"/>
    <col min="5644" max="5644" width="4.42578125" style="934" customWidth="1"/>
    <col min="5645" max="5645" width="24" style="934" customWidth="1"/>
    <col min="5646" max="5646" width="13.140625" style="934" customWidth="1"/>
    <col min="5647" max="5647" width="13" style="934" customWidth="1"/>
    <col min="5648" max="5648" width="10.42578125" style="934" customWidth="1"/>
    <col min="5649" max="5884" width="9.140625" style="934"/>
    <col min="5885" max="5885" width="5" style="934" customWidth="1"/>
    <col min="5886" max="5886" width="17.7109375" style="934" customWidth="1"/>
    <col min="5887" max="5887" width="13.85546875" style="934" customWidth="1"/>
    <col min="5888" max="5888" width="13.140625" style="934" customWidth="1"/>
    <col min="5889" max="5889" width="12.28515625" style="934" customWidth="1"/>
    <col min="5890" max="5890" width="3" style="934" customWidth="1"/>
    <col min="5891" max="5891" width="20.28515625" style="934" customWidth="1"/>
    <col min="5892" max="5892" width="12.5703125" style="934" customWidth="1"/>
    <col min="5893" max="5893" width="11.7109375" style="934" customWidth="1"/>
    <col min="5894" max="5894" width="9.140625" style="934"/>
    <col min="5895" max="5895" width="2.85546875" style="934" customWidth="1"/>
    <col min="5896" max="5896" width="18.5703125" style="934" customWidth="1"/>
    <col min="5897" max="5897" width="14.42578125" style="934" customWidth="1"/>
    <col min="5898" max="5898" width="13.7109375" style="934" customWidth="1"/>
    <col min="5899" max="5899" width="10.140625" style="934" customWidth="1"/>
    <col min="5900" max="5900" width="4.42578125" style="934" customWidth="1"/>
    <col min="5901" max="5901" width="24" style="934" customWidth="1"/>
    <col min="5902" max="5902" width="13.140625" style="934" customWidth="1"/>
    <col min="5903" max="5903" width="13" style="934" customWidth="1"/>
    <col min="5904" max="5904" width="10.42578125" style="934" customWidth="1"/>
    <col min="5905" max="6140" width="9.140625" style="934"/>
    <col min="6141" max="6141" width="5" style="934" customWidth="1"/>
    <col min="6142" max="6142" width="17.7109375" style="934" customWidth="1"/>
    <col min="6143" max="6143" width="13.85546875" style="934" customWidth="1"/>
    <col min="6144" max="6144" width="13.140625" style="934" customWidth="1"/>
    <col min="6145" max="6145" width="12.28515625" style="934" customWidth="1"/>
    <col min="6146" max="6146" width="3" style="934" customWidth="1"/>
    <col min="6147" max="6147" width="20.28515625" style="934" customWidth="1"/>
    <col min="6148" max="6148" width="12.5703125" style="934" customWidth="1"/>
    <col min="6149" max="6149" width="11.7109375" style="934" customWidth="1"/>
    <col min="6150" max="6150" width="9.140625" style="934"/>
    <col min="6151" max="6151" width="2.85546875" style="934" customWidth="1"/>
    <col min="6152" max="6152" width="18.5703125" style="934" customWidth="1"/>
    <col min="6153" max="6153" width="14.42578125" style="934" customWidth="1"/>
    <col min="6154" max="6154" width="13.7109375" style="934" customWidth="1"/>
    <col min="6155" max="6155" width="10.140625" style="934" customWidth="1"/>
    <col min="6156" max="6156" width="4.42578125" style="934" customWidth="1"/>
    <col min="6157" max="6157" width="24" style="934" customWidth="1"/>
    <col min="6158" max="6158" width="13.140625" style="934" customWidth="1"/>
    <col min="6159" max="6159" width="13" style="934" customWidth="1"/>
    <col min="6160" max="6160" width="10.42578125" style="934" customWidth="1"/>
    <col min="6161" max="6396" width="9.140625" style="934"/>
    <col min="6397" max="6397" width="5" style="934" customWidth="1"/>
    <col min="6398" max="6398" width="17.7109375" style="934" customWidth="1"/>
    <col min="6399" max="6399" width="13.85546875" style="934" customWidth="1"/>
    <col min="6400" max="6400" width="13.140625" style="934" customWidth="1"/>
    <col min="6401" max="6401" width="12.28515625" style="934" customWidth="1"/>
    <col min="6402" max="6402" width="3" style="934" customWidth="1"/>
    <col min="6403" max="6403" width="20.28515625" style="934" customWidth="1"/>
    <col min="6404" max="6404" width="12.5703125" style="934" customWidth="1"/>
    <col min="6405" max="6405" width="11.7109375" style="934" customWidth="1"/>
    <col min="6406" max="6406" width="9.140625" style="934"/>
    <col min="6407" max="6407" width="2.85546875" style="934" customWidth="1"/>
    <col min="6408" max="6408" width="18.5703125" style="934" customWidth="1"/>
    <col min="6409" max="6409" width="14.42578125" style="934" customWidth="1"/>
    <col min="6410" max="6410" width="13.7109375" style="934" customWidth="1"/>
    <col min="6411" max="6411" width="10.140625" style="934" customWidth="1"/>
    <col min="6412" max="6412" width="4.42578125" style="934" customWidth="1"/>
    <col min="6413" max="6413" width="24" style="934" customWidth="1"/>
    <col min="6414" max="6414" width="13.140625" style="934" customWidth="1"/>
    <col min="6415" max="6415" width="13" style="934" customWidth="1"/>
    <col min="6416" max="6416" width="10.42578125" style="934" customWidth="1"/>
    <col min="6417" max="6652" width="9.140625" style="934"/>
    <col min="6653" max="6653" width="5" style="934" customWidth="1"/>
    <col min="6654" max="6654" width="17.7109375" style="934" customWidth="1"/>
    <col min="6655" max="6655" width="13.85546875" style="934" customWidth="1"/>
    <col min="6656" max="6656" width="13.140625" style="934" customWidth="1"/>
    <col min="6657" max="6657" width="12.28515625" style="934" customWidth="1"/>
    <col min="6658" max="6658" width="3" style="934" customWidth="1"/>
    <col min="6659" max="6659" width="20.28515625" style="934" customWidth="1"/>
    <col min="6660" max="6660" width="12.5703125" style="934" customWidth="1"/>
    <col min="6661" max="6661" width="11.7109375" style="934" customWidth="1"/>
    <col min="6662" max="6662" width="9.140625" style="934"/>
    <col min="6663" max="6663" width="2.85546875" style="934" customWidth="1"/>
    <col min="6664" max="6664" width="18.5703125" style="934" customWidth="1"/>
    <col min="6665" max="6665" width="14.42578125" style="934" customWidth="1"/>
    <col min="6666" max="6666" width="13.7109375" style="934" customWidth="1"/>
    <col min="6667" max="6667" width="10.140625" style="934" customWidth="1"/>
    <col min="6668" max="6668" width="4.42578125" style="934" customWidth="1"/>
    <col min="6669" max="6669" width="24" style="934" customWidth="1"/>
    <col min="6670" max="6670" width="13.140625" style="934" customWidth="1"/>
    <col min="6671" max="6671" width="13" style="934" customWidth="1"/>
    <col min="6672" max="6672" width="10.42578125" style="934" customWidth="1"/>
    <col min="6673" max="6908" width="9.140625" style="934"/>
    <col min="6909" max="6909" width="5" style="934" customWidth="1"/>
    <col min="6910" max="6910" width="17.7109375" style="934" customWidth="1"/>
    <col min="6911" max="6911" width="13.85546875" style="934" customWidth="1"/>
    <col min="6912" max="6912" width="13.140625" style="934" customWidth="1"/>
    <col min="6913" max="6913" width="12.28515625" style="934" customWidth="1"/>
    <col min="6914" max="6914" width="3" style="934" customWidth="1"/>
    <col min="6915" max="6915" width="20.28515625" style="934" customWidth="1"/>
    <col min="6916" max="6916" width="12.5703125" style="934" customWidth="1"/>
    <col min="6917" max="6917" width="11.7109375" style="934" customWidth="1"/>
    <col min="6918" max="6918" width="9.140625" style="934"/>
    <col min="6919" max="6919" width="2.85546875" style="934" customWidth="1"/>
    <col min="6920" max="6920" width="18.5703125" style="934" customWidth="1"/>
    <col min="6921" max="6921" width="14.42578125" style="934" customWidth="1"/>
    <col min="6922" max="6922" width="13.7109375" style="934" customWidth="1"/>
    <col min="6923" max="6923" width="10.140625" style="934" customWidth="1"/>
    <col min="6924" max="6924" width="4.42578125" style="934" customWidth="1"/>
    <col min="6925" max="6925" width="24" style="934" customWidth="1"/>
    <col min="6926" max="6926" width="13.140625" style="934" customWidth="1"/>
    <col min="6927" max="6927" width="13" style="934" customWidth="1"/>
    <col min="6928" max="6928" width="10.42578125" style="934" customWidth="1"/>
    <col min="6929" max="7164" width="9.140625" style="934"/>
    <col min="7165" max="7165" width="5" style="934" customWidth="1"/>
    <col min="7166" max="7166" width="17.7109375" style="934" customWidth="1"/>
    <col min="7167" max="7167" width="13.85546875" style="934" customWidth="1"/>
    <col min="7168" max="7168" width="13.140625" style="934" customWidth="1"/>
    <col min="7169" max="7169" width="12.28515625" style="934" customWidth="1"/>
    <col min="7170" max="7170" width="3" style="934" customWidth="1"/>
    <col min="7171" max="7171" width="20.28515625" style="934" customWidth="1"/>
    <col min="7172" max="7172" width="12.5703125" style="934" customWidth="1"/>
    <col min="7173" max="7173" width="11.7109375" style="934" customWidth="1"/>
    <col min="7174" max="7174" width="9.140625" style="934"/>
    <col min="7175" max="7175" width="2.85546875" style="934" customWidth="1"/>
    <col min="7176" max="7176" width="18.5703125" style="934" customWidth="1"/>
    <col min="7177" max="7177" width="14.42578125" style="934" customWidth="1"/>
    <col min="7178" max="7178" width="13.7109375" style="934" customWidth="1"/>
    <col min="7179" max="7179" width="10.140625" style="934" customWidth="1"/>
    <col min="7180" max="7180" width="4.42578125" style="934" customWidth="1"/>
    <col min="7181" max="7181" width="24" style="934" customWidth="1"/>
    <col min="7182" max="7182" width="13.140625" style="934" customWidth="1"/>
    <col min="7183" max="7183" width="13" style="934" customWidth="1"/>
    <col min="7184" max="7184" width="10.42578125" style="934" customWidth="1"/>
    <col min="7185" max="7420" width="9.140625" style="934"/>
    <col min="7421" max="7421" width="5" style="934" customWidth="1"/>
    <col min="7422" max="7422" width="17.7109375" style="934" customWidth="1"/>
    <col min="7423" max="7423" width="13.85546875" style="934" customWidth="1"/>
    <col min="7424" max="7424" width="13.140625" style="934" customWidth="1"/>
    <col min="7425" max="7425" width="12.28515625" style="934" customWidth="1"/>
    <col min="7426" max="7426" width="3" style="934" customWidth="1"/>
    <col min="7427" max="7427" width="20.28515625" style="934" customWidth="1"/>
    <col min="7428" max="7428" width="12.5703125" style="934" customWidth="1"/>
    <col min="7429" max="7429" width="11.7109375" style="934" customWidth="1"/>
    <col min="7430" max="7430" width="9.140625" style="934"/>
    <col min="7431" max="7431" width="2.85546875" style="934" customWidth="1"/>
    <col min="7432" max="7432" width="18.5703125" style="934" customWidth="1"/>
    <col min="7433" max="7433" width="14.42578125" style="934" customWidth="1"/>
    <col min="7434" max="7434" width="13.7109375" style="934" customWidth="1"/>
    <col min="7435" max="7435" width="10.140625" style="934" customWidth="1"/>
    <col min="7436" max="7436" width="4.42578125" style="934" customWidth="1"/>
    <col min="7437" max="7437" width="24" style="934" customWidth="1"/>
    <col min="7438" max="7438" width="13.140625" style="934" customWidth="1"/>
    <col min="7439" max="7439" width="13" style="934" customWidth="1"/>
    <col min="7440" max="7440" width="10.42578125" style="934" customWidth="1"/>
    <col min="7441" max="7676" width="9.140625" style="934"/>
    <col min="7677" max="7677" width="5" style="934" customWidth="1"/>
    <col min="7678" max="7678" width="17.7109375" style="934" customWidth="1"/>
    <col min="7679" max="7679" width="13.85546875" style="934" customWidth="1"/>
    <col min="7680" max="7680" width="13.140625" style="934" customWidth="1"/>
    <col min="7681" max="7681" width="12.28515625" style="934" customWidth="1"/>
    <col min="7682" max="7682" width="3" style="934" customWidth="1"/>
    <col min="7683" max="7683" width="20.28515625" style="934" customWidth="1"/>
    <col min="7684" max="7684" width="12.5703125" style="934" customWidth="1"/>
    <col min="7685" max="7685" width="11.7109375" style="934" customWidth="1"/>
    <col min="7686" max="7686" width="9.140625" style="934"/>
    <col min="7687" max="7687" width="2.85546875" style="934" customWidth="1"/>
    <col min="7688" max="7688" width="18.5703125" style="934" customWidth="1"/>
    <col min="7689" max="7689" width="14.42578125" style="934" customWidth="1"/>
    <col min="7690" max="7690" width="13.7109375" style="934" customWidth="1"/>
    <col min="7691" max="7691" width="10.140625" style="934" customWidth="1"/>
    <col min="7692" max="7692" width="4.42578125" style="934" customWidth="1"/>
    <col min="7693" max="7693" width="24" style="934" customWidth="1"/>
    <col min="7694" max="7694" width="13.140625" style="934" customWidth="1"/>
    <col min="7695" max="7695" width="13" style="934" customWidth="1"/>
    <col min="7696" max="7696" width="10.42578125" style="934" customWidth="1"/>
    <col min="7697" max="7932" width="9.140625" style="934"/>
    <col min="7933" max="7933" width="5" style="934" customWidth="1"/>
    <col min="7934" max="7934" width="17.7109375" style="934" customWidth="1"/>
    <col min="7935" max="7935" width="13.85546875" style="934" customWidth="1"/>
    <col min="7936" max="7936" width="13.140625" style="934" customWidth="1"/>
    <col min="7937" max="7937" width="12.28515625" style="934" customWidth="1"/>
    <col min="7938" max="7938" width="3" style="934" customWidth="1"/>
    <col min="7939" max="7939" width="20.28515625" style="934" customWidth="1"/>
    <col min="7940" max="7940" width="12.5703125" style="934" customWidth="1"/>
    <col min="7941" max="7941" width="11.7109375" style="934" customWidth="1"/>
    <col min="7942" max="7942" width="9.140625" style="934"/>
    <col min="7943" max="7943" width="2.85546875" style="934" customWidth="1"/>
    <col min="7944" max="7944" width="18.5703125" style="934" customWidth="1"/>
    <col min="7945" max="7945" width="14.42578125" style="934" customWidth="1"/>
    <col min="7946" max="7946" width="13.7109375" style="934" customWidth="1"/>
    <col min="7947" max="7947" width="10.140625" style="934" customWidth="1"/>
    <col min="7948" max="7948" width="4.42578125" style="934" customWidth="1"/>
    <col min="7949" max="7949" width="24" style="934" customWidth="1"/>
    <col min="7950" max="7950" width="13.140625" style="934" customWidth="1"/>
    <col min="7951" max="7951" width="13" style="934" customWidth="1"/>
    <col min="7952" max="7952" width="10.42578125" style="934" customWidth="1"/>
    <col min="7953" max="8188" width="9.140625" style="934"/>
    <col min="8189" max="8189" width="5" style="934" customWidth="1"/>
    <col min="8190" max="8190" width="17.7109375" style="934" customWidth="1"/>
    <col min="8191" max="8191" width="13.85546875" style="934" customWidth="1"/>
    <col min="8192" max="8192" width="13.140625" style="934" customWidth="1"/>
    <col min="8193" max="8193" width="12.28515625" style="934" customWidth="1"/>
    <col min="8194" max="8194" width="3" style="934" customWidth="1"/>
    <col min="8195" max="8195" width="20.28515625" style="934" customWidth="1"/>
    <col min="8196" max="8196" width="12.5703125" style="934" customWidth="1"/>
    <col min="8197" max="8197" width="11.7109375" style="934" customWidth="1"/>
    <col min="8198" max="8198" width="9.140625" style="934"/>
    <col min="8199" max="8199" width="2.85546875" style="934" customWidth="1"/>
    <col min="8200" max="8200" width="18.5703125" style="934" customWidth="1"/>
    <col min="8201" max="8201" width="14.42578125" style="934" customWidth="1"/>
    <col min="8202" max="8202" width="13.7109375" style="934" customWidth="1"/>
    <col min="8203" max="8203" width="10.140625" style="934" customWidth="1"/>
    <col min="8204" max="8204" width="4.42578125" style="934" customWidth="1"/>
    <col min="8205" max="8205" width="24" style="934" customWidth="1"/>
    <col min="8206" max="8206" width="13.140625" style="934" customWidth="1"/>
    <col min="8207" max="8207" width="13" style="934" customWidth="1"/>
    <col min="8208" max="8208" width="10.42578125" style="934" customWidth="1"/>
    <col min="8209" max="8444" width="9.140625" style="934"/>
    <col min="8445" max="8445" width="5" style="934" customWidth="1"/>
    <col min="8446" max="8446" width="17.7109375" style="934" customWidth="1"/>
    <col min="8447" max="8447" width="13.85546875" style="934" customWidth="1"/>
    <col min="8448" max="8448" width="13.140625" style="934" customWidth="1"/>
    <col min="8449" max="8449" width="12.28515625" style="934" customWidth="1"/>
    <col min="8450" max="8450" width="3" style="934" customWidth="1"/>
    <col min="8451" max="8451" width="20.28515625" style="934" customWidth="1"/>
    <col min="8452" max="8452" width="12.5703125" style="934" customWidth="1"/>
    <col min="8453" max="8453" width="11.7109375" style="934" customWidth="1"/>
    <col min="8454" max="8454" width="9.140625" style="934"/>
    <col min="8455" max="8455" width="2.85546875" style="934" customWidth="1"/>
    <col min="8456" max="8456" width="18.5703125" style="934" customWidth="1"/>
    <col min="8457" max="8457" width="14.42578125" style="934" customWidth="1"/>
    <col min="8458" max="8458" width="13.7109375" style="934" customWidth="1"/>
    <col min="8459" max="8459" width="10.140625" style="934" customWidth="1"/>
    <col min="8460" max="8460" width="4.42578125" style="934" customWidth="1"/>
    <col min="8461" max="8461" width="24" style="934" customWidth="1"/>
    <col min="8462" max="8462" width="13.140625" style="934" customWidth="1"/>
    <col min="8463" max="8463" width="13" style="934" customWidth="1"/>
    <col min="8464" max="8464" width="10.42578125" style="934" customWidth="1"/>
    <col min="8465" max="8700" width="9.140625" style="934"/>
    <col min="8701" max="8701" width="5" style="934" customWidth="1"/>
    <col min="8702" max="8702" width="17.7109375" style="934" customWidth="1"/>
    <col min="8703" max="8703" width="13.85546875" style="934" customWidth="1"/>
    <col min="8704" max="8704" width="13.140625" style="934" customWidth="1"/>
    <col min="8705" max="8705" width="12.28515625" style="934" customWidth="1"/>
    <col min="8706" max="8706" width="3" style="934" customWidth="1"/>
    <col min="8707" max="8707" width="20.28515625" style="934" customWidth="1"/>
    <col min="8708" max="8708" width="12.5703125" style="934" customWidth="1"/>
    <col min="8709" max="8709" width="11.7109375" style="934" customWidth="1"/>
    <col min="8710" max="8710" width="9.140625" style="934"/>
    <col min="8711" max="8711" width="2.85546875" style="934" customWidth="1"/>
    <col min="8712" max="8712" width="18.5703125" style="934" customWidth="1"/>
    <col min="8713" max="8713" width="14.42578125" style="934" customWidth="1"/>
    <col min="8714" max="8714" width="13.7109375" style="934" customWidth="1"/>
    <col min="8715" max="8715" width="10.140625" style="934" customWidth="1"/>
    <col min="8716" max="8716" width="4.42578125" style="934" customWidth="1"/>
    <col min="8717" max="8717" width="24" style="934" customWidth="1"/>
    <col min="8718" max="8718" width="13.140625" style="934" customWidth="1"/>
    <col min="8719" max="8719" width="13" style="934" customWidth="1"/>
    <col min="8720" max="8720" width="10.42578125" style="934" customWidth="1"/>
    <col min="8721" max="8956" width="9.140625" style="934"/>
    <col min="8957" max="8957" width="5" style="934" customWidth="1"/>
    <col min="8958" max="8958" width="17.7109375" style="934" customWidth="1"/>
    <col min="8959" max="8959" width="13.85546875" style="934" customWidth="1"/>
    <col min="8960" max="8960" width="13.140625" style="934" customWidth="1"/>
    <col min="8961" max="8961" width="12.28515625" style="934" customWidth="1"/>
    <col min="8962" max="8962" width="3" style="934" customWidth="1"/>
    <col min="8963" max="8963" width="20.28515625" style="934" customWidth="1"/>
    <col min="8964" max="8964" width="12.5703125" style="934" customWidth="1"/>
    <col min="8965" max="8965" width="11.7109375" style="934" customWidth="1"/>
    <col min="8966" max="8966" width="9.140625" style="934"/>
    <col min="8967" max="8967" width="2.85546875" style="934" customWidth="1"/>
    <col min="8968" max="8968" width="18.5703125" style="934" customWidth="1"/>
    <col min="8969" max="8969" width="14.42578125" style="934" customWidth="1"/>
    <col min="8970" max="8970" width="13.7109375" style="934" customWidth="1"/>
    <col min="8971" max="8971" width="10.140625" style="934" customWidth="1"/>
    <col min="8972" max="8972" width="4.42578125" style="934" customWidth="1"/>
    <col min="8973" max="8973" width="24" style="934" customWidth="1"/>
    <col min="8974" max="8974" width="13.140625" style="934" customWidth="1"/>
    <col min="8975" max="8975" width="13" style="934" customWidth="1"/>
    <col min="8976" max="8976" width="10.42578125" style="934" customWidth="1"/>
    <col min="8977" max="9212" width="9.140625" style="934"/>
    <col min="9213" max="9213" width="5" style="934" customWidth="1"/>
    <col min="9214" max="9214" width="17.7109375" style="934" customWidth="1"/>
    <col min="9215" max="9215" width="13.85546875" style="934" customWidth="1"/>
    <col min="9216" max="9216" width="13.140625" style="934" customWidth="1"/>
    <col min="9217" max="9217" width="12.28515625" style="934" customWidth="1"/>
    <col min="9218" max="9218" width="3" style="934" customWidth="1"/>
    <col min="9219" max="9219" width="20.28515625" style="934" customWidth="1"/>
    <col min="9220" max="9220" width="12.5703125" style="934" customWidth="1"/>
    <col min="9221" max="9221" width="11.7109375" style="934" customWidth="1"/>
    <col min="9222" max="9222" width="9.140625" style="934"/>
    <col min="9223" max="9223" width="2.85546875" style="934" customWidth="1"/>
    <col min="9224" max="9224" width="18.5703125" style="934" customWidth="1"/>
    <col min="9225" max="9225" width="14.42578125" style="934" customWidth="1"/>
    <col min="9226" max="9226" width="13.7109375" style="934" customWidth="1"/>
    <col min="9227" max="9227" width="10.140625" style="934" customWidth="1"/>
    <col min="9228" max="9228" width="4.42578125" style="934" customWidth="1"/>
    <col min="9229" max="9229" width="24" style="934" customWidth="1"/>
    <col min="9230" max="9230" width="13.140625" style="934" customWidth="1"/>
    <col min="9231" max="9231" width="13" style="934" customWidth="1"/>
    <col min="9232" max="9232" width="10.42578125" style="934" customWidth="1"/>
    <col min="9233" max="9468" width="9.140625" style="934"/>
    <col min="9469" max="9469" width="5" style="934" customWidth="1"/>
    <col min="9470" max="9470" width="17.7109375" style="934" customWidth="1"/>
    <col min="9471" max="9471" width="13.85546875" style="934" customWidth="1"/>
    <col min="9472" max="9472" width="13.140625" style="934" customWidth="1"/>
    <col min="9473" max="9473" width="12.28515625" style="934" customWidth="1"/>
    <col min="9474" max="9474" width="3" style="934" customWidth="1"/>
    <col min="9475" max="9475" width="20.28515625" style="934" customWidth="1"/>
    <col min="9476" max="9476" width="12.5703125" style="934" customWidth="1"/>
    <col min="9477" max="9477" width="11.7109375" style="934" customWidth="1"/>
    <col min="9478" max="9478" width="9.140625" style="934"/>
    <col min="9479" max="9479" width="2.85546875" style="934" customWidth="1"/>
    <col min="9480" max="9480" width="18.5703125" style="934" customWidth="1"/>
    <col min="9481" max="9481" width="14.42578125" style="934" customWidth="1"/>
    <col min="9482" max="9482" width="13.7109375" style="934" customWidth="1"/>
    <col min="9483" max="9483" width="10.140625" style="934" customWidth="1"/>
    <col min="9484" max="9484" width="4.42578125" style="934" customWidth="1"/>
    <col min="9485" max="9485" width="24" style="934" customWidth="1"/>
    <col min="9486" max="9486" width="13.140625" style="934" customWidth="1"/>
    <col min="9487" max="9487" width="13" style="934" customWidth="1"/>
    <col min="9488" max="9488" width="10.42578125" style="934" customWidth="1"/>
    <col min="9489" max="9724" width="9.140625" style="934"/>
    <col min="9725" max="9725" width="5" style="934" customWidth="1"/>
    <col min="9726" max="9726" width="17.7109375" style="934" customWidth="1"/>
    <col min="9727" max="9727" width="13.85546875" style="934" customWidth="1"/>
    <col min="9728" max="9728" width="13.140625" style="934" customWidth="1"/>
    <col min="9729" max="9729" width="12.28515625" style="934" customWidth="1"/>
    <col min="9730" max="9730" width="3" style="934" customWidth="1"/>
    <col min="9731" max="9731" width="20.28515625" style="934" customWidth="1"/>
    <col min="9732" max="9732" width="12.5703125" style="934" customWidth="1"/>
    <col min="9733" max="9733" width="11.7109375" style="934" customWidth="1"/>
    <col min="9734" max="9734" width="9.140625" style="934"/>
    <col min="9735" max="9735" width="2.85546875" style="934" customWidth="1"/>
    <col min="9736" max="9736" width="18.5703125" style="934" customWidth="1"/>
    <col min="9737" max="9737" width="14.42578125" style="934" customWidth="1"/>
    <col min="9738" max="9738" width="13.7109375" style="934" customWidth="1"/>
    <col min="9739" max="9739" width="10.140625" style="934" customWidth="1"/>
    <col min="9740" max="9740" width="4.42578125" style="934" customWidth="1"/>
    <col min="9741" max="9741" width="24" style="934" customWidth="1"/>
    <col min="9742" max="9742" width="13.140625" style="934" customWidth="1"/>
    <col min="9743" max="9743" width="13" style="934" customWidth="1"/>
    <col min="9744" max="9744" width="10.42578125" style="934" customWidth="1"/>
    <col min="9745" max="9980" width="9.140625" style="934"/>
    <col min="9981" max="9981" width="5" style="934" customWidth="1"/>
    <col min="9982" max="9982" width="17.7109375" style="934" customWidth="1"/>
    <col min="9983" max="9983" width="13.85546875" style="934" customWidth="1"/>
    <col min="9984" max="9984" width="13.140625" style="934" customWidth="1"/>
    <col min="9985" max="9985" width="12.28515625" style="934" customWidth="1"/>
    <col min="9986" max="9986" width="3" style="934" customWidth="1"/>
    <col min="9987" max="9987" width="20.28515625" style="934" customWidth="1"/>
    <col min="9988" max="9988" width="12.5703125" style="934" customWidth="1"/>
    <col min="9989" max="9989" width="11.7109375" style="934" customWidth="1"/>
    <col min="9990" max="9990" width="9.140625" style="934"/>
    <col min="9991" max="9991" width="2.85546875" style="934" customWidth="1"/>
    <col min="9992" max="9992" width="18.5703125" style="934" customWidth="1"/>
    <col min="9993" max="9993" width="14.42578125" style="934" customWidth="1"/>
    <col min="9994" max="9994" width="13.7109375" style="934" customWidth="1"/>
    <col min="9995" max="9995" width="10.140625" style="934" customWidth="1"/>
    <col min="9996" max="9996" width="4.42578125" style="934" customWidth="1"/>
    <col min="9997" max="9997" width="24" style="934" customWidth="1"/>
    <col min="9998" max="9998" width="13.140625" style="934" customWidth="1"/>
    <col min="9999" max="9999" width="13" style="934" customWidth="1"/>
    <col min="10000" max="10000" width="10.42578125" style="934" customWidth="1"/>
    <col min="10001" max="10236" width="9.140625" style="934"/>
    <col min="10237" max="10237" width="5" style="934" customWidth="1"/>
    <col min="10238" max="10238" width="17.7109375" style="934" customWidth="1"/>
    <col min="10239" max="10239" width="13.85546875" style="934" customWidth="1"/>
    <col min="10240" max="10240" width="13.140625" style="934" customWidth="1"/>
    <col min="10241" max="10241" width="12.28515625" style="934" customWidth="1"/>
    <col min="10242" max="10242" width="3" style="934" customWidth="1"/>
    <col min="10243" max="10243" width="20.28515625" style="934" customWidth="1"/>
    <col min="10244" max="10244" width="12.5703125" style="934" customWidth="1"/>
    <col min="10245" max="10245" width="11.7109375" style="934" customWidth="1"/>
    <col min="10246" max="10246" width="9.140625" style="934"/>
    <col min="10247" max="10247" width="2.85546875" style="934" customWidth="1"/>
    <col min="10248" max="10248" width="18.5703125" style="934" customWidth="1"/>
    <col min="10249" max="10249" width="14.42578125" style="934" customWidth="1"/>
    <col min="10250" max="10250" width="13.7109375" style="934" customWidth="1"/>
    <col min="10251" max="10251" width="10.140625" style="934" customWidth="1"/>
    <col min="10252" max="10252" width="4.42578125" style="934" customWidth="1"/>
    <col min="10253" max="10253" width="24" style="934" customWidth="1"/>
    <col min="10254" max="10254" width="13.140625" style="934" customWidth="1"/>
    <col min="10255" max="10255" width="13" style="934" customWidth="1"/>
    <col min="10256" max="10256" width="10.42578125" style="934" customWidth="1"/>
    <col min="10257" max="10492" width="9.140625" style="934"/>
    <col min="10493" max="10493" width="5" style="934" customWidth="1"/>
    <col min="10494" max="10494" width="17.7109375" style="934" customWidth="1"/>
    <col min="10495" max="10495" width="13.85546875" style="934" customWidth="1"/>
    <col min="10496" max="10496" width="13.140625" style="934" customWidth="1"/>
    <col min="10497" max="10497" width="12.28515625" style="934" customWidth="1"/>
    <col min="10498" max="10498" width="3" style="934" customWidth="1"/>
    <col min="10499" max="10499" width="20.28515625" style="934" customWidth="1"/>
    <col min="10500" max="10500" width="12.5703125" style="934" customWidth="1"/>
    <col min="10501" max="10501" width="11.7109375" style="934" customWidth="1"/>
    <col min="10502" max="10502" width="9.140625" style="934"/>
    <col min="10503" max="10503" width="2.85546875" style="934" customWidth="1"/>
    <col min="10504" max="10504" width="18.5703125" style="934" customWidth="1"/>
    <col min="10505" max="10505" width="14.42578125" style="934" customWidth="1"/>
    <col min="10506" max="10506" width="13.7109375" style="934" customWidth="1"/>
    <col min="10507" max="10507" width="10.140625" style="934" customWidth="1"/>
    <col min="10508" max="10508" width="4.42578125" style="934" customWidth="1"/>
    <col min="10509" max="10509" width="24" style="934" customWidth="1"/>
    <col min="10510" max="10510" width="13.140625" style="934" customWidth="1"/>
    <col min="10511" max="10511" width="13" style="934" customWidth="1"/>
    <col min="10512" max="10512" width="10.42578125" style="934" customWidth="1"/>
    <col min="10513" max="10748" width="9.140625" style="934"/>
    <col min="10749" max="10749" width="5" style="934" customWidth="1"/>
    <col min="10750" max="10750" width="17.7109375" style="934" customWidth="1"/>
    <col min="10751" max="10751" width="13.85546875" style="934" customWidth="1"/>
    <col min="10752" max="10752" width="13.140625" style="934" customWidth="1"/>
    <col min="10753" max="10753" width="12.28515625" style="934" customWidth="1"/>
    <col min="10754" max="10754" width="3" style="934" customWidth="1"/>
    <col min="10755" max="10755" width="20.28515625" style="934" customWidth="1"/>
    <col min="10756" max="10756" width="12.5703125" style="934" customWidth="1"/>
    <col min="10757" max="10757" width="11.7109375" style="934" customWidth="1"/>
    <col min="10758" max="10758" width="9.140625" style="934"/>
    <col min="10759" max="10759" width="2.85546875" style="934" customWidth="1"/>
    <col min="10760" max="10760" width="18.5703125" style="934" customWidth="1"/>
    <col min="10761" max="10761" width="14.42578125" style="934" customWidth="1"/>
    <col min="10762" max="10762" width="13.7109375" style="934" customWidth="1"/>
    <col min="10763" max="10763" width="10.140625" style="934" customWidth="1"/>
    <col min="10764" max="10764" width="4.42578125" style="934" customWidth="1"/>
    <col min="10765" max="10765" width="24" style="934" customWidth="1"/>
    <col min="10766" max="10766" width="13.140625" style="934" customWidth="1"/>
    <col min="10767" max="10767" width="13" style="934" customWidth="1"/>
    <col min="10768" max="10768" width="10.42578125" style="934" customWidth="1"/>
    <col min="10769" max="11004" width="9.140625" style="934"/>
    <col min="11005" max="11005" width="5" style="934" customWidth="1"/>
    <col min="11006" max="11006" width="17.7109375" style="934" customWidth="1"/>
    <col min="11007" max="11007" width="13.85546875" style="934" customWidth="1"/>
    <col min="11008" max="11008" width="13.140625" style="934" customWidth="1"/>
    <col min="11009" max="11009" width="12.28515625" style="934" customWidth="1"/>
    <col min="11010" max="11010" width="3" style="934" customWidth="1"/>
    <col min="11011" max="11011" width="20.28515625" style="934" customWidth="1"/>
    <col min="11012" max="11012" width="12.5703125" style="934" customWidth="1"/>
    <col min="11013" max="11013" width="11.7109375" style="934" customWidth="1"/>
    <col min="11014" max="11014" width="9.140625" style="934"/>
    <col min="11015" max="11015" width="2.85546875" style="934" customWidth="1"/>
    <col min="11016" max="11016" width="18.5703125" style="934" customWidth="1"/>
    <col min="11017" max="11017" width="14.42578125" style="934" customWidth="1"/>
    <col min="11018" max="11018" width="13.7109375" style="934" customWidth="1"/>
    <col min="11019" max="11019" width="10.140625" style="934" customWidth="1"/>
    <col min="11020" max="11020" width="4.42578125" style="934" customWidth="1"/>
    <col min="11021" max="11021" width="24" style="934" customWidth="1"/>
    <col min="11022" max="11022" width="13.140625" style="934" customWidth="1"/>
    <col min="11023" max="11023" width="13" style="934" customWidth="1"/>
    <col min="11024" max="11024" width="10.42578125" style="934" customWidth="1"/>
    <col min="11025" max="11260" width="9.140625" style="934"/>
    <col min="11261" max="11261" width="5" style="934" customWidth="1"/>
    <col min="11262" max="11262" width="17.7109375" style="934" customWidth="1"/>
    <col min="11263" max="11263" width="13.85546875" style="934" customWidth="1"/>
    <col min="11264" max="11264" width="13.140625" style="934" customWidth="1"/>
    <col min="11265" max="11265" width="12.28515625" style="934" customWidth="1"/>
    <col min="11266" max="11266" width="3" style="934" customWidth="1"/>
    <col min="11267" max="11267" width="20.28515625" style="934" customWidth="1"/>
    <col min="11268" max="11268" width="12.5703125" style="934" customWidth="1"/>
    <col min="11269" max="11269" width="11.7109375" style="934" customWidth="1"/>
    <col min="11270" max="11270" width="9.140625" style="934"/>
    <col min="11271" max="11271" width="2.85546875" style="934" customWidth="1"/>
    <col min="11272" max="11272" width="18.5703125" style="934" customWidth="1"/>
    <col min="11273" max="11273" width="14.42578125" style="934" customWidth="1"/>
    <col min="11274" max="11274" width="13.7109375" style="934" customWidth="1"/>
    <col min="11275" max="11275" width="10.140625" style="934" customWidth="1"/>
    <col min="11276" max="11276" width="4.42578125" style="934" customWidth="1"/>
    <col min="11277" max="11277" width="24" style="934" customWidth="1"/>
    <col min="11278" max="11278" width="13.140625" style="934" customWidth="1"/>
    <col min="11279" max="11279" width="13" style="934" customWidth="1"/>
    <col min="11280" max="11280" width="10.42578125" style="934" customWidth="1"/>
    <col min="11281" max="11516" width="9.140625" style="934"/>
    <col min="11517" max="11517" width="5" style="934" customWidth="1"/>
    <col min="11518" max="11518" width="17.7109375" style="934" customWidth="1"/>
    <col min="11519" max="11519" width="13.85546875" style="934" customWidth="1"/>
    <col min="11520" max="11520" width="13.140625" style="934" customWidth="1"/>
    <col min="11521" max="11521" width="12.28515625" style="934" customWidth="1"/>
    <col min="11522" max="11522" width="3" style="934" customWidth="1"/>
    <col min="11523" max="11523" width="20.28515625" style="934" customWidth="1"/>
    <col min="11524" max="11524" width="12.5703125" style="934" customWidth="1"/>
    <col min="11525" max="11525" width="11.7109375" style="934" customWidth="1"/>
    <col min="11526" max="11526" width="9.140625" style="934"/>
    <col min="11527" max="11527" width="2.85546875" style="934" customWidth="1"/>
    <col min="11528" max="11528" width="18.5703125" style="934" customWidth="1"/>
    <col min="11529" max="11529" width="14.42578125" style="934" customWidth="1"/>
    <col min="11530" max="11530" width="13.7109375" style="934" customWidth="1"/>
    <col min="11531" max="11531" width="10.140625" style="934" customWidth="1"/>
    <col min="11532" max="11532" width="4.42578125" style="934" customWidth="1"/>
    <col min="11533" max="11533" width="24" style="934" customWidth="1"/>
    <col min="11534" max="11534" width="13.140625" style="934" customWidth="1"/>
    <col min="11535" max="11535" width="13" style="934" customWidth="1"/>
    <col min="11536" max="11536" width="10.42578125" style="934" customWidth="1"/>
    <col min="11537" max="11772" width="9.140625" style="934"/>
    <col min="11773" max="11773" width="5" style="934" customWidth="1"/>
    <col min="11774" max="11774" width="17.7109375" style="934" customWidth="1"/>
    <col min="11775" max="11775" width="13.85546875" style="934" customWidth="1"/>
    <col min="11776" max="11776" width="13.140625" style="934" customWidth="1"/>
    <col min="11777" max="11777" width="12.28515625" style="934" customWidth="1"/>
    <col min="11778" max="11778" width="3" style="934" customWidth="1"/>
    <col min="11779" max="11779" width="20.28515625" style="934" customWidth="1"/>
    <col min="11780" max="11780" width="12.5703125" style="934" customWidth="1"/>
    <col min="11781" max="11781" width="11.7109375" style="934" customWidth="1"/>
    <col min="11782" max="11782" width="9.140625" style="934"/>
    <col min="11783" max="11783" width="2.85546875" style="934" customWidth="1"/>
    <col min="11784" max="11784" width="18.5703125" style="934" customWidth="1"/>
    <col min="11785" max="11785" width="14.42578125" style="934" customWidth="1"/>
    <col min="11786" max="11786" width="13.7109375" style="934" customWidth="1"/>
    <col min="11787" max="11787" width="10.140625" style="934" customWidth="1"/>
    <col min="11788" max="11788" width="4.42578125" style="934" customWidth="1"/>
    <col min="11789" max="11789" width="24" style="934" customWidth="1"/>
    <col min="11790" max="11790" width="13.140625" style="934" customWidth="1"/>
    <col min="11791" max="11791" width="13" style="934" customWidth="1"/>
    <col min="11792" max="11792" width="10.42578125" style="934" customWidth="1"/>
    <col min="11793" max="12028" width="9.140625" style="934"/>
    <col min="12029" max="12029" width="5" style="934" customWidth="1"/>
    <col min="12030" max="12030" width="17.7109375" style="934" customWidth="1"/>
    <col min="12031" max="12031" width="13.85546875" style="934" customWidth="1"/>
    <col min="12032" max="12032" width="13.140625" style="934" customWidth="1"/>
    <col min="12033" max="12033" width="12.28515625" style="934" customWidth="1"/>
    <col min="12034" max="12034" width="3" style="934" customWidth="1"/>
    <col min="12035" max="12035" width="20.28515625" style="934" customWidth="1"/>
    <col min="12036" max="12036" width="12.5703125" style="934" customWidth="1"/>
    <col min="12037" max="12037" width="11.7109375" style="934" customWidth="1"/>
    <col min="12038" max="12038" width="9.140625" style="934"/>
    <col min="12039" max="12039" width="2.85546875" style="934" customWidth="1"/>
    <col min="12040" max="12040" width="18.5703125" style="934" customWidth="1"/>
    <col min="12041" max="12041" width="14.42578125" style="934" customWidth="1"/>
    <col min="12042" max="12042" width="13.7109375" style="934" customWidth="1"/>
    <col min="12043" max="12043" width="10.140625" style="934" customWidth="1"/>
    <col min="12044" max="12044" width="4.42578125" style="934" customWidth="1"/>
    <col min="12045" max="12045" width="24" style="934" customWidth="1"/>
    <col min="12046" max="12046" width="13.140625" style="934" customWidth="1"/>
    <col min="12047" max="12047" width="13" style="934" customWidth="1"/>
    <col min="12048" max="12048" width="10.42578125" style="934" customWidth="1"/>
    <col min="12049" max="12284" width="9.140625" style="934"/>
    <col min="12285" max="12285" width="5" style="934" customWidth="1"/>
    <col min="12286" max="12286" width="17.7109375" style="934" customWidth="1"/>
    <col min="12287" max="12287" width="13.85546875" style="934" customWidth="1"/>
    <col min="12288" max="12288" width="13.140625" style="934" customWidth="1"/>
    <col min="12289" max="12289" width="12.28515625" style="934" customWidth="1"/>
    <col min="12290" max="12290" width="3" style="934" customWidth="1"/>
    <col min="12291" max="12291" width="20.28515625" style="934" customWidth="1"/>
    <col min="12292" max="12292" width="12.5703125" style="934" customWidth="1"/>
    <col min="12293" max="12293" width="11.7109375" style="934" customWidth="1"/>
    <col min="12294" max="12294" width="9.140625" style="934"/>
    <col min="12295" max="12295" width="2.85546875" style="934" customWidth="1"/>
    <col min="12296" max="12296" width="18.5703125" style="934" customWidth="1"/>
    <col min="12297" max="12297" width="14.42578125" style="934" customWidth="1"/>
    <col min="12298" max="12298" width="13.7109375" style="934" customWidth="1"/>
    <col min="12299" max="12299" width="10.140625" style="934" customWidth="1"/>
    <col min="12300" max="12300" width="4.42578125" style="934" customWidth="1"/>
    <col min="12301" max="12301" width="24" style="934" customWidth="1"/>
    <col min="12302" max="12302" width="13.140625" style="934" customWidth="1"/>
    <col min="12303" max="12303" width="13" style="934" customWidth="1"/>
    <col min="12304" max="12304" width="10.42578125" style="934" customWidth="1"/>
    <col min="12305" max="12540" width="9.140625" style="934"/>
    <col min="12541" max="12541" width="5" style="934" customWidth="1"/>
    <col min="12542" max="12542" width="17.7109375" style="934" customWidth="1"/>
    <col min="12543" max="12543" width="13.85546875" style="934" customWidth="1"/>
    <col min="12544" max="12544" width="13.140625" style="934" customWidth="1"/>
    <col min="12545" max="12545" width="12.28515625" style="934" customWidth="1"/>
    <col min="12546" max="12546" width="3" style="934" customWidth="1"/>
    <col min="12547" max="12547" width="20.28515625" style="934" customWidth="1"/>
    <col min="12548" max="12548" width="12.5703125" style="934" customWidth="1"/>
    <col min="12549" max="12549" width="11.7109375" style="934" customWidth="1"/>
    <col min="12550" max="12550" width="9.140625" style="934"/>
    <col min="12551" max="12551" width="2.85546875" style="934" customWidth="1"/>
    <col min="12552" max="12552" width="18.5703125" style="934" customWidth="1"/>
    <col min="12553" max="12553" width="14.42578125" style="934" customWidth="1"/>
    <col min="12554" max="12554" width="13.7109375" style="934" customWidth="1"/>
    <col min="12555" max="12555" width="10.140625" style="934" customWidth="1"/>
    <col min="12556" max="12556" width="4.42578125" style="934" customWidth="1"/>
    <col min="12557" max="12557" width="24" style="934" customWidth="1"/>
    <col min="12558" max="12558" width="13.140625" style="934" customWidth="1"/>
    <col min="12559" max="12559" width="13" style="934" customWidth="1"/>
    <col min="12560" max="12560" width="10.42578125" style="934" customWidth="1"/>
    <col min="12561" max="12796" width="9.140625" style="934"/>
    <col min="12797" max="12797" width="5" style="934" customWidth="1"/>
    <col min="12798" max="12798" width="17.7109375" style="934" customWidth="1"/>
    <col min="12799" max="12799" width="13.85546875" style="934" customWidth="1"/>
    <col min="12800" max="12800" width="13.140625" style="934" customWidth="1"/>
    <col min="12801" max="12801" width="12.28515625" style="934" customWidth="1"/>
    <col min="12802" max="12802" width="3" style="934" customWidth="1"/>
    <col min="12803" max="12803" width="20.28515625" style="934" customWidth="1"/>
    <col min="12804" max="12804" width="12.5703125" style="934" customWidth="1"/>
    <col min="12805" max="12805" width="11.7109375" style="934" customWidth="1"/>
    <col min="12806" max="12806" width="9.140625" style="934"/>
    <col min="12807" max="12807" width="2.85546875" style="934" customWidth="1"/>
    <col min="12808" max="12808" width="18.5703125" style="934" customWidth="1"/>
    <col min="12809" max="12809" width="14.42578125" style="934" customWidth="1"/>
    <col min="12810" max="12810" width="13.7109375" style="934" customWidth="1"/>
    <col min="12811" max="12811" width="10.140625" style="934" customWidth="1"/>
    <col min="12812" max="12812" width="4.42578125" style="934" customWidth="1"/>
    <col min="12813" max="12813" width="24" style="934" customWidth="1"/>
    <col min="12814" max="12814" width="13.140625" style="934" customWidth="1"/>
    <col min="12815" max="12815" width="13" style="934" customWidth="1"/>
    <col min="12816" max="12816" width="10.42578125" style="934" customWidth="1"/>
    <col min="12817" max="13052" width="9.140625" style="934"/>
    <col min="13053" max="13053" width="5" style="934" customWidth="1"/>
    <col min="13054" max="13054" width="17.7109375" style="934" customWidth="1"/>
    <col min="13055" max="13055" width="13.85546875" style="934" customWidth="1"/>
    <col min="13056" max="13056" width="13.140625" style="934" customWidth="1"/>
    <col min="13057" max="13057" width="12.28515625" style="934" customWidth="1"/>
    <col min="13058" max="13058" width="3" style="934" customWidth="1"/>
    <col min="13059" max="13059" width="20.28515625" style="934" customWidth="1"/>
    <col min="13060" max="13060" width="12.5703125" style="934" customWidth="1"/>
    <col min="13061" max="13061" width="11.7109375" style="934" customWidth="1"/>
    <col min="13062" max="13062" width="9.140625" style="934"/>
    <col min="13063" max="13063" width="2.85546875" style="934" customWidth="1"/>
    <col min="13064" max="13064" width="18.5703125" style="934" customWidth="1"/>
    <col min="13065" max="13065" width="14.42578125" style="934" customWidth="1"/>
    <col min="13066" max="13066" width="13.7109375" style="934" customWidth="1"/>
    <col min="13067" max="13067" width="10.140625" style="934" customWidth="1"/>
    <col min="13068" max="13068" width="4.42578125" style="934" customWidth="1"/>
    <col min="13069" max="13069" width="24" style="934" customWidth="1"/>
    <col min="13070" max="13070" width="13.140625" style="934" customWidth="1"/>
    <col min="13071" max="13071" width="13" style="934" customWidth="1"/>
    <col min="13072" max="13072" width="10.42578125" style="934" customWidth="1"/>
    <col min="13073" max="13308" width="9.140625" style="934"/>
    <col min="13309" max="13309" width="5" style="934" customWidth="1"/>
    <col min="13310" max="13310" width="17.7109375" style="934" customWidth="1"/>
    <col min="13311" max="13311" width="13.85546875" style="934" customWidth="1"/>
    <col min="13312" max="13312" width="13.140625" style="934" customWidth="1"/>
    <col min="13313" max="13313" width="12.28515625" style="934" customWidth="1"/>
    <col min="13314" max="13314" width="3" style="934" customWidth="1"/>
    <col min="13315" max="13315" width="20.28515625" style="934" customWidth="1"/>
    <col min="13316" max="13316" width="12.5703125" style="934" customWidth="1"/>
    <col min="13317" max="13317" width="11.7109375" style="934" customWidth="1"/>
    <col min="13318" max="13318" width="9.140625" style="934"/>
    <col min="13319" max="13319" width="2.85546875" style="934" customWidth="1"/>
    <col min="13320" max="13320" width="18.5703125" style="934" customWidth="1"/>
    <col min="13321" max="13321" width="14.42578125" style="934" customWidth="1"/>
    <col min="13322" max="13322" width="13.7109375" style="934" customWidth="1"/>
    <col min="13323" max="13323" width="10.140625" style="934" customWidth="1"/>
    <col min="13324" max="13324" width="4.42578125" style="934" customWidth="1"/>
    <col min="13325" max="13325" width="24" style="934" customWidth="1"/>
    <col min="13326" max="13326" width="13.140625" style="934" customWidth="1"/>
    <col min="13327" max="13327" width="13" style="934" customWidth="1"/>
    <col min="13328" max="13328" width="10.42578125" style="934" customWidth="1"/>
    <col min="13329" max="13564" width="9.140625" style="934"/>
    <col min="13565" max="13565" width="5" style="934" customWidth="1"/>
    <col min="13566" max="13566" width="17.7109375" style="934" customWidth="1"/>
    <col min="13567" max="13567" width="13.85546875" style="934" customWidth="1"/>
    <col min="13568" max="13568" width="13.140625" style="934" customWidth="1"/>
    <col min="13569" max="13569" width="12.28515625" style="934" customWidth="1"/>
    <col min="13570" max="13570" width="3" style="934" customWidth="1"/>
    <col min="13571" max="13571" width="20.28515625" style="934" customWidth="1"/>
    <col min="13572" max="13572" width="12.5703125" style="934" customWidth="1"/>
    <col min="13573" max="13573" width="11.7109375" style="934" customWidth="1"/>
    <col min="13574" max="13574" width="9.140625" style="934"/>
    <col min="13575" max="13575" width="2.85546875" style="934" customWidth="1"/>
    <col min="13576" max="13576" width="18.5703125" style="934" customWidth="1"/>
    <col min="13577" max="13577" width="14.42578125" style="934" customWidth="1"/>
    <col min="13578" max="13578" width="13.7109375" style="934" customWidth="1"/>
    <col min="13579" max="13579" width="10.140625" style="934" customWidth="1"/>
    <col min="13580" max="13580" width="4.42578125" style="934" customWidth="1"/>
    <col min="13581" max="13581" width="24" style="934" customWidth="1"/>
    <col min="13582" max="13582" width="13.140625" style="934" customWidth="1"/>
    <col min="13583" max="13583" width="13" style="934" customWidth="1"/>
    <col min="13584" max="13584" width="10.42578125" style="934" customWidth="1"/>
    <col min="13585" max="13820" width="9.140625" style="934"/>
    <col min="13821" max="13821" width="5" style="934" customWidth="1"/>
    <col min="13822" max="13822" width="17.7109375" style="934" customWidth="1"/>
    <col min="13823" max="13823" width="13.85546875" style="934" customWidth="1"/>
    <col min="13824" max="13824" width="13.140625" style="934" customWidth="1"/>
    <col min="13825" max="13825" width="12.28515625" style="934" customWidth="1"/>
    <col min="13826" max="13826" width="3" style="934" customWidth="1"/>
    <col min="13827" max="13827" width="20.28515625" style="934" customWidth="1"/>
    <col min="13828" max="13828" width="12.5703125" style="934" customWidth="1"/>
    <col min="13829" max="13829" width="11.7109375" style="934" customWidth="1"/>
    <col min="13830" max="13830" width="9.140625" style="934"/>
    <col min="13831" max="13831" width="2.85546875" style="934" customWidth="1"/>
    <col min="13832" max="13832" width="18.5703125" style="934" customWidth="1"/>
    <col min="13833" max="13833" width="14.42578125" style="934" customWidth="1"/>
    <col min="13834" max="13834" width="13.7109375" style="934" customWidth="1"/>
    <col min="13835" max="13835" width="10.140625" style="934" customWidth="1"/>
    <col min="13836" max="13836" width="4.42578125" style="934" customWidth="1"/>
    <col min="13837" max="13837" width="24" style="934" customWidth="1"/>
    <col min="13838" max="13838" width="13.140625" style="934" customWidth="1"/>
    <col min="13839" max="13839" width="13" style="934" customWidth="1"/>
    <col min="13840" max="13840" width="10.42578125" style="934" customWidth="1"/>
    <col min="13841" max="14076" width="9.140625" style="934"/>
    <col min="14077" max="14077" width="5" style="934" customWidth="1"/>
    <col min="14078" max="14078" width="17.7109375" style="934" customWidth="1"/>
    <col min="14079" max="14079" width="13.85546875" style="934" customWidth="1"/>
    <col min="14080" max="14080" width="13.140625" style="934" customWidth="1"/>
    <col min="14081" max="14081" width="12.28515625" style="934" customWidth="1"/>
    <col min="14082" max="14082" width="3" style="934" customWidth="1"/>
    <col min="14083" max="14083" width="20.28515625" style="934" customWidth="1"/>
    <col min="14084" max="14084" width="12.5703125" style="934" customWidth="1"/>
    <col min="14085" max="14085" width="11.7109375" style="934" customWidth="1"/>
    <col min="14086" max="14086" width="9.140625" style="934"/>
    <col min="14087" max="14087" width="2.85546875" style="934" customWidth="1"/>
    <col min="14088" max="14088" width="18.5703125" style="934" customWidth="1"/>
    <col min="14089" max="14089" width="14.42578125" style="934" customWidth="1"/>
    <col min="14090" max="14090" width="13.7109375" style="934" customWidth="1"/>
    <col min="14091" max="14091" width="10.140625" style="934" customWidth="1"/>
    <col min="14092" max="14092" width="4.42578125" style="934" customWidth="1"/>
    <col min="14093" max="14093" width="24" style="934" customWidth="1"/>
    <col min="14094" max="14094" width="13.140625" style="934" customWidth="1"/>
    <col min="14095" max="14095" width="13" style="934" customWidth="1"/>
    <col min="14096" max="14096" width="10.42578125" style="934" customWidth="1"/>
    <col min="14097" max="14332" width="9.140625" style="934"/>
    <col min="14333" max="14333" width="5" style="934" customWidth="1"/>
    <col min="14334" max="14334" width="17.7109375" style="934" customWidth="1"/>
    <col min="14335" max="14335" width="13.85546875" style="934" customWidth="1"/>
    <col min="14336" max="14336" width="13.140625" style="934" customWidth="1"/>
    <col min="14337" max="14337" width="12.28515625" style="934" customWidth="1"/>
    <col min="14338" max="14338" width="3" style="934" customWidth="1"/>
    <col min="14339" max="14339" width="20.28515625" style="934" customWidth="1"/>
    <col min="14340" max="14340" width="12.5703125" style="934" customWidth="1"/>
    <col min="14341" max="14341" width="11.7109375" style="934" customWidth="1"/>
    <col min="14342" max="14342" width="9.140625" style="934"/>
    <col min="14343" max="14343" width="2.85546875" style="934" customWidth="1"/>
    <col min="14344" max="14344" width="18.5703125" style="934" customWidth="1"/>
    <col min="14345" max="14345" width="14.42578125" style="934" customWidth="1"/>
    <col min="14346" max="14346" width="13.7109375" style="934" customWidth="1"/>
    <col min="14347" max="14347" width="10.140625" style="934" customWidth="1"/>
    <col min="14348" max="14348" width="4.42578125" style="934" customWidth="1"/>
    <col min="14349" max="14349" width="24" style="934" customWidth="1"/>
    <col min="14350" max="14350" width="13.140625" style="934" customWidth="1"/>
    <col min="14351" max="14351" width="13" style="934" customWidth="1"/>
    <col min="14352" max="14352" width="10.42578125" style="934" customWidth="1"/>
    <col min="14353" max="14588" width="9.140625" style="934"/>
    <col min="14589" max="14589" width="5" style="934" customWidth="1"/>
    <col min="14590" max="14590" width="17.7109375" style="934" customWidth="1"/>
    <col min="14591" max="14591" width="13.85546875" style="934" customWidth="1"/>
    <col min="14592" max="14592" width="13.140625" style="934" customWidth="1"/>
    <col min="14593" max="14593" width="12.28515625" style="934" customWidth="1"/>
    <col min="14594" max="14594" width="3" style="934" customWidth="1"/>
    <col min="14595" max="14595" width="20.28515625" style="934" customWidth="1"/>
    <col min="14596" max="14596" width="12.5703125" style="934" customWidth="1"/>
    <col min="14597" max="14597" width="11.7109375" style="934" customWidth="1"/>
    <col min="14598" max="14598" width="9.140625" style="934"/>
    <col min="14599" max="14599" width="2.85546875" style="934" customWidth="1"/>
    <col min="14600" max="14600" width="18.5703125" style="934" customWidth="1"/>
    <col min="14601" max="14601" width="14.42578125" style="934" customWidth="1"/>
    <col min="14602" max="14602" width="13.7109375" style="934" customWidth="1"/>
    <col min="14603" max="14603" width="10.140625" style="934" customWidth="1"/>
    <col min="14604" max="14604" width="4.42578125" style="934" customWidth="1"/>
    <col min="14605" max="14605" width="24" style="934" customWidth="1"/>
    <col min="14606" max="14606" width="13.140625" style="934" customWidth="1"/>
    <col min="14607" max="14607" width="13" style="934" customWidth="1"/>
    <col min="14608" max="14608" width="10.42578125" style="934" customWidth="1"/>
    <col min="14609" max="14844" width="9.140625" style="934"/>
    <col min="14845" max="14845" width="5" style="934" customWidth="1"/>
    <col min="14846" max="14846" width="17.7109375" style="934" customWidth="1"/>
    <col min="14847" max="14847" width="13.85546875" style="934" customWidth="1"/>
    <col min="14848" max="14848" width="13.140625" style="934" customWidth="1"/>
    <col min="14849" max="14849" width="12.28515625" style="934" customWidth="1"/>
    <col min="14850" max="14850" width="3" style="934" customWidth="1"/>
    <col min="14851" max="14851" width="20.28515625" style="934" customWidth="1"/>
    <col min="14852" max="14852" width="12.5703125" style="934" customWidth="1"/>
    <col min="14853" max="14853" width="11.7109375" style="934" customWidth="1"/>
    <col min="14854" max="14854" width="9.140625" style="934"/>
    <col min="14855" max="14855" width="2.85546875" style="934" customWidth="1"/>
    <col min="14856" max="14856" width="18.5703125" style="934" customWidth="1"/>
    <col min="14857" max="14857" width="14.42578125" style="934" customWidth="1"/>
    <col min="14858" max="14858" width="13.7109375" style="934" customWidth="1"/>
    <col min="14859" max="14859" width="10.140625" style="934" customWidth="1"/>
    <col min="14860" max="14860" width="4.42578125" style="934" customWidth="1"/>
    <col min="14861" max="14861" width="24" style="934" customWidth="1"/>
    <col min="14862" max="14862" width="13.140625" style="934" customWidth="1"/>
    <col min="14863" max="14863" width="13" style="934" customWidth="1"/>
    <col min="14864" max="14864" width="10.42578125" style="934" customWidth="1"/>
    <col min="14865" max="15100" width="9.140625" style="934"/>
    <col min="15101" max="15101" width="5" style="934" customWidth="1"/>
    <col min="15102" max="15102" width="17.7109375" style="934" customWidth="1"/>
    <col min="15103" max="15103" width="13.85546875" style="934" customWidth="1"/>
    <col min="15104" max="15104" width="13.140625" style="934" customWidth="1"/>
    <col min="15105" max="15105" width="12.28515625" style="934" customWidth="1"/>
    <col min="15106" max="15106" width="3" style="934" customWidth="1"/>
    <col min="15107" max="15107" width="20.28515625" style="934" customWidth="1"/>
    <col min="15108" max="15108" width="12.5703125" style="934" customWidth="1"/>
    <col min="15109" max="15109" width="11.7109375" style="934" customWidth="1"/>
    <col min="15110" max="15110" width="9.140625" style="934"/>
    <col min="15111" max="15111" width="2.85546875" style="934" customWidth="1"/>
    <col min="15112" max="15112" width="18.5703125" style="934" customWidth="1"/>
    <col min="15113" max="15113" width="14.42578125" style="934" customWidth="1"/>
    <col min="15114" max="15114" width="13.7109375" style="934" customWidth="1"/>
    <col min="15115" max="15115" width="10.140625" style="934" customWidth="1"/>
    <col min="15116" max="15116" width="4.42578125" style="934" customWidth="1"/>
    <col min="15117" max="15117" width="24" style="934" customWidth="1"/>
    <col min="15118" max="15118" width="13.140625" style="934" customWidth="1"/>
    <col min="15119" max="15119" width="13" style="934" customWidth="1"/>
    <col min="15120" max="15120" width="10.42578125" style="934" customWidth="1"/>
    <col min="15121" max="15356" width="9.140625" style="934"/>
    <col min="15357" max="15357" width="5" style="934" customWidth="1"/>
    <col min="15358" max="15358" width="17.7109375" style="934" customWidth="1"/>
    <col min="15359" max="15359" width="13.85546875" style="934" customWidth="1"/>
    <col min="15360" max="15360" width="13.140625" style="934" customWidth="1"/>
    <col min="15361" max="15361" width="12.28515625" style="934" customWidth="1"/>
    <col min="15362" max="15362" width="3" style="934" customWidth="1"/>
    <col min="15363" max="15363" width="20.28515625" style="934" customWidth="1"/>
    <col min="15364" max="15364" width="12.5703125" style="934" customWidth="1"/>
    <col min="15365" max="15365" width="11.7109375" style="934" customWidth="1"/>
    <col min="15366" max="15366" width="9.140625" style="934"/>
    <col min="15367" max="15367" width="2.85546875" style="934" customWidth="1"/>
    <col min="15368" max="15368" width="18.5703125" style="934" customWidth="1"/>
    <col min="15369" max="15369" width="14.42578125" style="934" customWidth="1"/>
    <col min="15370" max="15370" width="13.7109375" style="934" customWidth="1"/>
    <col min="15371" max="15371" width="10.140625" style="934" customWidth="1"/>
    <col min="15372" max="15372" width="4.42578125" style="934" customWidth="1"/>
    <col min="15373" max="15373" width="24" style="934" customWidth="1"/>
    <col min="15374" max="15374" width="13.140625" style="934" customWidth="1"/>
    <col min="15375" max="15375" width="13" style="934" customWidth="1"/>
    <col min="15376" max="15376" width="10.42578125" style="934" customWidth="1"/>
    <col min="15377" max="15612" width="9.140625" style="934"/>
    <col min="15613" max="15613" width="5" style="934" customWidth="1"/>
    <col min="15614" max="15614" width="17.7109375" style="934" customWidth="1"/>
    <col min="15615" max="15615" width="13.85546875" style="934" customWidth="1"/>
    <col min="15616" max="15616" width="13.140625" style="934" customWidth="1"/>
    <col min="15617" max="15617" width="12.28515625" style="934" customWidth="1"/>
    <col min="15618" max="15618" width="3" style="934" customWidth="1"/>
    <col min="15619" max="15619" width="20.28515625" style="934" customWidth="1"/>
    <col min="15620" max="15620" width="12.5703125" style="934" customWidth="1"/>
    <col min="15621" max="15621" width="11.7109375" style="934" customWidth="1"/>
    <col min="15622" max="15622" width="9.140625" style="934"/>
    <col min="15623" max="15623" width="2.85546875" style="934" customWidth="1"/>
    <col min="15624" max="15624" width="18.5703125" style="934" customWidth="1"/>
    <col min="15625" max="15625" width="14.42578125" style="934" customWidth="1"/>
    <col min="15626" max="15626" width="13.7109375" style="934" customWidth="1"/>
    <col min="15627" max="15627" width="10.140625" style="934" customWidth="1"/>
    <col min="15628" max="15628" width="4.42578125" style="934" customWidth="1"/>
    <col min="15629" max="15629" width="24" style="934" customWidth="1"/>
    <col min="15630" max="15630" width="13.140625" style="934" customWidth="1"/>
    <col min="15631" max="15631" width="13" style="934" customWidth="1"/>
    <col min="15632" max="15632" width="10.42578125" style="934" customWidth="1"/>
    <col min="15633" max="15868" width="9.140625" style="934"/>
    <col min="15869" max="15869" width="5" style="934" customWidth="1"/>
    <col min="15870" max="15870" width="17.7109375" style="934" customWidth="1"/>
    <col min="15871" max="15871" width="13.85546875" style="934" customWidth="1"/>
    <col min="15872" max="15872" width="13.140625" style="934" customWidth="1"/>
    <col min="15873" max="15873" width="12.28515625" style="934" customWidth="1"/>
    <col min="15874" max="15874" width="3" style="934" customWidth="1"/>
    <col min="15875" max="15875" width="20.28515625" style="934" customWidth="1"/>
    <col min="15876" max="15876" width="12.5703125" style="934" customWidth="1"/>
    <col min="15877" max="15877" width="11.7109375" style="934" customWidth="1"/>
    <col min="15878" max="15878" width="9.140625" style="934"/>
    <col min="15879" max="15879" width="2.85546875" style="934" customWidth="1"/>
    <col min="15880" max="15880" width="18.5703125" style="934" customWidth="1"/>
    <col min="15881" max="15881" width="14.42578125" style="934" customWidth="1"/>
    <col min="15882" max="15882" width="13.7109375" style="934" customWidth="1"/>
    <col min="15883" max="15883" width="10.140625" style="934" customWidth="1"/>
    <col min="15884" max="15884" width="4.42578125" style="934" customWidth="1"/>
    <col min="15885" max="15885" width="24" style="934" customWidth="1"/>
    <col min="15886" max="15886" width="13.140625" style="934" customWidth="1"/>
    <col min="15887" max="15887" width="13" style="934" customWidth="1"/>
    <col min="15888" max="15888" width="10.42578125" style="934" customWidth="1"/>
    <col min="15889" max="16124" width="9.140625" style="934"/>
    <col min="16125" max="16125" width="5" style="934" customWidth="1"/>
    <col min="16126" max="16126" width="17.7109375" style="934" customWidth="1"/>
    <col min="16127" max="16127" width="13.85546875" style="934" customWidth="1"/>
    <col min="16128" max="16128" width="13.140625" style="934" customWidth="1"/>
    <col min="16129" max="16129" width="12.28515625" style="934" customWidth="1"/>
    <col min="16130" max="16130" width="3" style="934" customWidth="1"/>
    <col min="16131" max="16131" width="20.28515625" style="934" customWidth="1"/>
    <col min="16132" max="16132" width="12.5703125" style="934" customWidth="1"/>
    <col min="16133" max="16133" width="11.7109375" style="934" customWidth="1"/>
    <col min="16134" max="16134" width="9.140625" style="934"/>
    <col min="16135" max="16135" width="2.85546875" style="934" customWidth="1"/>
    <col min="16136" max="16136" width="18.5703125" style="934" customWidth="1"/>
    <col min="16137" max="16137" width="14.42578125" style="934" customWidth="1"/>
    <col min="16138" max="16138" width="13.7109375" style="934" customWidth="1"/>
    <col min="16139" max="16139" width="10.140625" style="934" customWidth="1"/>
    <col min="16140" max="16140" width="4.42578125" style="934" customWidth="1"/>
    <col min="16141" max="16141" width="24" style="934" customWidth="1"/>
    <col min="16142" max="16142" width="13.140625" style="934" customWidth="1"/>
    <col min="16143" max="16143" width="13" style="934" customWidth="1"/>
    <col min="16144" max="16144" width="10.42578125" style="934" customWidth="1"/>
    <col min="16145" max="16384" width="9.140625" style="934"/>
  </cols>
  <sheetData>
    <row r="1" spans="1:24" ht="18.75">
      <c r="A1" s="531"/>
    </row>
    <row r="2" spans="1:24" ht="28.5" customHeight="1">
      <c r="A2" s="1177" t="s">
        <v>361</v>
      </c>
      <c r="B2" s="1177"/>
      <c r="C2" s="1177"/>
      <c r="D2" s="1177"/>
      <c r="E2" s="1177"/>
      <c r="F2" s="1177"/>
      <c r="G2" s="1177"/>
      <c r="H2" s="1177"/>
      <c r="I2" s="1177"/>
      <c r="J2" s="1177"/>
      <c r="K2" s="1177"/>
      <c r="L2" s="1177"/>
      <c r="M2" s="1177"/>
      <c r="N2" s="1177"/>
      <c r="O2" s="1177"/>
      <c r="P2" s="1177"/>
      <c r="Q2" s="1177"/>
      <c r="R2" s="1177"/>
      <c r="S2" s="1177"/>
      <c r="T2" s="1177"/>
      <c r="U2" s="1177"/>
      <c r="V2" s="1177"/>
      <c r="W2" s="1177"/>
      <c r="X2" s="1177"/>
    </row>
    <row r="3" spans="1:24" ht="15.75" customHeight="1">
      <c r="A3" s="1178" t="s">
        <v>362</v>
      </c>
      <c r="B3" s="1178"/>
      <c r="C3" s="1178"/>
      <c r="D3" s="1178"/>
      <c r="E3" s="1178"/>
      <c r="F3" s="1178"/>
      <c r="P3" s="533"/>
    </row>
    <row r="4" spans="1:24" ht="4.5" customHeight="1">
      <c r="A4" s="534"/>
      <c r="B4" s="534"/>
      <c r="C4" s="532"/>
      <c r="D4" s="532"/>
    </row>
    <row r="5" spans="1:24" ht="15.75" thickBot="1">
      <c r="A5" s="535" t="s">
        <v>116</v>
      </c>
      <c r="B5" s="1179" t="s">
        <v>117</v>
      </c>
      <c r="C5" s="1179"/>
      <c r="D5" s="536"/>
      <c r="E5" s="536"/>
      <c r="F5" s="535" t="s">
        <v>118</v>
      </c>
      <c r="G5" s="537" t="s">
        <v>119</v>
      </c>
      <c r="H5" s="807"/>
      <c r="I5" s="536"/>
      <c r="J5" s="536"/>
      <c r="K5" s="535" t="s">
        <v>120</v>
      </c>
      <c r="L5" s="538" t="s">
        <v>121</v>
      </c>
      <c r="M5" s="536"/>
      <c r="N5" s="539"/>
      <c r="O5" s="536"/>
      <c r="P5" s="535" t="s">
        <v>122</v>
      </c>
      <c r="Q5" s="538" t="s">
        <v>123</v>
      </c>
      <c r="R5" s="536"/>
    </row>
    <row r="6" spans="1:24" ht="43.5" thickBot="1">
      <c r="A6" s="540" t="s">
        <v>124</v>
      </c>
      <c r="B6" s="541" t="s">
        <v>125</v>
      </c>
      <c r="C6" s="542" t="s">
        <v>126</v>
      </c>
      <c r="D6" s="563" t="s">
        <v>127</v>
      </c>
      <c r="F6" s="540" t="s">
        <v>124</v>
      </c>
      <c r="G6" s="541" t="s">
        <v>125</v>
      </c>
      <c r="H6" s="808" t="s">
        <v>126</v>
      </c>
      <c r="I6" s="563" t="s">
        <v>127</v>
      </c>
      <c r="K6" s="540" t="s">
        <v>124</v>
      </c>
      <c r="L6" s="541" t="s">
        <v>125</v>
      </c>
      <c r="M6" s="542" t="s">
        <v>128</v>
      </c>
      <c r="N6" s="563" t="s">
        <v>127</v>
      </c>
      <c r="P6" s="544" t="s">
        <v>124</v>
      </c>
      <c r="Q6" s="545" t="s">
        <v>125</v>
      </c>
      <c r="R6" s="546" t="s">
        <v>128</v>
      </c>
      <c r="S6" s="570" t="s">
        <v>127</v>
      </c>
    </row>
    <row r="7" spans="1:24" ht="15.75">
      <c r="A7" s="548" t="s">
        <v>129</v>
      </c>
      <c r="B7" s="549">
        <v>12742.312</v>
      </c>
      <c r="C7" s="549">
        <v>19742</v>
      </c>
      <c r="D7" s="568">
        <v>2.3100780534180232</v>
      </c>
      <c r="F7" s="655" t="s">
        <v>131</v>
      </c>
      <c r="G7" s="547">
        <v>1122.623</v>
      </c>
      <c r="H7" s="547">
        <v>8043</v>
      </c>
      <c r="I7" s="747">
        <v>2.7216872110939905</v>
      </c>
      <c r="K7" s="655" t="s">
        <v>129</v>
      </c>
      <c r="L7" s="547">
        <v>286153.46899999998</v>
      </c>
      <c r="M7" s="547">
        <v>75203.006999999998</v>
      </c>
      <c r="N7" s="644">
        <v>3.8050801479254677</v>
      </c>
      <c r="P7" s="655" t="s">
        <v>130</v>
      </c>
      <c r="Q7" s="547">
        <v>51991.372000000003</v>
      </c>
      <c r="R7" s="547">
        <v>13999.066999999999</v>
      </c>
      <c r="S7" s="644">
        <v>3.7139169346071426</v>
      </c>
    </row>
    <row r="8" spans="1:24" ht="16.5" thickBot="1">
      <c r="A8" s="548" t="s">
        <v>139</v>
      </c>
      <c r="B8" s="549">
        <v>7110.3159999999998</v>
      </c>
      <c r="C8" s="549">
        <v>5690</v>
      </c>
      <c r="D8" s="568">
        <v>2.2934831202628452</v>
      </c>
      <c r="F8" s="548" t="s">
        <v>129</v>
      </c>
      <c r="G8" s="549">
        <v>1526.242</v>
      </c>
      <c r="H8" s="549">
        <v>6768</v>
      </c>
      <c r="I8" s="744">
        <v>2.3028038265143884</v>
      </c>
      <c r="K8" s="548" t="s">
        <v>132</v>
      </c>
      <c r="L8" s="549">
        <v>204674.00899999999</v>
      </c>
      <c r="M8" s="549">
        <v>55104.732000000004</v>
      </c>
      <c r="N8" s="568">
        <v>3.7142728323222762</v>
      </c>
      <c r="P8" s="548" t="s">
        <v>132</v>
      </c>
      <c r="Q8" s="549">
        <v>46803.309000000001</v>
      </c>
      <c r="R8" s="549">
        <v>15209.49</v>
      </c>
      <c r="S8" s="568">
        <v>3.0772438129089141</v>
      </c>
    </row>
    <row r="9" spans="1:24" ht="16.5" thickBot="1">
      <c r="A9" s="548" t="s">
        <v>299</v>
      </c>
      <c r="B9" s="549">
        <v>7025.9870000000001</v>
      </c>
      <c r="C9" s="549">
        <v>3662</v>
      </c>
      <c r="D9" s="568">
        <v>3.4664580341209437</v>
      </c>
      <c r="F9" s="810" t="s">
        <v>249</v>
      </c>
      <c r="G9" s="552">
        <v>2648.8649999999998</v>
      </c>
      <c r="H9" s="552">
        <v>14811</v>
      </c>
      <c r="I9" s="811">
        <v>2.5268909735664873</v>
      </c>
      <c r="K9" s="548" t="s">
        <v>315</v>
      </c>
      <c r="L9" s="549">
        <v>96323.926999999996</v>
      </c>
      <c r="M9" s="549">
        <v>33554.332999999999</v>
      </c>
      <c r="N9" s="568">
        <v>2.8706851958583113</v>
      </c>
      <c r="P9" s="548" t="s">
        <v>136</v>
      </c>
      <c r="Q9" s="549">
        <v>37875.502</v>
      </c>
      <c r="R9" s="549">
        <v>6850.8130000000001</v>
      </c>
      <c r="S9" s="568">
        <v>5.5286141951327528</v>
      </c>
    </row>
    <row r="10" spans="1:24" ht="15.75">
      <c r="A10" s="548" t="s">
        <v>314</v>
      </c>
      <c r="B10" s="549">
        <v>5221.7070000000003</v>
      </c>
      <c r="C10" s="549">
        <v>2465</v>
      </c>
      <c r="D10" s="568">
        <v>4.7928389756223382</v>
      </c>
      <c r="H10" s="934"/>
      <c r="K10" s="548" t="s">
        <v>131</v>
      </c>
      <c r="L10" s="549">
        <v>70078.748000000007</v>
      </c>
      <c r="M10" s="549">
        <v>17915.448</v>
      </c>
      <c r="N10" s="568">
        <v>3.9116380455571083</v>
      </c>
      <c r="P10" s="548" t="s">
        <v>131</v>
      </c>
      <c r="Q10" s="549">
        <v>28118.411</v>
      </c>
      <c r="R10" s="549">
        <v>8438.75</v>
      </c>
      <c r="S10" s="568">
        <v>3.3320587764775591</v>
      </c>
    </row>
    <row r="11" spans="1:24" ht="15.75">
      <c r="A11" s="548" t="s">
        <v>141</v>
      </c>
      <c r="B11" s="549">
        <v>2340.17</v>
      </c>
      <c r="C11" s="549">
        <v>1515</v>
      </c>
      <c r="D11" s="568">
        <v>2.3382339422957794</v>
      </c>
      <c r="K11" s="548" t="s">
        <v>138</v>
      </c>
      <c r="L11" s="549">
        <v>63193.63</v>
      </c>
      <c r="M11" s="549">
        <v>13468.477000000001</v>
      </c>
      <c r="N11" s="568">
        <v>4.6919655429489167</v>
      </c>
      <c r="P11" s="548" t="s">
        <v>133</v>
      </c>
      <c r="Q11" s="549">
        <v>26815.412</v>
      </c>
      <c r="R11" s="549">
        <v>6488.9269999999997</v>
      </c>
      <c r="S11" s="568">
        <v>4.1324878519977188</v>
      </c>
    </row>
    <row r="12" spans="1:24" ht="15.75">
      <c r="A12" s="548" t="s">
        <v>131</v>
      </c>
      <c r="B12" s="549">
        <v>2024.1969999999999</v>
      </c>
      <c r="C12" s="549">
        <v>7212</v>
      </c>
      <c r="D12" s="568">
        <v>2.700942435762121</v>
      </c>
      <c r="H12" s="934"/>
      <c r="K12" s="548" t="s">
        <v>139</v>
      </c>
      <c r="L12" s="549">
        <v>39292.745999999999</v>
      </c>
      <c r="M12" s="549">
        <v>11136.996999999999</v>
      </c>
      <c r="N12" s="568">
        <v>3.5281275553903804</v>
      </c>
      <c r="P12" s="548" t="s">
        <v>315</v>
      </c>
      <c r="Q12" s="549">
        <v>20750.495999999999</v>
      </c>
      <c r="R12" s="549">
        <v>8014.6360000000004</v>
      </c>
      <c r="S12" s="568">
        <v>2.589075286762867</v>
      </c>
    </row>
    <row r="13" spans="1:24" ht="15.75">
      <c r="A13" s="548" t="s">
        <v>137</v>
      </c>
      <c r="B13" s="549">
        <v>1361.95</v>
      </c>
      <c r="C13" s="549">
        <v>1675</v>
      </c>
      <c r="D13" s="568">
        <v>2.8092390642951584</v>
      </c>
      <c r="H13" s="934"/>
      <c r="K13" s="548" t="s">
        <v>136</v>
      </c>
      <c r="L13" s="549">
        <v>39054.862999999998</v>
      </c>
      <c r="M13" s="549">
        <v>6089.0029999999997</v>
      </c>
      <c r="N13" s="568">
        <v>6.4139996317952219</v>
      </c>
      <c r="P13" s="548" t="s">
        <v>138</v>
      </c>
      <c r="Q13" s="549">
        <v>20599.993999999999</v>
      </c>
      <c r="R13" s="549">
        <v>5161.5029999999997</v>
      </c>
      <c r="S13" s="568">
        <v>3.9910843798792714</v>
      </c>
    </row>
    <row r="14" spans="1:24" ht="15.75">
      <c r="A14" s="548" t="s">
        <v>320</v>
      </c>
      <c r="B14" s="549">
        <v>1231.2360000000001</v>
      </c>
      <c r="C14" s="549">
        <v>642</v>
      </c>
      <c r="D14" s="568">
        <v>4.0753615321216614</v>
      </c>
      <c r="K14" s="548" t="s">
        <v>130</v>
      </c>
      <c r="L14" s="549">
        <v>35161.620999999999</v>
      </c>
      <c r="M14" s="549">
        <v>8339.6450000000004</v>
      </c>
      <c r="N14" s="568">
        <v>4.2162011692344219</v>
      </c>
      <c r="P14" s="548" t="s">
        <v>129</v>
      </c>
      <c r="Q14" s="549">
        <v>14245.03</v>
      </c>
      <c r="R14" s="549">
        <v>4679.66</v>
      </c>
      <c r="S14" s="568">
        <v>3.0440309766094122</v>
      </c>
    </row>
    <row r="15" spans="1:24" ht="15.75">
      <c r="A15" s="548" t="s">
        <v>142</v>
      </c>
      <c r="B15" s="549">
        <v>1203.8579999999999</v>
      </c>
      <c r="C15" s="549">
        <v>936</v>
      </c>
      <c r="D15" s="568">
        <v>2.2438728893643907</v>
      </c>
      <c r="E15" s="727"/>
      <c r="K15" s="548" t="s">
        <v>134</v>
      </c>
      <c r="L15" s="549">
        <v>33351.207000000002</v>
      </c>
      <c r="M15" s="549">
        <v>7966.1270000000004</v>
      </c>
      <c r="N15" s="568">
        <v>4.1866275795000503</v>
      </c>
      <c r="P15" s="548" t="s">
        <v>266</v>
      </c>
      <c r="Q15" s="549">
        <v>12018.251</v>
      </c>
      <c r="R15" s="549">
        <v>3362.5230000000001</v>
      </c>
      <c r="S15" s="568">
        <v>3.5741765929928211</v>
      </c>
    </row>
    <row r="16" spans="1:24" ht="15.75">
      <c r="A16" s="548" t="s">
        <v>276</v>
      </c>
      <c r="B16" s="549">
        <v>945.72900000000004</v>
      </c>
      <c r="C16" s="549">
        <v>650</v>
      </c>
      <c r="D16" s="568">
        <v>2.160180081817995</v>
      </c>
      <c r="E16" s="572"/>
      <c r="K16" s="548" t="s">
        <v>277</v>
      </c>
      <c r="L16" s="549">
        <v>27435.335999999999</v>
      </c>
      <c r="M16" s="549">
        <v>5110.076</v>
      </c>
      <c r="N16" s="568">
        <v>5.3688704434141483</v>
      </c>
      <c r="P16" s="548" t="s">
        <v>140</v>
      </c>
      <c r="Q16" s="549">
        <v>10985.44</v>
      </c>
      <c r="R16" s="549">
        <v>4290.95</v>
      </c>
      <c r="S16" s="568">
        <v>2.5601416935643626</v>
      </c>
    </row>
    <row r="17" spans="1:19" ht="15.75">
      <c r="A17" s="548" t="s">
        <v>135</v>
      </c>
      <c r="B17" s="549">
        <v>680.95299999999997</v>
      </c>
      <c r="C17" s="549">
        <v>2137</v>
      </c>
      <c r="D17" s="568">
        <v>2.4820594131583742</v>
      </c>
      <c r="K17" s="548" t="s">
        <v>146</v>
      </c>
      <c r="L17" s="549">
        <v>24829.507000000001</v>
      </c>
      <c r="M17" s="549">
        <v>7980.375</v>
      </c>
      <c r="N17" s="568">
        <v>3.1113208339207121</v>
      </c>
      <c r="P17" s="548" t="s">
        <v>145</v>
      </c>
      <c r="Q17" s="549">
        <v>9486.643</v>
      </c>
      <c r="R17" s="549">
        <v>3369.4580000000001</v>
      </c>
      <c r="S17" s="568">
        <v>2.8154804125767408</v>
      </c>
    </row>
    <row r="18" spans="1:19" ht="15.75">
      <c r="A18" s="548" t="s">
        <v>352</v>
      </c>
      <c r="B18" s="549">
        <v>600.726</v>
      </c>
      <c r="C18" s="549">
        <v>315</v>
      </c>
      <c r="D18" s="568">
        <v>3.9397035676810077</v>
      </c>
      <c r="K18" s="548" t="s">
        <v>143</v>
      </c>
      <c r="L18" s="549">
        <v>21918.125</v>
      </c>
      <c r="M18" s="549">
        <v>5727.9260000000004</v>
      </c>
      <c r="N18" s="568">
        <v>3.8265377380922865</v>
      </c>
      <c r="P18" s="548" t="s">
        <v>139</v>
      </c>
      <c r="Q18" s="549">
        <v>6804.0510000000004</v>
      </c>
      <c r="R18" s="549">
        <v>1889.826</v>
      </c>
      <c r="S18" s="568">
        <v>3.6003584456981756</v>
      </c>
    </row>
    <row r="19" spans="1:19" ht="16.5" thickBot="1">
      <c r="A19" s="548" t="s">
        <v>134</v>
      </c>
      <c r="B19" s="549">
        <v>574.88400000000001</v>
      </c>
      <c r="C19" s="549">
        <v>584</v>
      </c>
      <c r="D19" s="568">
        <v>2.9937353212275228</v>
      </c>
      <c r="K19" s="548" t="s">
        <v>144</v>
      </c>
      <c r="L19" s="549">
        <v>13890.800999999999</v>
      </c>
      <c r="M19" s="549">
        <v>3440.377</v>
      </c>
      <c r="N19" s="568">
        <v>4.0375810557970828</v>
      </c>
      <c r="P19" s="548" t="s">
        <v>146</v>
      </c>
      <c r="Q19" s="549">
        <v>5609.567</v>
      </c>
      <c r="R19" s="549">
        <v>2127.6669999999999</v>
      </c>
      <c r="S19" s="568">
        <v>2.6364872886593629</v>
      </c>
    </row>
    <row r="20" spans="1:19" ht="16.5" thickBot="1">
      <c r="A20" s="810" t="s">
        <v>249</v>
      </c>
      <c r="B20" s="552">
        <v>45428.499000000003</v>
      </c>
      <c r="C20" s="552">
        <v>49272</v>
      </c>
      <c r="D20" s="643">
        <v>2.7184179469623504</v>
      </c>
      <c r="K20" s="548" t="s">
        <v>137</v>
      </c>
      <c r="L20" s="549">
        <v>12673.42</v>
      </c>
      <c r="M20" s="549">
        <v>4407.96</v>
      </c>
      <c r="N20" s="568">
        <v>2.8751213713373081</v>
      </c>
      <c r="P20" s="548" t="s">
        <v>143</v>
      </c>
      <c r="Q20" s="549">
        <v>5426.1009999999997</v>
      </c>
      <c r="R20" s="549">
        <v>1653.7840000000001</v>
      </c>
      <c r="S20" s="568">
        <v>3.2810215844390798</v>
      </c>
    </row>
    <row r="21" spans="1:19" ht="15.75">
      <c r="A21"/>
      <c r="B21"/>
      <c r="C21"/>
      <c r="D21"/>
      <c r="K21" s="548" t="s">
        <v>278</v>
      </c>
      <c r="L21" s="549">
        <v>11788.025</v>
      </c>
      <c r="M21" s="549">
        <v>3706.7730000000001</v>
      </c>
      <c r="N21" s="568">
        <v>3.1801313433544487</v>
      </c>
      <c r="P21" s="548" t="s">
        <v>276</v>
      </c>
      <c r="Q21" s="549">
        <v>4970.7569999999996</v>
      </c>
      <c r="R21" s="549">
        <v>1525.162</v>
      </c>
      <c r="S21" s="568">
        <v>3.2591665672236783</v>
      </c>
    </row>
    <row r="22" spans="1:19" ht="15.75">
      <c r="A22"/>
      <c r="B22"/>
      <c r="C22"/>
      <c r="D22"/>
      <c r="H22" s="934"/>
      <c r="K22" s="548" t="s">
        <v>276</v>
      </c>
      <c r="L22" s="549">
        <v>8335.9689999999991</v>
      </c>
      <c r="M22" s="549">
        <v>2413.8270000000002</v>
      </c>
      <c r="N22" s="568">
        <v>3.453424375483412</v>
      </c>
      <c r="P22" s="548" t="s">
        <v>147</v>
      </c>
      <c r="Q22" s="549">
        <v>4756.0320000000002</v>
      </c>
      <c r="R22" s="549">
        <v>1350.8989999999999</v>
      </c>
      <c r="S22" s="568">
        <v>3.5206421797632546</v>
      </c>
    </row>
    <row r="23" spans="1:19" ht="15.75">
      <c r="A23"/>
      <c r="B23"/>
      <c r="C23"/>
      <c r="D23"/>
      <c r="H23" s="934"/>
      <c r="K23" s="548" t="s">
        <v>142</v>
      </c>
      <c r="L23" s="549">
        <v>7510.6959999999999</v>
      </c>
      <c r="M23" s="549">
        <v>1895.7809999999999</v>
      </c>
      <c r="N23" s="568">
        <v>3.9617951651588448</v>
      </c>
      <c r="P23" s="548" t="s">
        <v>148</v>
      </c>
      <c r="Q23" s="549">
        <v>4553.4719999999998</v>
      </c>
      <c r="R23" s="549">
        <v>1419.001</v>
      </c>
      <c r="S23" s="568">
        <v>3.208927971157173</v>
      </c>
    </row>
    <row r="24" spans="1:19" ht="15.75">
      <c r="A24"/>
      <c r="B24"/>
      <c r="C24"/>
      <c r="D24"/>
      <c r="H24" s="934"/>
      <c r="K24" s="548" t="s">
        <v>133</v>
      </c>
      <c r="L24" s="549">
        <v>6982.4769999999999</v>
      </c>
      <c r="M24" s="549">
        <v>1518.434</v>
      </c>
      <c r="N24" s="568">
        <v>4.5984725052257787</v>
      </c>
      <c r="P24" s="548" t="s">
        <v>150</v>
      </c>
      <c r="Q24" s="549">
        <v>4395.6360000000004</v>
      </c>
      <c r="R24" s="549">
        <v>1725.8620000000001</v>
      </c>
      <c r="S24" s="568">
        <v>2.5469220598170654</v>
      </c>
    </row>
    <row r="25" spans="1:19" ht="15.75">
      <c r="A25"/>
      <c r="B25"/>
      <c r="C25"/>
      <c r="D25"/>
      <c r="H25" s="934"/>
      <c r="K25" s="548" t="s">
        <v>147</v>
      </c>
      <c r="L25" s="549">
        <v>5922.585</v>
      </c>
      <c r="M25" s="549">
        <v>2422.7440000000001</v>
      </c>
      <c r="N25" s="568">
        <v>2.4445773057326732</v>
      </c>
      <c r="P25" s="548" t="s">
        <v>277</v>
      </c>
      <c r="Q25" s="549">
        <v>3807.277</v>
      </c>
      <c r="R25" s="549">
        <v>1017.3339999999999</v>
      </c>
      <c r="S25" s="568">
        <v>3.7424061321060735</v>
      </c>
    </row>
    <row r="26" spans="1:19" ht="15.75">
      <c r="A26"/>
      <c r="B26"/>
      <c r="C26"/>
      <c r="D26"/>
      <c r="H26" s="934"/>
      <c r="K26" s="548" t="s">
        <v>150</v>
      </c>
      <c r="L26" s="549">
        <v>5815.4539999999997</v>
      </c>
      <c r="M26" s="549">
        <v>2178.3939999999998</v>
      </c>
      <c r="N26" s="568">
        <v>2.6696061410378471</v>
      </c>
      <c r="P26" s="548" t="s">
        <v>134</v>
      </c>
      <c r="Q26" s="549">
        <v>3470.5619999999999</v>
      </c>
      <c r="R26" s="549">
        <v>1183.777</v>
      </c>
      <c r="S26" s="568">
        <v>2.9317700884541598</v>
      </c>
    </row>
    <row r="27" spans="1:19" ht="15.75">
      <c r="A27"/>
      <c r="B27"/>
      <c r="C27"/>
      <c r="D27"/>
      <c r="H27" s="934"/>
      <c r="K27" s="548" t="s">
        <v>135</v>
      </c>
      <c r="L27" s="549">
        <v>4685.3029999999999</v>
      </c>
      <c r="M27" s="549">
        <v>1965.4069999999999</v>
      </c>
      <c r="N27" s="568">
        <v>2.3838843557593923</v>
      </c>
      <c r="P27" s="548" t="s">
        <v>142</v>
      </c>
      <c r="Q27" s="549">
        <v>3455.6680000000001</v>
      </c>
      <c r="R27" s="549">
        <v>1262.7370000000001</v>
      </c>
      <c r="S27" s="568">
        <v>2.7366490409325142</v>
      </c>
    </row>
    <row r="28" spans="1:19" ht="15.75">
      <c r="A28"/>
      <c r="B28"/>
      <c r="C28"/>
      <c r="D28"/>
      <c r="H28" s="934"/>
      <c r="K28" s="548" t="s">
        <v>322</v>
      </c>
      <c r="L28" s="549">
        <v>4206.2510000000002</v>
      </c>
      <c r="M28" s="549">
        <v>1483.309</v>
      </c>
      <c r="N28" s="568">
        <v>2.8357213500356302</v>
      </c>
      <c r="P28" s="548" t="s">
        <v>144</v>
      </c>
      <c r="Q28" s="549">
        <v>2728.6709999999998</v>
      </c>
      <c r="R28" s="549">
        <v>854.41</v>
      </c>
      <c r="S28" s="568">
        <v>3.1936318629229525</v>
      </c>
    </row>
    <row r="29" spans="1:19" ht="15.75">
      <c r="H29" s="934"/>
      <c r="K29" s="548" t="s">
        <v>151</v>
      </c>
      <c r="L29" s="549">
        <v>3198.7840000000001</v>
      </c>
      <c r="M29" s="549">
        <v>598.38499999999999</v>
      </c>
      <c r="N29" s="568">
        <v>5.3456954970462167</v>
      </c>
      <c r="P29" s="548" t="s">
        <v>321</v>
      </c>
      <c r="Q29" s="549">
        <v>2434.027</v>
      </c>
      <c r="R29" s="549">
        <v>962.03</v>
      </c>
      <c r="S29" s="568">
        <v>2.5300946955916137</v>
      </c>
    </row>
    <row r="30" spans="1:19" ht="15.75">
      <c r="A30"/>
      <c r="B30"/>
      <c r="C30"/>
      <c r="D30"/>
      <c r="E30"/>
      <c r="F30"/>
      <c r="G30"/>
      <c r="H30"/>
      <c r="I30"/>
      <c r="J30"/>
      <c r="K30" s="548" t="s">
        <v>149</v>
      </c>
      <c r="L30" s="549">
        <v>2953.6469999999999</v>
      </c>
      <c r="M30" s="549">
        <v>562.13800000000003</v>
      </c>
      <c r="N30" s="568">
        <v>5.2543094400307391</v>
      </c>
      <c r="P30" s="548" t="s">
        <v>323</v>
      </c>
      <c r="Q30" s="549">
        <v>2052.5819999999999</v>
      </c>
      <c r="R30" s="549">
        <v>932.322</v>
      </c>
      <c r="S30" s="568">
        <v>2.2015805698031365</v>
      </c>
    </row>
    <row r="31" spans="1:19" ht="15.75">
      <c r="A31"/>
      <c r="B31"/>
      <c r="C31"/>
      <c r="D31"/>
      <c r="E31"/>
      <c r="F31"/>
      <c r="G31"/>
      <c r="H31"/>
      <c r="I31"/>
      <c r="J31"/>
      <c r="K31" s="548" t="s">
        <v>330</v>
      </c>
      <c r="L31" s="549">
        <v>2752.5529999999999</v>
      </c>
      <c r="M31" s="549">
        <v>1017.121</v>
      </c>
      <c r="N31" s="568">
        <v>2.706219810622335</v>
      </c>
      <c r="P31" s="548" t="s">
        <v>322</v>
      </c>
      <c r="Q31" s="549">
        <v>1898.173</v>
      </c>
      <c r="R31" s="549">
        <v>701.35</v>
      </c>
      <c r="S31" s="568">
        <v>2.7064561203393454</v>
      </c>
    </row>
    <row r="32" spans="1:19" ht="16.5" thickBot="1">
      <c r="A32"/>
      <c r="B32"/>
      <c r="C32"/>
      <c r="D32"/>
      <c r="E32"/>
      <c r="F32"/>
      <c r="G32"/>
      <c r="H32"/>
      <c r="I32"/>
      <c r="J32"/>
      <c r="K32" s="892" t="s">
        <v>332</v>
      </c>
      <c r="L32" s="809">
        <v>2324.5369999999998</v>
      </c>
      <c r="M32" s="809">
        <v>298.08800000000002</v>
      </c>
      <c r="N32" s="893">
        <v>7.7981569201041294</v>
      </c>
      <c r="P32" s="548" t="s">
        <v>278</v>
      </c>
      <c r="Q32" s="549">
        <v>1805.4960000000001</v>
      </c>
      <c r="R32" s="549">
        <v>523.03700000000003</v>
      </c>
      <c r="S32" s="568">
        <v>3.4519469941897034</v>
      </c>
    </row>
    <row r="33" spans="1:19" ht="16.5" thickBot="1">
      <c r="A33"/>
      <c r="B33"/>
      <c r="C33"/>
      <c r="D33"/>
      <c r="E33"/>
      <c r="F33"/>
      <c r="G33"/>
      <c r="H33"/>
      <c r="I33"/>
      <c r="J33"/>
      <c r="K33" s="810" t="s">
        <v>249</v>
      </c>
      <c r="L33" s="552">
        <v>1036655.5870000001</v>
      </c>
      <c r="M33" s="552">
        <v>275999.39399999997</v>
      </c>
      <c r="N33" s="643">
        <v>3.7560067505075758</v>
      </c>
      <c r="P33" s="548" t="s">
        <v>149</v>
      </c>
      <c r="Q33" s="549">
        <v>1505.761</v>
      </c>
      <c r="R33" s="549">
        <v>580.54399999999998</v>
      </c>
      <c r="S33" s="568">
        <v>2.5937069369419028</v>
      </c>
    </row>
    <row r="34" spans="1:19" ht="15.75">
      <c r="A34" s="970" t="s">
        <v>311</v>
      </c>
      <c r="C34"/>
      <c r="D34"/>
      <c r="E34"/>
      <c r="F34"/>
      <c r="G34"/>
      <c r="H34"/>
      <c r="I34"/>
      <c r="J34"/>
      <c r="K34"/>
      <c r="L34"/>
      <c r="M34"/>
      <c r="N34"/>
      <c r="P34" s="548" t="s">
        <v>333</v>
      </c>
      <c r="Q34" s="549">
        <v>1295.9179999999999</v>
      </c>
      <c r="R34" s="549">
        <v>324.99400000000003</v>
      </c>
      <c r="S34" s="568">
        <v>3.9875136156359803</v>
      </c>
    </row>
    <row r="35" spans="1:19" ht="16.5" thickBot="1">
      <c r="A35"/>
      <c r="B35"/>
      <c r="C35"/>
      <c r="D35"/>
      <c r="E35"/>
      <c r="F35"/>
      <c r="G35"/>
      <c r="H35"/>
      <c r="I35"/>
      <c r="J35"/>
      <c r="K35"/>
      <c r="L35"/>
      <c r="M35"/>
      <c r="N35"/>
      <c r="P35" s="892" t="s">
        <v>331</v>
      </c>
      <c r="Q35" s="809">
        <v>1290.7139999999999</v>
      </c>
      <c r="R35" s="809">
        <v>344.488</v>
      </c>
      <c r="S35" s="893">
        <v>3.7467604096514244</v>
      </c>
    </row>
    <row r="36" spans="1:19" ht="16.5" thickBot="1">
      <c r="A36"/>
      <c r="B36"/>
      <c r="C36"/>
      <c r="D36"/>
      <c r="E36"/>
      <c r="F36"/>
      <c r="G36"/>
      <c r="H36"/>
      <c r="I36"/>
      <c r="J36"/>
      <c r="K36"/>
      <c r="L36"/>
      <c r="M36"/>
      <c r="N36"/>
      <c r="P36" s="810" t="s">
        <v>249</v>
      </c>
      <c r="Q36" s="552">
        <v>351367.08600000001</v>
      </c>
      <c r="R36" s="552">
        <v>104636.947</v>
      </c>
      <c r="S36" s="643">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934" customWidth="1"/>
    <col min="2" max="2" width="12.28515625" style="934" bestFit="1" customWidth="1"/>
    <col min="3" max="3" width="10.140625" style="934" customWidth="1"/>
    <col min="4" max="4" width="9.140625" style="934"/>
    <col min="5" max="5" width="6" style="934" customWidth="1"/>
    <col min="6" max="6" width="16.7109375" style="934" customWidth="1"/>
    <col min="7" max="7" width="11.28515625" style="934" customWidth="1"/>
    <col min="8" max="8" width="10.42578125" style="934" customWidth="1"/>
    <col min="9" max="9" width="9.140625" style="934"/>
    <col min="10" max="10" width="3.5703125" style="934" customWidth="1"/>
    <col min="11" max="11" width="18" style="934" customWidth="1"/>
    <col min="12" max="12" width="11.7109375" style="934" customWidth="1"/>
    <col min="13" max="13" width="12.28515625" style="934" customWidth="1"/>
    <col min="14" max="14" width="10.42578125" style="934" customWidth="1"/>
    <col min="15" max="15" width="3.85546875" style="934" customWidth="1"/>
    <col min="16" max="16" width="22.5703125" style="934" customWidth="1"/>
    <col min="17" max="17" width="11.28515625" style="934" customWidth="1"/>
    <col min="18" max="18" width="10.28515625" style="934" customWidth="1"/>
    <col min="19" max="19" width="10" style="934" customWidth="1"/>
    <col min="20" max="255" width="9.140625" style="934"/>
    <col min="256" max="256" width="4" style="934" customWidth="1"/>
    <col min="257" max="257" width="15.140625" style="934" customWidth="1"/>
    <col min="258" max="258" width="13.85546875" style="934" customWidth="1"/>
    <col min="259" max="259" width="10.140625" style="934" customWidth="1"/>
    <col min="260" max="260" width="9.140625" style="934"/>
    <col min="261" max="261" width="3.42578125" style="934" customWidth="1"/>
    <col min="262" max="262" width="19.5703125" style="934" customWidth="1"/>
    <col min="263" max="263" width="12.28515625" style="934" customWidth="1"/>
    <col min="264" max="264" width="10.42578125" style="934" customWidth="1"/>
    <col min="265" max="265" width="9.140625" style="934"/>
    <col min="266" max="266" width="3.5703125" style="934" customWidth="1"/>
    <col min="267" max="267" width="16.42578125" style="934" customWidth="1"/>
    <col min="268" max="268" width="11.7109375" style="934" customWidth="1"/>
    <col min="269" max="269" width="10.140625" style="934" customWidth="1"/>
    <col min="270" max="270" width="15.85546875" style="934" customWidth="1"/>
    <col min="271" max="271" width="3.85546875" style="934" customWidth="1"/>
    <col min="272" max="272" width="16.42578125" style="934" customWidth="1"/>
    <col min="273" max="273" width="11.28515625" style="934" customWidth="1"/>
    <col min="274" max="274" width="10.28515625" style="934" customWidth="1"/>
    <col min="275" max="275" width="10" style="934" customWidth="1"/>
    <col min="276" max="511" width="9.140625" style="934"/>
    <col min="512" max="512" width="4" style="934" customWidth="1"/>
    <col min="513" max="513" width="15.140625" style="934" customWidth="1"/>
    <col min="514" max="514" width="13.85546875" style="934" customWidth="1"/>
    <col min="515" max="515" width="10.140625" style="934" customWidth="1"/>
    <col min="516" max="516" width="9.140625" style="934"/>
    <col min="517" max="517" width="3.42578125" style="934" customWidth="1"/>
    <col min="518" max="518" width="19.5703125" style="934" customWidth="1"/>
    <col min="519" max="519" width="12.28515625" style="934" customWidth="1"/>
    <col min="520" max="520" width="10.42578125" style="934" customWidth="1"/>
    <col min="521" max="521" width="9.140625" style="934"/>
    <col min="522" max="522" width="3.5703125" style="934" customWidth="1"/>
    <col min="523" max="523" width="16.42578125" style="934" customWidth="1"/>
    <col min="524" max="524" width="11.7109375" style="934" customWidth="1"/>
    <col min="525" max="525" width="10.140625" style="934" customWidth="1"/>
    <col min="526" max="526" width="15.85546875" style="934" customWidth="1"/>
    <col min="527" max="527" width="3.85546875" style="934" customWidth="1"/>
    <col min="528" max="528" width="16.42578125" style="934" customWidth="1"/>
    <col min="529" max="529" width="11.28515625" style="934" customWidth="1"/>
    <col min="530" max="530" width="10.28515625" style="934" customWidth="1"/>
    <col min="531" max="531" width="10" style="934" customWidth="1"/>
    <col min="532" max="767" width="9.140625" style="934"/>
    <col min="768" max="768" width="4" style="934" customWidth="1"/>
    <col min="769" max="769" width="15.140625" style="934" customWidth="1"/>
    <col min="770" max="770" width="13.85546875" style="934" customWidth="1"/>
    <col min="771" max="771" width="10.140625" style="934" customWidth="1"/>
    <col min="772" max="772" width="9.140625" style="934"/>
    <col min="773" max="773" width="3.42578125" style="934" customWidth="1"/>
    <col min="774" max="774" width="19.5703125" style="934" customWidth="1"/>
    <col min="775" max="775" width="12.28515625" style="934" customWidth="1"/>
    <col min="776" max="776" width="10.42578125" style="934" customWidth="1"/>
    <col min="777" max="777" width="9.140625" style="934"/>
    <col min="778" max="778" width="3.5703125" style="934" customWidth="1"/>
    <col min="779" max="779" width="16.42578125" style="934" customWidth="1"/>
    <col min="780" max="780" width="11.7109375" style="934" customWidth="1"/>
    <col min="781" max="781" width="10.140625" style="934" customWidth="1"/>
    <col min="782" max="782" width="15.85546875" style="934" customWidth="1"/>
    <col min="783" max="783" width="3.85546875" style="934" customWidth="1"/>
    <col min="784" max="784" width="16.42578125" style="934" customWidth="1"/>
    <col min="785" max="785" width="11.28515625" style="934" customWidth="1"/>
    <col min="786" max="786" width="10.28515625" style="934" customWidth="1"/>
    <col min="787" max="787" width="10" style="934" customWidth="1"/>
    <col min="788" max="1023" width="9.140625" style="934"/>
    <col min="1024" max="1024" width="4" style="934" customWidth="1"/>
    <col min="1025" max="1025" width="15.140625" style="934" customWidth="1"/>
    <col min="1026" max="1026" width="13.85546875" style="934" customWidth="1"/>
    <col min="1027" max="1027" width="10.140625" style="934" customWidth="1"/>
    <col min="1028" max="1028" width="9.140625" style="934"/>
    <col min="1029" max="1029" width="3.42578125" style="934" customWidth="1"/>
    <col min="1030" max="1030" width="19.5703125" style="934" customWidth="1"/>
    <col min="1031" max="1031" width="12.28515625" style="934" customWidth="1"/>
    <col min="1032" max="1032" width="10.42578125" style="934" customWidth="1"/>
    <col min="1033" max="1033" width="9.140625" style="934"/>
    <col min="1034" max="1034" width="3.5703125" style="934" customWidth="1"/>
    <col min="1035" max="1035" width="16.42578125" style="934" customWidth="1"/>
    <col min="1036" max="1036" width="11.7109375" style="934" customWidth="1"/>
    <col min="1037" max="1037" width="10.140625" style="934" customWidth="1"/>
    <col min="1038" max="1038" width="15.85546875" style="934" customWidth="1"/>
    <col min="1039" max="1039" width="3.85546875" style="934" customWidth="1"/>
    <col min="1040" max="1040" width="16.42578125" style="934" customWidth="1"/>
    <col min="1041" max="1041" width="11.28515625" style="934" customWidth="1"/>
    <col min="1042" max="1042" width="10.28515625" style="934" customWidth="1"/>
    <col min="1043" max="1043" width="10" style="934" customWidth="1"/>
    <col min="1044" max="1279" width="9.140625" style="934"/>
    <col min="1280" max="1280" width="4" style="934" customWidth="1"/>
    <col min="1281" max="1281" width="15.140625" style="934" customWidth="1"/>
    <col min="1282" max="1282" width="13.85546875" style="934" customWidth="1"/>
    <col min="1283" max="1283" width="10.140625" style="934" customWidth="1"/>
    <col min="1284" max="1284" width="9.140625" style="934"/>
    <col min="1285" max="1285" width="3.42578125" style="934" customWidth="1"/>
    <col min="1286" max="1286" width="19.5703125" style="934" customWidth="1"/>
    <col min="1287" max="1287" width="12.28515625" style="934" customWidth="1"/>
    <col min="1288" max="1288" width="10.42578125" style="934" customWidth="1"/>
    <col min="1289" max="1289" width="9.140625" style="934"/>
    <col min="1290" max="1290" width="3.5703125" style="934" customWidth="1"/>
    <col min="1291" max="1291" width="16.42578125" style="934" customWidth="1"/>
    <col min="1292" max="1292" width="11.7109375" style="934" customWidth="1"/>
    <col min="1293" max="1293" width="10.140625" style="934" customWidth="1"/>
    <col min="1294" max="1294" width="15.85546875" style="934" customWidth="1"/>
    <col min="1295" max="1295" width="3.85546875" style="934" customWidth="1"/>
    <col min="1296" max="1296" width="16.42578125" style="934" customWidth="1"/>
    <col min="1297" max="1297" width="11.28515625" style="934" customWidth="1"/>
    <col min="1298" max="1298" width="10.28515625" style="934" customWidth="1"/>
    <col min="1299" max="1299" width="10" style="934" customWidth="1"/>
    <col min="1300" max="1535" width="9.140625" style="934"/>
    <col min="1536" max="1536" width="4" style="934" customWidth="1"/>
    <col min="1537" max="1537" width="15.140625" style="934" customWidth="1"/>
    <col min="1538" max="1538" width="13.85546875" style="934" customWidth="1"/>
    <col min="1539" max="1539" width="10.140625" style="934" customWidth="1"/>
    <col min="1540" max="1540" width="9.140625" style="934"/>
    <col min="1541" max="1541" width="3.42578125" style="934" customWidth="1"/>
    <col min="1542" max="1542" width="19.5703125" style="934" customWidth="1"/>
    <col min="1543" max="1543" width="12.28515625" style="934" customWidth="1"/>
    <col min="1544" max="1544" width="10.42578125" style="934" customWidth="1"/>
    <col min="1545" max="1545" width="9.140625" style="934"/>
    <col min="1546" max="1546" width="3.5703125" style="934" customWidth="1"/>
    <col min="1547" max="1547" width="16.42578125" style="934" customWidth="1"/>
    <col min="1548" max="1548" width="11.7109375" style="934" customWidth="1"/>
    <col min="1549" max="1549" width="10.140625" style="934" customWidth="1"/>
    <col min="1550" max="1550" width="15.85546875" style="934" customWidth="1"/>
    <col min="1551" max="1551" width="3.85546875" style="934" customWidth="1"/>
    <col min="1552" max="1552" width="16.42578125" style="934" customWidth="1"/>
    <col min="1553" max="1553" width="11.28515625" style="934" customWidth="1"/>
    <col min="1554" max="1554" width="10.28515625" style="934" customWidth="1"/>
    <col min="1555" max="1555" width="10" style="934" customWidth="1"/>
    <col min="1556" max="1791" width="9.140625" style="934"/>
    <col min="1792" max="1792" width="4" style="934" customWidth="1"/>
    <col min="1793" max="1793" width="15.140625" style="934" customWidth="1"/>
    <col min="1794" max="1794" width="13.85546875" style="934" customWidth="1"/>
    <col min="1795" max="1795" width="10.140625" style="934" customWidth="1"/>
    <col min="1796" max="1796" width="9.140625" style="934"/>
    <col min="1797" max="1797" width="3.42578125" style="934" customWidth="1"/>
    <col min="1798" max="1798" width="19.5703125" style="934" customWidth="1"/>
    <col min="1799" max="1799" width="12.28515625" style="934" customWidth="1"/>
    <col min="1800" max="1800" width="10.42578125" style="934" customWidth="1"/>
    <col min="1801" max="1801" width="9.140625" style="934"/>
    <col min="1802" max="1802" width="3.5703125" style="934" customWidth="1"/>
    <col min="1803" max="1803" width="16.42578125" style="934" customWidth="1"/>
    <col min="1804" max="1804" width="11.7109375" style="934" customWidth="1"/>
    <col min="1805" max="1805" width="10.140625" style="934" customWidth="1"/>
    <col min="1806" max="1806" width="15.85546875" style="934" customWidth="1"/>
    <col min="1807" max="1807" width="3.85546875" style="934" customWidth="1"/>
    <col min="1808" max="1808" width="16.42578125" style="934" customWidth="1"/>
    <col min="1809" max="1809" width="11.28515625" style="934" customWidth="1"/>
    <col min="1810" max="1810" width="10.28515625" style="934" customWidth="1"/>
    <col min="1811" max="1811" width="10" style="934" customWidth="1"/>
    <col min="1812" max="2047" width="9.140625" style="934"/>
    <col min="2048" max="2048" width="4" style="934" customWidth="1"/>
    <col min="2049" max="2049" width="15.140625" style="934" customWidth="1"/>
    <col min="2050" max="2050" width="13.85546875" style="934" customWidth="1"/>
    <col min="2051" max="2051" width="10.140625" style="934" customWidth="1"/>
    <col min="2052" max="2052" width="9.140625" style="934"/>
    <col min="2053" max="2053" width="3.42578125" style="934" customWidth="1"/>
    <col min="2054" max="2054" width="19.5703125" style="934" customWidth="1"/>
    <col min="2055" max="2055" width="12.28515625" style="934" customWidth="1"/>
    <col min="2056" max="2056" width="10.42578125" style="934" customWidth="1"/>
    <col min="2057" max="2057" width="9.140625" style="934"/>
    <col min="2058" max="2058" width="3.5703125" style="934" customWidth="1"/>
    <col min="2059" max="2059" width="16.42578125" style="934" customWidth="1"/>
    <col min="2060" max="2060" width="11.7109375" style="934" customWidth="1"/>
    <col min="2061" max="2061" width="10.140625" style="934" customWidth="1"/>
    <col min="2062" max="2062" width="15.85546875" style="934" customWidth="1"/>
    <col min="2063" max="2063" width="3.85546875" style="934" customWidth="1"/>
    <col min="2064" max="2064" width="16.42578125" style="934" customWidth="1"/>
    <col min="2065" max="2065" width="11.28515625" style="934" customWidth="1"/>
    <col min="2066" max="2066" width="10.28515625" style="934" customWidth="1"/>
    <col min="2067" max="2067" width="10" style="934" customWidth="1"/>
    <col min="2068" max="2303" width="9.140625" style="934"/>
    <col min="2304" max="2304" width="4" style="934" customWidth="1"/>
    <col min="2305" max="2305" width="15.140625" style="934" customWidth="1"/>
    <col min="2306" max="2306" width="13.85546875" style="934" customWidth="1"/>
    <col min="2307" max="2307" width="10.140625" style="934" customWidth="1"/>
    <col min="2308" max="2308" width="9.140625" style="934"/>
    <col min="2309" max="2309" width="3.42578125" style="934" customWidth="1"/>
    <col min="2310" max="2310" width="19.5703125" style="934" customWidth="1"/>
    <col min="2311" max="2311" width="12.28515625" style="934" customWidth="1"/>
    <col min="2312" max="2312" width="10.42578125" style="934" customWidth="1"/>
    <col min="2313" max="2313" width="9.140625" style="934"/>
    <col min="2314" max="2314" width="3.5703125" style="934" customWidth="1"/>
    <col min="2315" max="2315" width="16.42578125" style="934" customWidth="1"/>
    <col min="2316" max="2316" width="11.7109375" style="934" customWidth="1"/>
    <col min="2317" max="2317" width="10.140625" style="934" customWidth="1"/>
    <col min="2318" max="2318" width="15.85546875" style="934" customWidth="1"/>
    <col min="2319" max="2319" width="3.85546875" style="934" customWidth="1"/>
    <col min="2320" max="2320" width="16.42578125" style="934" customWidth="1"/>
    <col min="2321" max="2321" width="11.28515625" style="934" customWidth="1"/>
    <col min="2322" max="2322" width="10.28515625" style="934" customWidth="1"/>
    <col min="2323" max="2323" width="10" style="934" customWidth="1"/>
    <col min="2324" max="2559" width="9.140625" style="934"/>
    <col min="2560" max="2560" width="4" style="934" customWidth="1"/>
    <col min="2561" max="2561" width="15.140625" style="934" customWidth="1"/>
    <col min="2562" max="2562" width="13.85546875" style="934" customWidth="1"/>
    <col min="2563" max="2563" width="10.140625" style="934" customWidth="1"/>
    <col min="2564" max="2564" width="9.140625" style="934"/>
    <col min="2565" max="2565" width="3.42578125" style="934" customWidth="1"/>
    <col min="2566" max="2566" width="19.5703125" style="934" customWidth="1"/>
    <col min="2567" max="2567" width="12.28515625" style="934" customWidth="1"/>
    <col min="2568" max="2568" width="10.42578125" style="934" customWidth="1"/>
    <col min="2569" max="2569" width="9.140625" style="934"/>
    <col min="2570" max="2570" width="3.5703125" style="934" customWidth="1"/>
    <col min="2571" max="2571" width="16.42578125" style="934" customWidth="1"/>
    <col min="2572" max="2572" width="11.7109375" style="934" customWidth="1"/>
    <col min="2573" max="2573" width="10.140625" style="934" customWidth="1"/>
    <col min="2574" max="2574" width="15.85546875" style="934" customWidth="1"/>
    <col min="2575" max="2575" width="3.85546875" style="934" customWidth="1"/>
    <col min="2576" max="2576" width="16.42578125" style="934" customWidth="1"/>
    <col min="2577" max="2577" width="11.28515625" style="934" customWidth="1"/>
    <col min="2578" max="2578" width="10.28515625" style="934" customWidth="1"/>
    <col min="2579" max="2579" width="10" style="934" customWidth="1"/>
    <col min="2580" max="2815" width="9.140625" style="934"/>
    <col min="2816" max="2816" width="4" style="934" customWidth="1"/>
    <col min="2817" max="2817" width="15.140625" style="934" customWidth="1"/>
    <col min="2818" max="2818" width="13.85546875" style="934" customWidth="1"/>
    <col min="2819" max="2819" width="10.140625" style="934" customWidth="1"/>
    <col min="2820" max="2820" width="9.140625" style="934"/>
    <col min="2821" max="2821" width="3.42578125" style="934" customWidth="1"/>
    <col min="2822" max="2822" width="19.5703125" style="934" customWidth="1"/>
    <col min="2823" max="2823" width="12.28515625" style="934" customWidth="1"/>
    <col min="2824" max="2824" width="10.42578125" style="934" customWidth="1"/>
    <col min="2825" max="2825" width="9.140625" style="934"/>
    <col min="2826" max="2826" width="3.5703125" style="934" customWidth="1"/>
    <col min="2827" max="2827" width="16.42578125" style="934" customWidth="1"/>
    <col min="2828" max="2828" width="11.7109375" style="934" customWidth="1"/>
    <col min="2829" max="2829" width="10.140625" style="934" customWidth="1"/>
    <col min="2830" max="2830" width="15.85546875" style="934" customWidth="1"/>
    <col min="2831" max="2831" width="3.85546875" style="934" customWidth="1"/>
    <col min="2832" max="2832" width="16.42578125" style="934" customWidth="1"/>
    <col min="2833" max="2833" width="11.28515625" style="934" customWidth="1"/>
    <col min="2834" max="2834" width="10.28515625" style="934" customWidth="1"/>
    <col min="2835" max="2835" width="10" style="934" customWidth="1"/>
    <col min="2836" max="3071" width="9.140625" style="934"/>
    <col min="3072" max="3072" width="4" style="934" customWidth="1"/>
    <col min="3073" max="3073" width="15.140625" style="934" customWidth="1"/>
    <col min="3074" max="3074" width="13.85546875" style="934" customWidth="1"/>
    <col min="3075" max="3075" width="10.140625" style="934" customWidth="1"/>
    <col min="3076" max="3076" width="9.140625" style="934"/>
    <col min="3077" max="3077" width="3.42578125" style="934" customWidth="1"/>
    <col min="3078" max="3078" width="19.5703125" style="934" customWidth="1"/>
    <col min="3079" max="3079" width="12.28515625" style="934" customWidth="1"/>
    <col min="3080" max="3080" width="10.42578125" style="934" customWidth="1"/>
    <col min="3081" max="3081" width="9.140625" style="934"/>
    <col min="3082" max="3082" width="3.5703125" style="934" customWidth="1"/>
    <col min="3083" max="3083" width="16.42578125" style="934" customWidth="1"/>
    <col min="3084" max="3084" width="11.7109375" style="934" customWidth="1"/>
    <col min="3085" max="3085" width="10.140625" style="934" customWidth="1"/>
    <col min="3086" max="3086" width="15.85546875" style="934" customWidth="1"/>
    <col min="3087" max="3087" width="3.85546875" style="934" customWidth="1"/>
    <col min="3088" max="3088" width="16.42578125" style="934" customWidth="1"/>
    <col min="3089" max="3089" width="11.28515625" style="934" customWidth="1"/>
    <col min="3090" max="3090" width="10.28515625" style="934" customWidth="1"/>
    <col min="3091" max="3091" width="10" style="934" customWidth="1"/>
    <col min="3092" max="3327" width="9.140625" style="934"/>
    <col min="3328" max="3328" width="4" style="934" customWidth="1"/>
    <col min="3329" max="3329" width="15.140625" style="934" customWidth="1"/>
    <col min="3330" max="3330" width="13.85546875" style="934" customWidth="1"/>
    <col min="3331" max="3331" width="10.140625" style="934" customWidth="1"/>
    <col min="3332" max="3332" width="9.140625" style="934"/>
    <col min="3333" max="3333" width="3.42578125" style="934" customWidth="1"/>
    <col min="3334" max="3334" width="19.5703125" style="934" customWidth="1"/>
    <col min="3335" max="3335" width="12.28515625" style="934" customWidth="1"/>
    <col min="3336" max="3336" width="10.42578125" style="934" customWidth="1"/>
    <col min="3337" max="3337" width="9.140625" style="934"/>
    <col min="3338" max="3338" width="3.5703125" style="934" customWidth="1"/>
    <col min="3339" max="3339" width="16.42578125" style="934" customWidth="1"/>
    <col min="3340" max="3340" width="11.7109375" style="934" customWidth="1"/>
    <col min="3341" max="3341" width="10.140625" style="934" customWidth="1"/>
    <col min="3342" max="3342" width="15.85546875" style="934" customWidth="1"/>
    <col min="3343" max="3343" width="3.85546875" style="934" customWidth="1"/>
    <col min="3344" max="3344" width="16.42578125" style="934" customWidth="1"/>
    <col min="3345" max="3345" width="11.28515625" style="934" customWidth="1"/>
    <col min="3346" max="3346" width="10.28515625" style="934" customWidth="1"/>
    <col min="3347" max="3347" width="10" style="934" customWidth="1"/>
    <col min="3348" max="3583" width="9.140625" style="934"/>
    <col min="3584" max="3584" width="4" style="934" customWidth="1"/>
    <col min="3585" max="3585" width="15.140625" style="934" customWidth="1"/>
    <col min="3586" max="3586" width="13.85546875" style="934" customWidth="1"/>
    <col min="3587" max="3587" width="10.140625" style="934" customWidth="1"/>
    <col min="3588" max="3588" width="9.140625" style="934"/>
    <col min="3589" max="3589" width="3.42578125" style="934" customWidth="1"/>
    <col min="3590" max="3590" width="19.5703125" style="934" customWidth="1"/>
    <col min="3591" max="3591" width="12.28515625" style="934" customWidth="1"/>
    <col min="3592" max="3592" width="10.42578125" style="934" customWidth="1"/>
    <col min="3593" max="3593" width="9.140625" style="934"/>
    <col min="3594" max="3594" width="3.5703125" style="934" customWidth="1"/>
    <col min="3595" max="3595" width="16.42578125" style="934" customWidth="1"/>
    <col min="3596" max="3596" width="11.7109375" style="934" customWidth="1"/>
    <col min="3597" max="3597" width="10.140625" style="934" customWidth="1"/>
    <col min="3598" max="3598" width="15.85546875" style="934" customWidth="1"/>
    <col min="3599" max="3599" width="3.85546875" style="934" customWidth="1"/>
    <col min="3600" max="3600" width="16.42578125" style="934" customWidth="1"/>
    <col min="3601" max="3601" width="11.28515625" style="934" customWidth="1"/>
    <col min="3602" max="3602" width="10.28515625" style="934" customWidth="1"/>
    <col min="3603" max="3603" width="10" style="934" customWidth="1"/>
    <col min="3604" max="3839" width="9.140625" style="934"/>
    <col min="3840" max="3840" width="4" style="934" customWidth="1"/>
    <col min="3841" max="3841" width="15.140625" style="934" customWidth="1"/>
    <col min="3842" max="3842" width="13.85546875" style="934" customWidth="1"/>
    <col min="3843" max="3843" width="10.140625" style="934" customWidth="1"/>
    <col min="3844" max="3844" width="9.140625" style="934"/>
    <col min="3845" max="3845" width="3.42578125" style="934" customWidth="1"/>
    <col min="3846" max="3846" width="19.5703125" style="934" customWidth="1"/>
    <col min="3847" max="3847" width="12.28515625" style="934" customWidth="1"/>
    <col min="3848" max="3848" width="10.42578125" style="934" customWidth="1"/>
    <col min="3849" max="3849" width="9.140625" style="934"/>
    <col min="3850" max="3850" width="3.5703125" style="934" customWidth="1"/>
    <col min="3851" max="3851" width="16.42578125" style="934" customWidth="1"/>
    <col min="3852" max="3852" width="11.7109375" style="934" customWidth="1"/>
    <col min="3853" max="3853" width="10.140625" style="934" customWidth="1"/>
    <col min="3854" max="3854" width="15.85546875" style="934" customWidth="1"/>
    <col min="3855" max="3855" width="3.85546875" style="934" customWidth="1"/>
    <col min="3856" max="3856" width="16.42578125" style="934" customWidth="1"/>
    <col min="3857" max="3857" width="11.28515625" style="934" customWidth="1"/>
    <col min="3858" max="3858" width="10.28515625" style="934" customWidth="1"/>
    <col min="3859" max="3859" width="10" style="934" customWidth="1"/>
    <col min="3860" max="4095" width="9.140625" style="934"/>
    <col min="4096" max="4096" width="4" style="934" customWidth="1"/>
    <col min="4097" max="4097" width="15.140625" style="934" customWidth="1"/>
    <col min="4098" max="4098" width="13.85546875" style="934" customWidth="1"/>
    <col min="4099" max="4099" width="10.140625" style="934" customWidth="1"/>
    <col min="4100" max="4100" width="9.140625" style="934"/>
    <col min="4101" max="4101" width="3.42578125" style="934" customWidth="1"/>
    <col min="4102" max="4102" width="19.5703125" style="934" customWidth="1"/>
    <col min="4103" max="4103" width="12.28515625" style="934" customWidth="1"/>
    <col min="4104" max="4104" width="10.42578125" style="934" customWidth="1"/>
    <col min="4105" max="4105" width="9.140625" style="934"/>
    <col min="4106" max="4106" width="3.5703125" style="934" customWidth="1"/>
    <col min="4107" max="4107" width="16.42578125" style="934" customWidth="1"/>
    <col min="4108" max="4108" width="11.7109375" style="934" customWidth="1"/>
    <col min="4109" max="4109" width="10.140625" style="934" customWidth="1"/>
    <col min="4110" max="4110" width="15.85546875" style="934" customWidth="1"/>
    <col min="4111" max="4111" width="3.85546875" style="934" customWidth="1"/>
    <col min="4112" max="4112" width="16.42578125" style="934" customWidth="1"/>
    <col min="4113" max="4113" width="11.28515625" style="934" customWidth="1"/>
    <col min="4114" max="4114" width="10.28515625" style="934" customWidth="1"/>
    <col min="4115" max="4115" width="10" style="934" customWidth="1"/>
    <col min="4116" max="4351" width="9.140625" style="934"/>
    <col min="4352" max="4352" width="4" style="934" customWidth="1"/>
    <col min="4353" max="4353" width="15.140625" style="934" customWidth="1"/>
    <col min="4354" max="4354" width="13.85546875" style="934" customWidth="1"/>
    <col min="4355" max="4355" width="10.140625" style="934" customWidth="1"/>
    <col min="4356" max="4356" width="9.140625" style="934"/>
    <col min="4357" max="4357" width="3.42578125" style="934" customWidth="1"/>
    <col min="4358" max="4358" width="19.5703125" style="934" customWidth="1"/>
    <col min="4359" max="4359" width="12.28515625" style="934" customWidth="1"/>
    <col min="4360" max="4360" width="10.42578125" style="934" customWidth="1"/>
    <col min="4361" max="4361" width="9.140625" style="934"/>
    <col min="4362" max="4362" width="3.5703125" style="934" customWidth="1"/>
    <col min="4363" max="4363" width="16.42578125" style="934" customWidth="1"/>
    <col min="4364" max="4364" width="11.7109375" style="934" customWidth="1"/>
    <col min="4365" max="4365" width="10.140625" style="934" customWidth="1"/>
    <col min="4366" max="4366" width="15.85546875" style="934" customWidth="1"/>
    <col min="4367" max="4367" width="3.85546875" style="934" customWidth="1"/>
    <col min="4368" max="4368" width="16.42578125" style="934" customWidth="1"/>
    <col min="4369" max="4369" width="11.28515625" style="934" customWidth="1"/>
    <col min="4370" max="4370" width="10.28515625" style="934" customWidth="1"/>
    <col min="4371" max="4371" width="10" style="934" customWidth="1"/>
    <col min="4372" max="4607" width="9.140625" style="934"/>
    <col min="4608" max="4608" width="4" style="934" customWidth="1"/>
    <col min="4609" max="4609" width="15.140625" style="934" customWidth="1"/>
    <col min="4610" max="4610" width="13.85546875" style="934" customWidth="1"/>
    <col min="4611" max="4611" width="10.140625" style="934" customWidth="1"/>
    <col min="4612" max="4612" width="9.140625" style="934"/>
    <col min="4613" max="4613" width="3.42578125" style="934" customWidth="1"/>
    <col min="4614" max="4614" width="19.5703125" style="934" customWidth="1"/>
    <col min="4615" max="4615" width="12.28515625" style="934" customWidth="1"/>
    <col min="4616" max="4616" width="10.42578125" style="934" customWidth="1"/>
    <col min="4617" max="4617" width="9.140625" style="934"/>
    <col min="4618" max="4618" width="3.5703125" style="934" customWidth="1"/>
    <col min="4619" max="4619" width="16.42578125" style="934" customWidth="1"/>
    <col min="4620" max="4620" width="11.7109375" style="934" customWidth="1"/>
    <col min="4621" max="4621" width="10.140625" style="934" customWidth="1"/>
    <col min="4622" max="4622" width="15.85546875" style="934" customWidth="1"/>
    <col min="4623" max="4623" width="3.85546875" style="934" customWidth="1"/>
    <col min="4624" max="4624" width="16.42578125" style="934" customWidth="1"/>
    <col min="4625" max="4625" width="11.28515625" style="934" customWidth="1"/>
    <col min="4626" max="4626" width="10.28515625" style="934" customWidth="1"/>
    <col min="4627" max="4627" width="10" style="934" customWidth="1"/>
    <col min="4628" max="4863" width="9.140625" style="934"/>
    <col min="4864" max="4864" width="4" style="934" customWidth="1"/>
    <col min="4865" max="4865" width="15.140625" style="934" customWidth="1"/>
    <col min="4866" max="4866" width="13.85546875" style="934" customWidth="1"/>
    <col min="4867" max="4867" width="10.140625" style="934" customWidth="1"/>
    <col min="4868" max="4868" width="9.140625" style="934"/>
    <col min="4869" max="4869" width="3.42578125" style="934" customWidth="1"/>
    <col min="4870" max="4870" width="19.5703125" style="934" customWidth="1"/>
    <col min="4871" max="4871" width="12.28515625" style="934" customWidth="1"/>
    <col min="4872" max="4872" width="10.42578125" style="934" customWidth="1"/>
    <col min="4873" max="4873" width="9.140625" style="934"/>
    <col min="4874" max="4874" width="3.5703125" style="934" customWidth="1"/>
    <col min="4875" max="4875" width="16.42578125" style="934" customWidth="1"/>
    <col min="4876" max="4876" width="11.7109375" style="934" customWidth="1"/>
    <col min="4877" max="4877" width="10.140625" style="934" customWidth="1"/>
    <col min="4878" max="4878" width="15.85546875" style="934" customWidth="1"/>
    <col min="4879" max="4879" width="3.85546875" style="934" customWidth="1"/>
    <col min="4880" max="4880" width="16.42578125" style="934" customWidth="1"/>
    <col min="4881" max="4881" width="11.28515625" style="934" customWidth="1"/>
    <col min="4882" max="4882" width="10.28515625" style="934" customWidth="1"/>
    <col min="4883" max="4883" width="10" style="934" customWidth="1"/>
    <col min="4884" max="5119" width="9.140625" style="934"/>
    <col min="5120" max="5120" width="4" style="934" customWidth="1"/>
    <col min="5121" max="5121" width="15.140625" style="934" customWidth="1"/>
    <col min="5122" max="5122" width="13.85546875" style="934" customWidth="1"/>
    <col min="5123" max="5123" width="10.140625" style="934" customWidth="1"/>
    <col min="5124" max="5124" width="9.140625" style="934"/>
    <col min="5125" max="5125" width="3.42578125" style="934" customWidth="1"/>
    <col min="5126" max="5126" width="19.5703125" style="934" customWidth="1"/>
    <col min="5127" max="5127" width="12.28515625" style="934" customWidth="1"/>
    <col min="5128" max="5128" width="10.42578125" style="934" customWidth="1"/>
    <col min="5129" max="5129" width="9.140625" style="934"/>
    <col min="5130" max="5130" width="3.5703125" style="934" customWidth="1"/>
    <col min="5131" max="5131" width="16.42578125" style="934" customWidth="1"/>
    <col min="5132" max="5132" width="11.7109375" style="934" customWidth="1"/>
    <col min="5133" max="5133" width="10.140625" style="934" customWidth="1"/>
    <col min="5134" max="5134" width="15.85546875" style="934" customWidth="1"/>
    <col min="5135" max="5135" width="3.85546875" style="934" customWidth="1"/>
    <col min="5136" max="5136" width="16.42578125" style="934" customWidth="1"/>
    <col min="5137" max="5137" width="11.28515625" style="934" customWidth="1"/>
    <col min="5138" max="5138" width="10.28515625" style="934" customWidth="1"/>
    <col min="5139" max="5139" width="10" style="934" customWidth="1"/>
    <col min="5140" max="5375" width="9.140625" style="934"/>
    <col min="5376" max="5376" width="4" style="934" customWidth="1"/>
    <col min="5377" max="5377" width="15.140625" style="934" customWidth="1"/>
    <col min="5378" max="5378" width="13.85546875" style="934" customWidth="1"/>
    <col min="5379" max="5379" width="10.140625" style="934" customWidth="1"/>
    <col min="5380" max="5380" width="9.140625" style="934"/>
    <col min="5381" max="5381" width="3.42578125" style="934" customWidth="1"/>
    <col min="5382" max="5382" width="19.5703125" style="934" customWidth="1"/>
    <col min="5383" max="5383" width="12.28515625" style="934" customWidth="1"/>
    <col min="5384" max="5384" width="10.42578125" style="934" customWidth="1"/>
    <col min="5385" max="5385" width="9.140625" style="934"/>
    <col min="5386" max="5386" width="3.5703125" style="934" customWidth="1"/>
    <col min="5387" max="5387" width="16.42578125" style="934" customWidth="1"/>
    <col min="5388" max="5388" width="11.7109375" style="934" customWidth="1"/>
    <col min="5389" max="5389" width="10.140625" style="934" customWidth="1"/>
    <col min="5390" max="5390" width="15.85546875" style="934" customWidth="1"/>
    <col min="5391" max="5391" width="3.85546875" style="934" customWidth="1"/>
    <col min="5392" max="5392" width="16.42578125" style="934" customWidth="1"/>
    <col min="5393" max="5393" width="11.28515625" style="934" customWidth="1"/>
    <col min="5394" max="5394" width="10.28515625" style="934" customWidth="1"/>
    <col min="5395" max="5395" width="10" style="934" customWidth="1"/>
    <col min="5396" max="5631" width="9.140625" style="934"/>
    <col min="5632" max="5632" width="4" style="934" customWidth="1"/>
    <col min="5633" max="5633" width="15.140625" style="934" customWidth="1"/>
    <col min="5634" max="5634" width="13.85546875" style="934" customWidth="1"/>
    <col min="5635" max="5635" width="10.140625" style="934" customWidth="1"/>
    <col min="5636" max="5636" width="9.140625" style="934"/>
    <col min="5637" max="5637" width="3.42578125" style="934" customWidth="1"/>
    <col min="5638" max="5638" width="19.5703125" style="934" customWidth="1"/>
    <col min="5639" max="5639" width="12.28515625" style="934" customWidth="1"/>
    <col min="5640" max="5640" width="10.42578125" style="934" customWidth="1"/>
    <col min="5641" max="5641" width="9.140625" style="934"/>
    <col min="5642" max="5642" width="3.5703125" style="934" customWidth="1"/>
    <col min="5643" max="5643" width="16.42578125" style="934" customWidth="1"/>
    <col min="5644" max="5644" width="11.7109375" style="934" customWidth="1"/>
    <col min="5645" max="5645" width="10.140625" style="934" customWidth="1"/>
    <col min="5646" max="5646" width="15.85546875" style="934" customWidth="1"/>
    <col min="5647" max="5647" width="3.85546875" style="934" customWidth="1"/>
    <col min="5648" max="5648" width="16.42578125" style="934" customWidth="1"/>
    <col min="5649" max="5649" width="11.28515625" style="934" customWidth="1"/>
    <col min="5650" max="5650" width="10.28515625" style="934" customWidth="1"/>
    <col min="5651" max="5651" width="10" style="934" customWidth="1"/>
    <col min="5652" max="5887" width="9.140625" style="934"/>
    <col min="5888" max="5888" width="4" style="934" customWidth="1"/>
    <col min="5889" max="5889" width="15.140625" style="934" customWidth="1"/>
    <col min="5890" max="5890" width="13.85546875" style="934" customWidth="1"/>
    <col min="5891" max="5891" width="10.140625" style="934" customWidth="1"/>
    <col min="5892" max="5892" width="9.140625" style="934"/>
    <col min="5893" max="5893" width="3.42578125" style="934" customWidth="1"/>
    <col min="5894" max="5894" width="19.5703125" style="934" customWidth="1"/>
    <col min="5895" max="5895" width="12.28515625" style="934" customWidth="1"/>
    <col min="5896" max="5896" width="10.42578125" style="934" customWidth="1"/>
    <col min="5897" max="5897" width="9.140625" style="934"/>
    <col min="5898" max="5898" width="3.5703125" style="934" customWidth="1"/>
    <col min="5899" max="5899" width="16.42578125" style="934" customWidth="1"/>
    <col min="5900" max="5900" width="11.7109375" style="934" customWidth="1"/>
    <col min="5901" max="5901" width="10.140625" style="934" customWidth="1"/>
    <col min="5902" max="5902" width="15.85546875" style="934" customWidth="1"/>
    <col min="5903" max="5903" width="3.85546875" style="934" customWidth="1"/>
    <col min="5904" max="5904" width="16.42578125" style="934" customWidth="1"/>
    <col min="5905" max="5905" width="11.28515625" style="934" customWidth="1"/>
    <col min="5906" max="5906" width="10.28515625" style="934" customWidth="1"/>
    <col min="5907" max="5907" width="10" style="934" customWidth="1"/>
    <col min="5908" max="6143" width="9.140625" style="934"/>
    <col min="6144" max="6144" width="4" style="934" customWidth="1"/>
    <col min="6145" max="6145" width="15.140625" style="934" customWidth="1"/>
    <col min="6146" max="6146" width="13.85546875" style="934" customWidth="1"/>
    <col min="6147" max="6147" width="10.140625" style="934" customWidth="1"/>
    <col min="6148" max="6148" width="9.140625" style="934"/>
    <col min="6149" max="6149" width="3.42578125" style="934" customWidth="1"/>
    <col min="6150" max="6150" width="19.5703125" style="934" customWidth="1"/>
    <col min="6151" max="6151" width="12.28515625" style="934" customWidth="1"/>
    <col min="6152" max="6152" width="10.42578125" style="934" customWidth="1"/>
    <col min="6153" max="6153" width="9.140625" style="934"/>
    <col min="6154" max="6154" width="3.5703125" style="934" customWidth="1"/>
    <col min="6155" max="6155" width="16.42578125" style="934" customWidth="1"/>
    <col min="6156" max="6156" width="11.7109375" style="934" customWidth="1"/>
    <col min="6157" max="6157" width="10.140625" style="934" customWidth="1"/>
    <col min="6158" max="6158" width="15.85546875" style="934" customWidth="1"/>
    <col min="6159" max="6159" width="3.85546875" style="934" customWidth="1"/>
    <col min="6160" max="6160" width="16.42578125" style="934" customWidth="1"/>
    <col min="6161" max="6161" width="11.28515625" style="934" customWidth="1"/>
    <col min="6162" max="6162" width="10.28515625" style="934" customWidth="1"/>
    <col min="6163" max="6163" width="10" style="934" customWidth="1"/>
    <col min="6164" max="6399" width="9.140625" style="934"/>
    <col min="6400" max="6400" width="4" style="934" customWidth="1"/>
    <col min="6401" max="6401" width="15.140625" style="934" customWidth="1"/>
    <col min="6402" max="6402" width="13.85546875" style="934" customWidth="1"/>
    <col min="6403" max="6403" width="10.140625" style="934" customWidth="1"/>
    <col min="6404" max="6404" width="9.140625" style="934"/>
    <col min="6405" max="6405" width="3.42578125" style="934" customWidth="1"/>
    <col min="6406" max="6406" width="19.5703125" style="934" customWidth="1"/>
    <col min="6407" max="6407" width="12.28515625" style="934" customWidth="1"/>
    <col min="6408" max="6408" width="10.42578125" style="934" customWidth="1"/>
    <col min="6409" max="6409" width="9.140625" style="934"/>
    <col min="6410" max="6410" width="3.5703125" style="934" customWidth="1"/>
    <col min="6411" max="6411" width="16.42578125" style="934" customWidth="1"/>
    <col min="6412" max="6412" width="11.7109375" style="934" customWidth="1"/>
    <col min="6413" max="6413" width="10.140625" style="934" customWidth="1"/>
    <col min="6414" max="6414" width="15.85546875" style="934" customWidth="1"/>
    <col min="6415" max="6415" width="3.85546875" style="934" customWidth="1"/>
    <col min="6416" max="6416" width="16.42578125" style="934" customWidth="1"/>
    <col min="6417" max="6417" width="11.28515625" style="934" customWidth="1"/>
    <col min="6418" max="6418" width="10.28515625" style="934" customWidth="1"/>
    <col min="6419" max="6419" width="10" style="934" customWidth="1"/>
    <col min="6420" max="6655" width="9.140625" style="934"/>
    <col min="6656" max="6656" width="4" style="934" customWidth="1"/>
    <col min="6657" max="6657" width="15.140625" style="934" customWidth="1"/>
    <col min="6658" max="6658" width="13.85546875" style="934" customWidth="1"/>
    <col min="6659" max="6659" width="10.140625" style="934" customWidth="1"/>
    <col min="6660" max="6660" width="9.140625" style="934"/>
    <col min="6661" max="6661" width="3.42578125" style="934" customWidth="1"/>
    <col min="6662" max="6662" width="19.5703125" style="934" customWidth="1"/>
    <col min="6663" max="6663" width="12.28515625" style="934" customWidth="1"/>
    <col min="6664" max="6664" width="10.42578125" style="934" customWidth="1"/>
    <col min="6665" max="6665" width="9.140625" style="934"/>
    <col min="6666" max="6666" width="3.5703125" style="934" customWidth="1"/>
    <col min="6667" max="6667" width="16.42578125" style="934" customWidth="1"/>
    <col min="6668" max="6668" width="11.7109375" style="934" customWidth="1"/>
    <col min="6669" max="6669" width="10.140625" style="934" customWidth="1"/>
    <col min="6670" max="6670" width="15.85546875" style="934" customWidth="1"/>
    <col min="6671" max="6671" width="3.85546875" style="934" customWidth="1"/>
    <col min="6672" max="6672" width="16.42578125" style="934" customWidth="1"/>
    <col min="6673" max="6673" width="11.28515625" style="934" customWidth="1"/>
    <col min="6674" max="6674" width="10.28515625" style="934" customWidth="1"/>
    <col min="6675" max="6675" width="10" style="934" customWidth="1"/>
    <col min="6676" max="6911" width="9.140625" style="934"/>
    <col min="6912" max="6912" width="4" style="934" customWidth="1"/>
    <col min="6913" max="6913" width="15.140625" style="934" customWidth="1"/>
    <col min="6914" max="6914" width="13.85546875" style="934" customWidth="1"/>
    <col min="6915" max="6915" width="10.140625" style="934" customWidth="1"/>
    <col min="6916" max="6916" width="9.140625" style="934"/>
    <col min="6917" max="6917" width="3.42578125" style="934" customWidth="1"/>
    <col min="6918" max="6918" width="19.5703125" style="934" customWidth="1"/>
    <col min="6919" max="6919" width="12.28515625" style="934" customWidth="1"/>
    <col min="6920" max="6920" width="10.42578125" style="934" customWidth="1"/>
    <col min="6921" max="6921" width="9.140625" style="934"/>
    <col min="6922" max="6922" width="3.5703125" style="934" customWidth="1"/>
    <col min="6923" max="6923" width="16.42578125" style="934" customWidth="1"/>
    <col min="6924" max="6924" width="11.7109375" style="934" customWidth="1"/>
    <col min="6925" max="6925" width="10.140625" style="934" customWidth="1"/>
    <col min="6926" max="6926" width="15.85546875" style="934" customWidth="1"/>
    <col min="6927" max="6927" width="3.85546875" style="934" customWidth="1"/>
    <col min="6928" max="6928" width="16.42578125" style="934" customWidth="1"/>
    <col min="6929" max="6929" width="11.28515625" style="934" customWidth="1"/>
    <col min="6930" max="6930" width="10.28515625" style="934" customWidth="1"/>
    <col min="6931" max="6931" width="10" style="934" customWidth="1"/>
    <col min="6932" max="7167" width="9.140625" style="934"/>
    <col min="7168" max="7168" width="4" style="934" customWidth="1"/>
    <col min="7169" max="7169" width="15.140625" style="934" customWidth="1"/>
    <col min="7170" max="7170" width="13.85546875" style="934" customWidth="1"/>
    <col min="7171" max="7171" width="10.140625" style="934" customWidth="1"/>
    <col min="7172" max="7172" width="9.140625" style="934"/>
    <col min="7173" max="7173" width="3.42578125" style="934" customWidth="1"/>
    <col min="7174" max="7174" width="19.5703125" style="934" customWidth="1"/>
    <col min="7175" max="7175" width="12.28515625" style="934" customWidth="1"/>
    <col min="7176" max="7176" width="10.42578125" style="934" customWidth="1"/>
    <col min="7177" max="7177" width="9.140625" style="934"/>
    <col min="7178" max="7178" width="3.5703125" style="934" customWidth="1"/>
    <col min="7179" max="7179" width="16.42578125" style="934" customWidth="1"/>
    <col min="7180" max="7180" width="11.7109375" style="934" customWidth="1"/>
    <col min="7181" max="7181" width="10.140625" style="934" customWidth="1"/>
    <col min="7182" max="7182" width="15.85546875" style="934" customWidth="1"/>
    <col min="7183" max="7183" width="3.85546875" style="934" customWidth="1"/>
    <col min="7184" max="7184" width="16.42578125" style="934" customWidth="1"/>
    <col min="7185" max="7185" width="11.28515625" style="934" customWidth="1"/>
    <col min="7186" max="7186" width="10.28515625" style="934" customWidth="1"/>
    <col min="7187" max="7187" width="10" style="934" customWidth="1"/>
    <col min="7188" max="7423" width="9.140625" style="934"/>
    <col min="7424" max="7424" width="4" style="934" customWidth="1"/>
    <col min="7425" max="7425" width="15.140625" style="934" customWidth="1"/>
    <col min="7426" max="7426" width="13.85546875" style="934" customWidth="1"/>
    <col min="7427" max="7427" width="10.140625" style="934" customWidth="1"/>
    <col min="7428" max="7428" width="9.140625" style="934"/>
    <col min="7429" max="7429" width="3.42578125" style="934" customWidth="1"/>
    <col min="7430" max="7430" width="19.5703125" style="934" customWidth="1"/>
    <col min="7431" max="7431" width="12.28515625" style="934" customWidth="1"/>
    <col min="7432" max="7432" width="10.42578125" style="934" customWidth="1"/>
    <col min="7433" max="7433" width="9.140625" style="934"/>
    <col min="7434" max="7434" width="3.5703125" style="934" customWidth="1"/>
    <col min="7435" max="7435" width="16.42578125" style="934" customWidth="1"/>
    <col min="7436" max="7436" width="11.7109375" style="934" customWidth="1"/>
    <col min="7437" max="7437" width="10.140625" style="934" customWidth="1"/>
    <col min="7438" max="7438" width="15.85546875" style="934" customWidth="1"/>
    <col min="7439" max="7439" width="3.85546875" style="934" customWidth="1"/>
    <col min="7440" max="7440" width="16.42578125" style="934" customWidth="1"/>
    <col min="7441" max="7441" width="11.28515625" style="934" customWidth="1"/>
    <col min="7442" max="7442" width="10.28515625" style="934" customWidth="1"/>
    <col min="7443" max="7443" width="10" style="934" customWidth="1"/>
    <col min="7444" max="7679" width="9.140625" style="934"/>
    <col min="7680" max="7680" width="4" style="934" customWidth="1"/>
    <col min="7681" max="7681" width="15.140625" style="934" customWidth="1"/>
    <col min="7682" max="7682" width="13.85546875" style="934" customWidth="1"/>
    <col min="7683" max="7683" width="10.140625" style="934" customWidth="1"/>
    <col min="7684" max="7684" width="9.140625" style="934"/>
    <col min="7685" max="7685" width="3.42578125" style="934" customWidth="1"/>
    <col min="7686" max="7686" width="19.5703125" style="934" customWidth="1"/>
    <col min="7687" max="7687" width="12.28515625" style="934" customWidth="1"/>
    <col min="7688" max="7688" width="10.42578125" style="934" customWidth="1"/>
    <col min="7689" max="7689" width="9.140625" style="934"/>
    <col min="7690" max="7690" width="3.5703125" style="934" customWidth="1"/>
    <col min="7691" max="7691" width="16.42578125" style="934" customWidth="1"/>
    <col min="7692" max="7692" width="11.7109375" style="934" customWidth="1"/>
    <col min="7693" max="7693" width="10.140625" style="934" customWidth="1"/>
    <col min="7694" max="7694" width="15.85546875" style="934" customWidth="1"/>
    <col min="7695" max="7695" width="3.85546875" style="934" customWidth="1"/>
    <col min="7696" max="7696" width="16.42578125" style="934" customWidth="1"/>
    <col min="7697" max="7697" width="11.28515625" style="934" customWidth="1"/>
    <col min="7698" max="7698" width="10.28515625" style="934" customWidth="1"/>
    <col min="7699" max="7699" width="10" style="934" customWidth="1"/>
    <col min="7700" max="7935" width="9.140625" style="934"/>
    <col min="7936" max="7936" width="4" style="934" customWidth="1"/>
    <col min="7937" max="7937" width="15.140625" style="934" customWidth="1"/>
    <col min="7938" max="7938" width="13.85546875" style="934" customWidth="1"/>
    <col min="7939" max="7939" width="10.140625" style="934" customWidth="1"/>
    <col min="7940" max="7940" width="9.140625" style="934"/>
    <col min="7941" max="7941" width="3.42578125" style="934" customWidth="1"/>
    <col min="7942" max="7942" width="19.5703125" style="934" customWidth="1"/>
    <col min="7943" max="7943" width="12.28515625" style="934" customWidth="1"/>
    <col min="7944" max="7944" width="10.42578125" style="934" customWidth="1"/>
    <col min="7945" max="7945" width="9.140625" style="934"/>
    <col min="7946" max="7946" width="3.5703125" style="934" customWidth="1"/>
    <col min="7947" max="7947" width="16.42578125" style="934" customWidth="1"/>
    <col min="7948" max="7948" width="11.7109375" style="934" customWidth="1"/>
    <col min="7949" max="7949" width="10.140625" style="934" customWidth="1"/>
    <col min="7950" max="7950" width="15.85546875" style="934" customWidth="1"/>
    <col min="7951" max="7951" width="3.85546875" style="934" customWidth="1"/>
    <col min="7952" max="7952" width="16.42578125" style="934" customWidth="1"/>
    <col min="7953" max="7953" width="11.28515625" style="934" customWidth="1"/>
    <col min="7954" max="7954" width="10.28515625" style="934" customWidth="1"/>
    <col min="7955" max="7955" width="10" style="934" customWidth="1"/>
    <col min="7956" max="8191" width="9.140625" style="934"/>
    <col min="8192" max="8192" width="4" style="934" customWidth="1"/>
    <col min="8193" max="8193" width="15.140625" style="934" customWidth="1"/>
    <col min="8194" max="8194" width="13.85546875" style="934" customWidth="1"/>
    <col min="8195" max="8195" width="10.140625" style="934" customWidth="1"/>
    <col min="8196" max="8196" width="9.140625" style="934"/>
    <col min="8197" max="8197" width="3.42578125" style="934" customWidth="1"/>
    <col min="8198" max="8198" width="19.5703125" style="934" customWidth="1"/>
    <col min="8199" max="8199" width="12.28515625" style="934" customWidth="1"/>
    <col min="8200" max="8200" width="10.42578125" style="934" customWidth="1"/>
    <col min="8201" max="8201" width="9.140625" style="934"/>
    <col min="8202" max="8202" width="3.5703125" style="934" customWidth="1"/>
    <col min="8203" max="8203" width="16.42578125" style="934" customWidth="1"/>
    <col min="8204" max="8204" width="11.7109375" style="934" customWidth="1"/>
    <col min="8205" max="8205" width="10.140625" style="934" customWidth="1"/>
    <col min="8206" max="8206" width="15.85546875" style="934" customWidth="1"/>
    <col min="8207" max="8207" width="3.85546875" style="934" customWidth="1"/>
    <col min="8208" max="8208" width="16.42578125" style="934" customWidth="1"/>
    <col min="8209" max="8209" width="11.28515625" style="934" customWidth="1"/>
    <col min="8210" max="8210" width="10.28515625" style="934" customWidth="1"/>
    <col min="8211" max="8211" width="10" style="934" customWidth="1"/>
    <col min="8212" max="8447" width="9.140625" style="934"/>
    <col min="8448" max="8448" width="4" style="934" customWidth="1"/>
    <col min="8449" max="8449" width="15.140625" style="934" customWidth="1"/>
    <col min="8450" max="8450" width="13.85546875" style="934" customWidth="1"/>
    <col min="8451" max="8451" width="10.140625" style="934" customWidth="1"/>
    <col min="8452" max="8452" width="9.140625" style="934"/>
    <col min="8453" max="8453" width="3.42578125" style="934" customWidth="1"/>
    <col min="8454" max="8454" width="19.5703125" style="934" customWidth="1"/>
    <col min="8455" max="8455" width="12.28515625" style="934" customWidth="1"/>
    <col min="8456" max="8456" width="10.42578125" style="934" customWidth="1"/>
    <col min="8457" max="8457" width="9.140625" style="934"/>
    <col min="8458" max="8458" width="3.5703125" style="934" customWidth="1"/>
    <col min="8459" max="8459" width="16.42578125" style="934" customWidth="1"/>
    <col min="8460" max="8460" width="11.7109375" style="934" customWidth="1"/>
    <col min="8461" max="8461" width="10.140625" style="934" customWidth="1"/>
    <col min="8462" max="8462" width="15.85546875" style="934" customWidth="1"/>
    <col min="8463" max="8463" width="3.85546875" style="934" customWidth="1"/>
    <col min="8464" max="8464" width="16.42578125" style="934" customWidth="1"/>
    <col min="8465" max="8465" width="11.28515625" style="934" customWidth="1"/>
    <col min="8466" max="8466" width="10.28515625" style="934" customWidth="1"/>
    <col min="8467" max="8467" width="10" style="934" customWidth="1"/>
    <col min="8468" max="8703" width="9.140625" style="934"/>
    <col min="8704" max="8704" width="4" style="934" customWidth="1"/>
    <col min="8705" max="8705" width="15.140625" style="934" customWidth="1"/>
    <col min="8706" max="8706" width="13.85546875" style="934" customWidth="1"/>
    <col min="8707" max="8707" width="10.140625" style="934" customWidth="1"/>
    <col min="8708" max="8708" width="9.140625" style="934"/>
    <col min="8709" max="8709" width="3.42578125" style="934" customWidth="1"/>
    <col min="8710" max="8710" width="19.5703125" style="934" customWidth="1"/>
    <col min="8711" max="8711" width="12.28515625" style="934" customWidth="1"/>
    <col min="8712" max="8712" width="10.42578125" style="934" customWidth="1"/>
    <col min="8713" max="8713" width="9.140625" style="934"/>
    <col min="8714" max="8714" width="3.5703125" style="934" customWidth="1"/>
    <col min="8715" max="8715" width="16.42578125" style="934" customWidth="1"/>
    <col min="8716" max="8716" width="11.7109375" style="934" customWidth="1"/>
    <col min="8717" max="8717" width="10.140625" style="934" customWidth="1"/>
    <col min="8718" max="8718" width="15.85546875" style="934" customWidth="1"/>
    <col min="8719" max="8719" width="3.85546875" style="934" customWidth="1"/>
    <col min="8720" max="8720" width="16.42578125" style="934" customWidth="1"/>
    <col min="8721" max="8721" width="11.28515625" style="934" customWidth="1"/>
    <col min="8722" max="8722" width="10.28515625" style="934" customWidth="1"/>
    <col min="8723" max="8723" width="10" style="934" customWidth="1"/>
    <col min="8724" max="8959" width="9.140625" style="934"/>
    <col min="8960" max="8960" width="4" style="934" customWidth="1"/>
    <col min="8961" max="8961" width="15.140625" style="934" customWidth="1"/>
    <col min="8962" max="8962" width="13.85546875" style="934" customWidth="1"/>
    <col min="8963" max="8963" width="10.140625" style="934" customWidth="1"/>
    <col min="8964" max="8964" width="9.140625" style="934"/>
    <col min="8965" max="8965" width="3.42578125" style="934" customWidth="1"/>
    <col min="8966" max="8966" width="19.5703125" style="934" customWidth="1"/>
    <col min="8967" max="8967" width="12.28515625" style="934" customWidth="1"/>
    <col min="8968" max="8968" width="10.42578125" style="934" customWidth="1"/>
    <col min="8969" max="8969" width="9.140625" style="934"/>
    <col min="8970" max="8970" width="3.5703125" style="934" customWidth="1"/>
    <col min="8971" max="8971" width="16.42578125" style="934" customWidth="1"/>
    <col min="8972" max="8972" width="11.7109375" style="934" customWidth="1"/>
    <col min="8973" max="8973" width="10.140625" style="934" customWidth="1"/>
    <col min="8974" max="8974" width="15.85546875" style="934" customWidth="1"/>
    <col min="8975" max="8975" width="3.85546875" style="934" customWidth="1"/>
    <col min="8976" max="8976" width="16.42578125" style="934" customWidth="1"/>
    <col min="8977" max="8977" width="11.28515625" style="934" customWidth="1"/>
    <col min="8978" max="8978" width="10.28515625" style="934" customWidth="1"/>
    <col min="8979" max="8979" width="10" style="934" customWidth="1"/>
    <col min="8980" max="9215" width="9.140625" style="934"/>
    <col min="9216" max="9216" width="4" style="934" customWidth="1"/>
    <col min="9217" max="9217" width="15.140625" style="934" customWidth="1"/>
    <col min="9218" max="9218" width="13.85546875" style="934" customWidth="1"/>
    <col min="9219" max="9219" width="10.140625" style="934" customWidth="1"/>
    <col min="9220" max="9220" width="9.140625" style="934"/>
    <col min="9221" max="9221" width="3.42578125" style="934" customWidth="1"/>
    <col min="9222" max="9222" width="19.5703125" style="934" customWidth="1"/>
    <col min="9223" max="9223" width="12.28515625" style="934" customWidth="1"/>
    <col min="9224" max="9224" width="10.42578125" style="934" customWidth="1"/>
    <col min="9225" max="9225" width="9.140625" style="934"/>
    <col min="9226" max="9226" width="3.5703125" style="934" customWidth="1"/>
    <col min="9227" max="9227" width="16.42578125" style="934" customWidth="1"/>
    <col min="9228" max="9228" width="11.7109375" style="934" customWidth="1"/>
    <col min="9229" max="9229" width="10.140625" style="934" customWidth="1"/>
    <col min="9230" max="9230" width="15.85546875" style="934" customWidth="1"/>
    <col min="9231" max="9231" width="3.85546875" style="934" customWidth="1"/>
    <col min="9232" max="9232" width="16.42578125" style="934" customWidth="1"/>
    <col min="9233" max="9233" width="11.28515625" style="934" customWidth="1"/>
    <col min="9234" max="9234" width="10.28515625" style="934" customWidth="1"/>
    <col min="9235" max="9235" width="10" style="934" customWidth="1"/>
    <col min="9236" max="9471" width="9.140625" style="934"/>
    <col min="9472" max="9472" width="4" style="934" customWidth="1"/>
    <col min="9473" max="9473" width="15.140625" style="934" customWidth="1"/>
    <col min="9474" max="9474" width="13.85546875" style="934" customWidth="1"/>
    <col min="9475" max="9475" width="10.140625" style="934" customWidth="1"/>
    <col min="9476" max="9476" width="9.140625" style="934"/>
    <col min="9477" max="9477" width="3.42578125" style="934" customWidth="1"/>
    <col min="9478" max="9478" width="19.5703125" style="934" customWidth="1"/>
    <col min="9479" max="9479" width="12.28515625" style="934" customWidth="1"/>
    <col min="9480" max="9480" width="10.42578125" style="934" customWidth="1"/>
    <col min="9481" max="9481" width="9.140625" style="934"/>
    <col min="9482" max="9482" width="3.5703125" style="934" customWidth="1"/>
    <col min="9483" max="9483" width="16.42578125" style="934" customWidth="1"/>
    <col min="9484" max="9484" width="11.7109375" style="934" customWidth="1"/>
    <col min="9485" max="9485" width="10.140625" style="934" customWidth="1"/>
    <col min="9486" max="9486" width="15.85546875" style="934" customWidth="1"/>
    <col min="9487" max="9487" width="3.85546875" style="934" customWidth="1"/>
    <col min="9488" max="9488" width="16.42578125" style="934" customWidth="1"/>
    <col min="9489" max="9489" width="11.28515625" style="934" customWidth="1"/>
    <col min="9490" max="9490" width="10.28515625" style="934" customWidth="1"/>
    <col min="9491" max="9491" width="10" style="934" customWidth="1"/>
    <col min="9492" max="9727" width="9.140625" style="934"/>
    <col min="9728" max="9728" width="4" style="934" customWidth="1"/>
    <col min="9729" max="9729" width="15.140625" style="934" customWidth="1"/>
    <col min="9730" max="9730" width="13.85546875" style="934" customWidth="1"/>
    <col min="9731" max="9731" width="10.140625" style="934" customWidth="1"/>
    <col min="9732" max="9732" width="9.140625" style="934"/>
    <col min="9733" max="9733" width="3.42578125" style="934" customWidth="1"/>
    <col min="9734" max="9734" width="19.5703125" style="934" customWidth="1"/>
    <col min="9735" max="9735" width="12.28515625" style="934" customWidth="1"/>
    <col min="9736" max="9736" width="10.42578125" style="934" customWidth="1"/>
    <col min="9737" max="9737" width="9.140625" style="934"/>
    <col min="9738" max="9738" width="3.5703125" style="934" customWidth="1"/>
    <col min="9739" max="9739" width="16.42578125" style="934" customWidth="1"/>
    <col min="9740" max="9740" width="11.7109375" style="934" customWidth="1"/>
    <col min="9741" max="9741" width="10.140625" style="934" customWidth="1"/>
    <col min="9742" max="9742" width="15.85546875" style="934" customWidth="1"/>
    <col min="9743" max="9743" width="3.85546875" style="934" customWidth="1"/>
    <col min="9744" max="9744" width="16.42578125" style="934" customWidth="1"/>
    <col min="9745" max="9745" width="11.28515625" style="934" customWidth="1"/>
    <col min="9746" max="9746" width="10.28515625" style="934" customWidth="1"/>
    <col min="9747" max="9747" width="10" style="934" customWidth="1"/>
    <col min="9748" max="9983" width="9.140625" style="934"/>
    <col min="9984" max="9984" width="4" style="934" customWidth="1"/>
    <col min="9985" max="9985" width="15.140625" style="934" customWidth="1"/>
    <col min="9986" max="9986" width="13.85546875" style="934" customWidth="1"/>
    <col min="9987" max="9987" width="10.140625" style="934" customWidth="1"/>
    <col min="9988" max="9988" width="9.140625" style="934"/>
    <col min="9989" max="9989" width="3.42578125" style="934" customWidth="1"/>
    <col min="9990" max="9990" width="19.5703125" style="934" customWidth="1"/>
    <col min="9991" max="9991" width="12.28515625" style="934" customWidth="1"/>
    <col min="9992" max="9992" width="10.42578125" style="934" customWidth="1"/>
    <col min="9993" max="9993" width="9.140625" style="934"/>
    <col min="9994" max="9994" width="3.5703125" style="934" customWidth="1"/>
    <col min="9995" max="9995" width="16.42578125" style="934" customWidth="1"/>
    <col min="9996" max="9996" width="11.7109375" style="934" customWidth="1"/>
    <col min="9997" max="9997" width="10.140625" style="934" customWidth="1"/>
    <col min="9998" max="9998" width="15.85546875" style="934" customWidth="1"/>
    <col min="9999" max="9999" width="3.85546875" style="934" customWidth="1"/>
    <col min="10000" max="10000" width="16.42578125" style="934" customWidth="1"/>
    <col min="10001" max="10001" width="11.28515625" style="934" customWidth="1"/>
    <col min="10002" max="10002" width="10.28515625" style="934" customWidth="1"/>
    <col min="10003" max="10003" width="10" style="934" customWidth="1"/>
    <col min="10004" max="10239" width="9.140625" style="934"/>
    <col min="10240" max="10240" width="4" style="934" customWidth="1"/>
    <col min="10241" max="10241" width="15.140625" style="934" customWidth="1"/>
    <col min="10242" max="10242" width="13.85546875" style="934" customWidth="1"/>
    <col min="10243" max="10243" width="10.140625" style="934" customWidth="1"/>
    <col min="10244" max="10244" width="9.140625" style="934"/>
    <col min="10245" max="10245" width="3.42578125" style="934" customWidth="1"/>
    <col min="10246" max="10246" width="19.5703125" style="934" customWidth="1"/>
    <col min="10247" max="10247" width="12.28515625" style="934" customWidth="1"/>
    <col min="10248" max="10248" width="10.42578125" style="934" customWidth="1"/>
    <col min="10249" max="10249" width="9.140625" style="934"/>
    <col min="10250" max="10250" width="3.5703125" style="934" customWidth="1"/>
    <col min="10251" max="10251" width="16.42578125" style="934" customWidth="1"/>
    <col min="10252" max="10252" width="11.7109375" style="934" customWidth="1"/>
    <col min="10253" max="10253" width="10.140625" style="934" customWidth="1"/>
    <col min="10254" max="10254" width="15.85546875" style="934" customWidth="1"/>
    <col min="10255" max="10255" width="3.85546875" style="934" customWidth="1"/>
    <col min="10256" max="10256" width="16.42578125" style="934" customWidth="1"/>
    <col min="10257" max="10257" width="11.28515625" style="934" customWidth="1"/>
    <col min="10258" max="10258" width="10.28515625" style="934" customWidth="1"/>
    <col min="10259" max="10259" width="10" style="934" customWidth="1"/>
    <col min="10260" max="10495" width="9.140625" style="934"/>
    <col min="10496" max="10496" width="4" style="934" customWidth="1"/>
    <col min="10497" max="10497" width="15.140625" style="934" customWidth="1"/>
    <col min="10498" max="10498" width="13.85546875" style="934" customWidth="1"/>
    <col min="10499" max="10499" width="10.140625" style="934" customWidth="1"/>
    <col min="10500" max="10500" width="9.140625" style="934"/>
    <col min="10501" max="10501" width="3.42578125" style="934" customWidth="1"/>
    <col min="10502" max="10502" width="19.5703125" style="934" customWidth="1"/>
    <col min="10503" max="10503" width="12.28515625" style="934" customWidth="1"/>
    <col min="10504" max="10504" width="10.42578125" style="934" customWidth="1"/>
    <col min="10505" max="10505" width="9.140625" style="934"/>
    <col min="10506" max="10506" width="3.5703125" style="934" customWidth="1"/>
    <col min="10507" max="10507" width="16.42578125" style="934" customWidth="1"/>
    <col min="10508" max="10508" width="11.7109375" style="934" customWidth="1"/>
    <col min="10509" max="10509" width="10.140625" style="934" customWidth="1"/>
    <col min="10510" max="10510" width="15.85546875" style="934" customWidth="1"/>
    <col min="10511" max="10511" width="3.85546875" style="934" customWidth="1"/>
    <col min="10512" max="10512" width="16.42578125" style="934" customWidth="1"/>
    <col min="10513" max="10513" width="11.28515625" style="934" customWidth="1"/>
    <col min="10514" max="10514" width="10.28515625" style="934" customWidth="1"/>
    <col min="10515" max="10515" width="10" style="934" customWidth="1"/>
    <col min="10516" max="10751" width="9.140625" style="934"/>
    <col min="10752" max="10752" width="4" style="934" customWidth="1"/>
    <col min="10753" max="10753" width="15.140625" style="934" customWidth="1"/>
    <col min="10754" max="10754" width="13.85546875" style="934" customWidth="1"/>
    <col min="10755" max="10755" width="10.140625" style="934" customWidth="1"/>
    <col min="10756" max="10756" width="9.140625" style="934"/>
    <col min="10757" max="10757" width="3.42578125" style="934" customWidth="1"/>
    <col min="10758" max="10758" width="19.5703125" style="934" customWidth="1"/>
    <col min="10759" max="10759" width="12.28515625" style="934" customWidth="1"/>
    <col min="10760" max="10760" width="10.42578125" style="934" customWidth="1"/>
    <col min="10761" max="10761" width="9.140625" style="934"/>
    <col min="10762" max="10762" width="3.5703125" style="934" customWidth="1"/>
    <col min="10763" max="10763" width="16.42578125" style="934" customWidth="1"/>
    <col min="10764" max="10764" width="11.7109375" style="934" customWidth="1"/>
    <col min="10765" max="10765" width="10.140625" style="934" customWidth="1"/>
    <col min="10766" max="10766" width="15.85546875" style="934" customWidth="1"/>
    <col min="10767" max="10767" width="3.85546875" style="934" customWidth="1"/>
    <col min="10768" max="10768" width="16.42578125" style="934" customWidth="1"/>
    <col min="10769" max="10769" width="11.28515625" style="934" customWidth="1"/>
    <col min="10770" max="10770" width="10.28515625" style="934" customWidth="1"/>
    <col min="10771" max="10771" width="10" style="934" customWidth="1"/>
    <col min="10772" max="11007" width="9.140625" style="934"/>
    <col min="11008" max="11008" width="4" style="934" customWidth="1"/>
    <col min="11009" max="11009" width="15.140625" style="934" customWidth="1"/>
    <col min="11010" max="11010" width="13.85546875" style="934" customWidth="1"/>
    <col min="11011" max="11011" width="10.140625" style="934" customWidth="1"/>
    <col min="11012" max="11012" width="9.140625" style="934"/>
    <col min="11013" max="11013" width="3.42578125" style="934" customWidth="1"/>
    <col min="11014" max="11014" width="19.5703125" style="934" customWidth="1"/>
    <col min="11015" max="11015" width="12.28515625" style="934" customWidth="1"/>
    <col min="11016" max="11016" width="10.42578125" style="934" customWidth="1"/>
    <col min="11017" max="11017" width="9.140625" style="934"/>
    <col min="11018" max="11018" width="3.5703125" style="934" customWidth="1"/>
    <col min="11019" max="11019" width="16.42578125" style="934" customWidth="1"/>
    <col min="11020" max="11020" width="11.7109375" style="934" customWidth="1"/>
    <col min="11021" max="11021" width="10.140625" style="934" customWidth="1"/>
    <col min="11022" max="11022" width="15.85546875" style="934" customWidth="1"/>
    <col min="11023" max="11023" width="3.85546875" style="934" customWidth="1"/>
    <col min="11024" max="11024" width="16.42578125" style="934" customWidth="1"/>
    <col min="11025" max="11025" width="11.28515625" style="934" customWidth="1"/>
    <col min="11026" max="11026" width="10.28515625" style="934" customWidth="1"/>
    <col min="11027" max="11027" width="10" style="934" customWidth="1"/>
    <col min="11028" max="11263" width="9.140625" style="934"/>
    <col min="11264" max="11264" width="4" style="934" customWidth="1"/>
    <col min="11265" max="11265" width="15.140625" style="934" customWidth="1"/>
    <col min="11266" max="11266" width="13.85546875" style="934" customWidth="1"/>
    <col min="11267" max="11267" width="10.140625" style="934" customWidth="1"/>
    <col min="11268" max="11268" width="9.140625" style="934"/>
    <col min="11269" max="11269" width="3.42578125" style="934" customWidth="1"/>
    <col min="11270" max="11270" width="19.5703125" style="934" customWidth="1"/>
    <col min="11271" max="11271" width="12.28515625" style="934" customWidth="1"/>
    <col min="11272" max="11272" width="10.42578125" style="934" customWidth="1"/>
    <col min="11273" max="11273" width="9.140625" style="934"/>
    <col min="11274" max="11274" width="3.5703125" style="934" customWidth="1"/>
    <col min="11275" max="11275" width="16.42578125" style="934" customWidth="1"/>
    <col min="11276" max="11276" width="11.7109375" style="934" customWidth="1"/>
    <col min="11277" max="11277" width="10.140625" style="934" customWidth="1"/>
    <col min="11278" max="11278" width="15.85546875" style="934" customWidth="1"/>
    <col min="11279" max="11279" width="3.85546875" style="934" customWidth="1"/>
    <col min="11280" max="11280" width="16.42578125" style="934" customWidth="1"/>
    <col min="11281" max="11281" width="11.28515625" style="934" customWidth="1"/>
    <col min="11282" max="11282" width="10.28515625" style="934" customWidth="1"/>
    <col min="11283" max="11283" width="10" style="934" customWidth="1"/>
    <col min="11284" max="11519" width="9.140625" style="934"/>
    <col min="11520" max="11520" width="4" style="934" customWidth="1"/>
    <col min="11521" max="11521" width="15.140625" style="934" customWidth="1"/>
    <col min="11522" max="11522" width="13.85546875" style="934" customWidth="1"/>
    <col min="11523" max="11523" width="10.140625" style="934" customWidth="1"/>
    <col min="11524" max="11524" width="9.140625" style="934"/>
    <col min="11525" max="11525" width="3.42578125" style="934" customWidth="1"/>
    <col min="11526" max="11526" width="19.5703125" style="934" customWidth="1"/>
    <col min="11527" max="11527" width="12.28515625" style="934" customWidth="1"/>
    <col min="11528" max="11528" width="10.42578125" style="934" customWidth="1"/>
    <col min="11529" max="11529" width="9.140625" style="934"/>
    <col min="11530" max="11530" width="3.5703125" style="934" customWidth="1"/>
    <col min="11531" max="11531" width="16.42578125" style="934" customWidth="1"/>
    <col min="11532" max="11532" width="11.7109375" style="934" customWidth="1"/>
    <col min="11533" max="11533" width="10.140625" style="934" customWidth="1"/>
    <col min="11534" max="11534" width="15.85546875" style="934" customWidth="1"/>
    <col min="11535" max="11535" width="3.85546875" style="934" customWidth="1"/>
    <col min="11536" max="11536" width="16.42578125" style="934" customWidth="1"/>
    <col min="11537" max="11537" width="11.28515625" style="934" customWidth="1"/>
    <col min="11538" max="11538" width="10.28515625" style="934" customWidth="1"/>
    <col min="11539" max="11539" width="10" style="934" customWidth="1"/>
    <col min="11540" max="11775" width="9.140625" style="934"/>
    <col min="11776" max="11776" width="4" style="934" customWidth="1"/>
    <col min="11777" max="11777" width="15.140625" style="934" customWidth="1"/>
    <col min="11778" max="11778" width="13.85546875" style="934" customWidth="1"/>
    <col min="11779" max="11779" width="10.140625" style="934" customWidth="1"/>
    <col min="11780" max="11780" width="9.140625" style="934"/>
    <col min="11781" max="11781" width="3.42578125" style="934" customWidth="1"/>
    <col min="11782" max="11782" width="19.5703125" style="934" customWidth="1"/>
    <col min="11783" max="11783" width="12.28515625" style="934" customWidth="1"/>
    <col min="11784" max="11784" width="10.42578125" style="934" customWidth="1"/>
    <col min="11785" max="11785" width="9.140625" style="934"/>
    <col min="11786" max="11786" width="3.5703125" style="934" customWidth="1"/>
    <col min="11787" max="11787" width="16.42578125" style="934" customWidth="1"/>
    <col min="11788" max="11788" width="11.7109375" style="934" customWidth="1"/>
    <col min="11789" max="11789" width="10.140625" style="934" customWidth="1"/>
    <col min="11790" max="11790" width="15.85546875" style="934" customWidth="1"/>
    <col min="11791" max="11791" width="3.85546875" style="934" customWidth="1"/>
    <col min="11792" max="11792" width="16.42578125" style="934" customWidth="1"/>
    <col min="11793" max="11793" width="11.28515625" style="934" customWidth="1"/>
    <col min="11794" max="11794" width="10.28515625" style="934" customWidth="1"/>
    <col min="11795" max="11795" width="10" style="934" customWidth="1"/>
    <col min="11796" max="12031" width="9.140625" style="934"/>
    <col min="12032" max="12032" width="4" style="934" customWidth="1"/>
    <col min="12033" max="12033" width="15.140625" style="934" customWidth="1"/>
    <col min="12034" max="12034" width="13.85546875" style="934" customWidth="1"/>
    <col min="12035" max="12035" width="10.140625" style="934" customWidth="1"/>
    <col min="12036" max="12036" width="9.140625" style="934"/>
    <col min="12037" max="12037" width="3.42578125" style="934" customWidth="1"/>
    <col min="12038" max="12038" width="19.5703125" style="934" customWidth="1"/>
    <col min="12039" max="12039" width="12.28515625" style="934" customWidth="1"/>
    <col min="12040" max="12040" width="10.42578125" style="934" customWidth="1"/>
    <col min="12041" max="12041" width="9.140625" style="934"/>
    <col min="12042" max="12042" width="3.5703125" style="934" customWidth="1"/>
    <col min="12043" max="12043" width="16.42578125" style="934" customWidth="1"/>
    <col min="12044" max="12044" width="11.7109375" style="934" customWidth="1"/>
    <col min="12045" max="12045" width="10.140625" style="934" customWidth="1"/>
    <col min="12046" max="12046" width="15.85546875" style="934" customWidth="1"/>
    <col min="12047" max="12047" width="3.85546875" style="934" customWidth="1"/>
    <col min="12048" max="12048" width="16.42578125" style="934" customWidth="1"/>
    <col min="12049" max="12049" width="11.28515625" style="934" customWidth="1"/>
    <col min="12050" max="12050" width="10.28515625" style="934" customWidth="1"/>
    <col min="12051" max="12051" width="10" style="934" customWidth="1"/>
    <col min="12052" max="12287" width="9.140625" style="934"/>
    <col min="12288" max="12288" width="4" style="934" customWidth="1"/>
    <col min="12289" max="12289" width="15.140625" style="934" customWidth="1"/>
    <col min="12290" max="12290" width="13.85546875" style="934" customWidth="1"/>
    <col min="12291" max="12291" width="10.140625" style="934" customWidth="1"/>
    <col min="12292" max="12292" width="9.140625" style="934"/>
    <col min="12293" max="12293" width="3.42578125" style="934" customWidth="1"/>
    <col min="12294" max="12294" width="19.5703125" style="934" customWidth="1"/>
    <col min="12295" max="12295" width="12.28515625" style="934" customWidth="1"/>
    <col min="12296" max="12296" width="10.42578125" style="934" customWidth="1"/>
    <col min="12297" max="12297" width="9.140625" style="934"/>
    <col min="12298" max="12298" width="3.5703125" style="934" customWidth="1"/>
    <col min="12299" max="12299" width="16.42578125" style="934" customWidth="1"/>
    <col min="12300" max="12300" width="11.7109375" style="934" customWidth="1"/>
    <col min="12301" max="12301" width="10.140625" style="934" customWidth="1"/>
    <col min="12302" max="12302" width="15.85546875" style="934" customWidth="1"/>
    <col min="12303" max="12303" width="3.85546875" style="934" customWidth="1"/>
    <col min="12304" max="12304" width="16.42578125" style="934" customWidth="1"/>
    <col min="12305" max="12305" width="11.28515625" style="934" customWidth="1"/>
    <col min="12306" max="12306" width="10.28515625" style="934" customWidth="1"/>
    <col min="12307" max="12307" width="10" style="934" customWidth="1"/>
    <col min="12308" max="12543" width="9.140625" style="934"/>
    <col min="12544" max="12544" width="4" style="934" customWidth="1"/>
    <col min="12545" max="12545" width="15.140625" style="934" customWidth="1"/>
    <col min="12546" max="12546" width="13.85546875" style="934" customWidth="1"/>
    <col min="12547" max="12547" width="10.140625" style="934" customWidth="1"/>
    <col min="12548" max="12548" width="9.140625" style="934"/>
    <col min="12549" max="12549" width="3.42578125" style="934" customWidth="1"/>
    <col min="12550" max="12550" width="19.5703125" style="934" customWidth="1"/>
    <col min="12551" max="12551" width="12.28515625" style="934" customWidth="1"/>
    <col min="12552" max="12552" width="10.42578125" style="934" customWidth="1"/>
    <col min="12553" max="12553" width="9.140625" style="934"/>
    <col min="12554" max="12554" width="3.5703125" style="934" customWidth="1"/>
    <col min="12555" max="12555" width="16.42578125" style="934" customWidth="1"/>
    <col min="12556" max="12556" width="11.7109375" style="934" customWidth="1"/>
    <col min="12557" max="12557" width="10.140625" style="934" customWidth="1"/>
    <col min="12558" max="12558" width="15.85546875" style="934" customWidth="1"/>
    <col min="12559" max="12559" width="3.85546875" style="934" customWidth="1"/>
    <col min="12560" max="12560" width="16.42578125" style="934" customWidth="1"/>
    <col min="12561" max="12561" width="11.28515625" style="934" customWidth="1"/>
    <col min="12562" max="12562" width="10.28515625" style="934" customWidth="1"/>
    <col min="12563" max="12563" width="10" style="934" customWidth="1"/>
    <col min="12564" max="12799" width="9.140625" style="934"/>
    <col min="12800" max="12800" width="4" style="934" customWidth="1"/>
    <col min="12801" max="12801" width="15.140625" style="934" customWidth="1"/>
    <col min="12802" max="12802" width="13.85546875" style="934" customWidth="1"/>
    <col min="12803" max="12803" width="10.140625" style="934" customWidth="1"/>
    <col min="12804" max="12804" width="9.140625" style="934"/>
    <col min="12805" max="12805" width="3.42578125" style="934" customWidth="1"/>
    <col min="12806" max="12806" width="19.5703125" style="934" customWidth="1"/>
    <col min="12807" max="12807" width="12.28515625" style="934" customWidth="1"/>
    <col min="12808" max="12808" width="10.42578125" style="934" customWidth="1"/>
    <col min="12809" max="12809" width="9.140625" style="934"/>
    <col min="12810" max="12810" width="3.5703125" style="934" customWidth="1"/>
    <col min="12811" max="12811" width="16.42578125" style="934" customWidth="1"/>
    <col min="12812" max="12812" width="11.7109375" style="934" customWidth="1"/>
    <col min="12813" max="12813" width="10.140625" style="934" customWidth="1"/>
    <col min="12814" max="12814" width="15.85546875" style="934" customWidth="1"/>
    <col min="12815" max="12815" width="3.85546875" style="934" customWidth="1"/>
    <col min="12816" max="12816" width="16.42578125" style="934" customWidth="1"/>
    <col min="12817" max="12817" width="11.28515625" style="934" customWidth="1"/>
    <col min="12818" max="12818" width="10.28515625" style="934" customWidth="1"/>
    <col min="12819" max="12819" width="10" style="934" customWidth="1"/>
    <col min="12820" max="13055" width="9.140625" style="934"/>
    <col min="13056" max="13056" width="4" style="934" customWidth="1"/>
    <col min="13057" max="13057" width="15.140625" style="934" customWidth="1"/>
    <col min="13058" max="13058" width="13.85546875" style="934" customWidth="1"/>
    <col min="13059" max="13059" width="10.140625" style="934" customWidth="1"/>
    <col min="13060" max="13060" width="9.140625" style="934"/>
    <col min="13061" max="13061" width="3.42578125" style="934" customWidth="1"/>
    <col min="13062" max="13062" width="19.5703125" style="934" customWidth="1"/>
    <col min="13063" max="13063" width="12.28515625" style="934" customWidth="1"/>
    <col min="13064" max="13064" width="10.42578125" style="934" customWidth="1"/>
    <col min="13065" max="13065" width="9.140625" style="934"/>
    <col min="13066" max="13066" width="3.5703125" style="934" customWidth="1"/>
    <col min="13067" max="13067" width="16.42578125" style="934" customWidth="1"/>
    <col min="13068" max="13068" width="11.7109375" style="934" customWidth="1"/>
    <col min="13069" max="13069" width="10.140625" style="934" customWidth="1"/>
    <col min="13070" max="13070" width="15.85546875" style="934" customWidth="1"/>
    <col min="13071" max="13071" width="3.85546875" style="934" customWidth="1"/>
    <col min="13072" max="13072" width="16.42578125" style="934" customWidth="1"/>
    <col min="13073" max="13073" width="11.28515625" style="934" customWidth="1"/>
    <col min="13074" max="13074" width="10.28515625" style="934" customWidth="1"/>
    <col min="13075" max="13075" width="10" style="934" customWidth="1"/>
    <col min="13076" max="13311" width="9.140625" style="934"/>
    <col min="13312" max="13312" width="4" style="934" customWidth="1"/>
    <col min="13313" max="13313" width="15.140625" style="934" customWidth="1"/>
    <col min="13314" max="13314" width="13.85546875" style="934" customWidth="1"/>
    <col min="13315" max="13315" width="10.140625" style="934" customWidth="1"/>
    <col min="13316" max="13316" width="9.140625" style="934"/>
    <col min="13317" max="13317" width="3.42578125" style="934" customWidth="1"/>
    <col min="13318" max="13318" width="19.5703125" style="934" customWidth="1"/>
    <col min="13319" max="13319" width="12.28515625" style="934" customWidth="1"/>
    <col min="13320" max="13320" width="10.42578125" style="934" customWidth="1"/>
    <col min="13321" max="13321" width="9.140625" style="934"/>
    <col min="13322" max="13322" width="3.5703125" style="934" customWidth="1"/>
    <col min="13323" max="13323" width="16.42578125" style="934" customWidth="1"/>
    <col min="13324" max="13324" width="11.7109375" style="934" customWidth="1"/>
    <col min="13325" max="13325" width="10.140625" style="934" customWidth="1"/>
    <col min="13326" max="13326" width="15.85546875" style="934" customWidth="1"/>
    <col min="13327" max="13327" width="3.85546875" style="934" customWidth="1"/>
    <col min="13328" max="13328" width="16.42578125" style="934" customWidth="1"/>
    <col min="13329" max="13329" width="11.28515625" style="934" customWidth="1"/>
    <col min="13330" max="13330" width="10.28515625" style="934" customWidth="1"/>
    <col min="13331" max="13331" width="10" style="934" customWidth="1"/>
    <col min="13332" max="13567" width="9.140625" style="934"/>
    <col min="13568" max="13568" width="4" style="934" customWidth="1"/>
    <col min="13569" max="13569" width="15.140625" style="934" customWidth="1"/>
    <col min="13570" max="13570" width="13.85546875" style="934" customWidth="1"/>
    <col min="13571" max="13571" width="10.140625" style="934" customWidth="1"/>
    <col min="13572" max="13572" width="9.140625" style="934"/>
    <col min="13573" max="13573" width="3.42578125" style="934" customWidth="1"/>
    <col min="13574" max="13574" width="19.5703125" style="934" customWidth="1"/>
    <col min="13575" max="13575" width="12.28515625" style="934" customWidth="1"/>
    <col min="13576" max="13576" width="10.42578125" style="934" customWidth="1"/>
    <col min="13577" max="13577" width="9.140625" style="934"/>
    <col min="13578" max="13578" width="3.5703125" style="934" customWidth="1"/>
    <col min="13579" max="13579" width="16.42578125" style="934" customWidth="1"/>
    <col min="13580" max="13580" width="11.7109375" style="934" customWidth="1"/>
    <col min="13581" max="13581" width="10.140625" style="934" customWidth="1"/>
    <col min="13582" max="13582" width="15.85546875" style="934" customWidth="1"/>
    <col min="13583" max="13583" width="3.85546875" style="934" customWidth="1"/>
    <col min="13584" max="13584" width="16.42578125" style="934" customWidth="1"/>
    <col min="13585" max="13585" width="11.28515625" style="934" customWidth="1"/>
    <col min="13586" max="13586" width="10.28515625" style="934" customWidth="1"/>
    <col min="13587" max="13587" width="10" style="934" customWidth="1"/>
    <col min="13588" max="13823" width="9.140625" style="934"/>
    <col min="13824" max="13824" width="4" style="934" customWidth="1"/>
    <col min="13825" max="13825" width="15.140625" style="934" customWidth="1"/>
    <col min="13826" max="13826" width="13.85546875" style="934" customWidth="1"/>
    <col min="13827" max="13827" width="10.140625" style="934" customWidth="1"/>
    <col min="13828" max="13828" width="9.140625" style="934"/>
    <col min="13829" max="13829" width="3.42578125" style="934" customWidth="1"/>
    <col min="13830" max="13830" width="19.5703125" style="934" customWidth="1"/>
    <col min="13831" max="13831" width="12.28515625" style="934" customWidth="1"/>
    <col min="13832" max="13832" width="10.42578125" style="934" customWidth="1"/>
    <col min="13833" max="13833" width="9.140625" style="934"/>
    <col min="13834" max="13834" width="3.5703125" style="934" customWidth="1"/>
    <col min="13835" max="13835" width="16.42578125" style="934" customWidth="1"/>
    <col min="13836" max="13836" width="11.7109375" style="934" customWidth="1"/>
    <col min="13837" max="13837" width="10.140625" style="934" customWidth="1"/>
    <col min="13838" max="13838" width="15.85546875" style="934" customWidth="1"/>
    <col min="13839" max="13839" width="3.85546875" style="934" customWidth="1"/>
    <col min="13840" max="13840" width="16.42578125" style="934" customWidth="1"/>
    <col min="13841" max="13841" width="11.28515625" style="934" customWidth="1"/>
    <col min="13842" max="13842" width="10.28515625" style="934" customWidth="1"/>
    <col min="13843" max="13843" width="10" style="934" customWidth="1"/>
    <col min="13844" max="14079" width="9.140625" style="934"/>
    <col min="14080" max="14080" width="4" style="934" customWidth="1"/>
    <col min="14081" max="14081" width="15.140625" style="934" customWidth="1"/>
    <col min="14082" max="14082" width="13.85546875" style="934" customWidth="1"/>
    <col min="14083" max="14083" width="10.140625" style="934" customWidth="1"/>
    <col min="14084" max="14084" width="9.140625" style="934"/>
    <col min="14085" max="14085" width="3.42578125" style="934" customWidth="1"/>
    <col min="14086" max="14086" width="19.5703125" style="934" customWidth="1"/>
    <col min="14087" max="14087" width="12.28515625" style="934" customWidth="1"/>
    <col min="14088" max="14088" width="10.42578125" style="934" customWidth="1"/>
    <col min="14089" max="14089" width="9.140625" style="934"/>
    <col min="14090" max="14090" width="3.5703125" style="934" customWidth="1"/>
    <col min="14091" max="14091" width="16.42578125" style="934" customWidth="1"/>
    <col min="14092" max="14092" width="11.7109375" style="934" customWidth="1"/>
    <col min="14093" max="14093" width="10.140625" style="934" customWidth="1"/>
    <col min="14094" max="14094" width="15.85546875" style="934" customWidth="1"/>
    <col min="14095" max="14095" width="3.85546875" style="934" customWidth="1"/>
    <col min="14096" max="14096" width="16.42578125" style="934" customWidth="1"/>
    <col min="14097" max="14097" width="11.28515625" style="934" customWidth="1"/>
    <col min="14098" max="14098" width="10.28515625" style="934" customWidth="1"/>
    <col min="14099" max="14099" width="10" style="934" customWidth="1"/>
    <col min="14100" max="14335" width="9.140625" style="934"/>
    <col min="14336" max="14336" width="4" style="934" customWidth="1"/>
    <col min="14337" max="14337" width="15.140625" style="934" customWidth="1"/>
    <col min="14338" max="14338" width="13.85546875" style="934" customWidth="1"/>
    <col min="14339" max="14339" width="10.140625" style="934" customWidth="1"/>
    <col min="14340" max="14340" width="9.140625" style="934"/>
    <col min="14341" max="14341" width="3.42578125" style="934" customWidth="1"/>
    <col min="14342" max="14342" width="19.5703125" style="934" customWidth="1"/>
    <col min="14343" max="14343" width="12.28515625" style="934" customWidth="1"/>
    <col min="14344" max="14344" width="10.42578125" style="934" customWidth="1"/>
    <col min="14345" max="14345" width="9.140625" style="934"/>
    <col min="14346" max="14346" width="3.5703125" style="934" customWidth="1"/>
    <col min="14347" max="14347" width="16.42578125" style="934" customWidth="1"/>
    <col min="14348" max="14348" width="11.7109375" style="934" customWidth="1"/>
    <col min="14349" max="14349" width="10.140625" style="934" customWidth="1"/>
    <col min="14350" max="14350" width="15.85546875" style="934" customWidth="1"/>
    <col min="14351" max="14351" width="3.85546875" style="934" customWidth="1"/>
    <col min="14352" max="14352" width="16.42578125" style="934" customWidth="1"/>
    <col min="14353" max="14353" width="11.28515625" style="934" customWidth="1"/>
    <col min="14354" max="14354" width="10.28515625" style="934" customWidth="1"/>
    <col min="14355" max="14355" width="10" style="934" customWidth="1"/>
    <col min="14356" max="14591" width="9.140625" style="934"/>
    <col min="14592" max="14592" width="4" style="934" customWidth="1"/>
    <col min="14593" max="14593" width="15.140625" style="934" customWidth="1"/>
    <col min="14594" max="14594" width="13.85546875" style="934" customWidth="1"/>
    <col min="14595" max="14595" width="10.140625" style="934" customWidth="1"/>
    <col min="14596" max="14596" width="9.140625" style="934"/>
    <col min="14597" max="14597" width="3.42578125" style="934" customWidth="1"/>
    <col min="14598" max="14598" width="19.5703125" style="934" customWidth="1"/>
    <col min="14599" max="14599" width="12.28515625" style="934" customWidth="1"/>
    <col min="14600" max="14600" width="10.42578125" style="934" customWidth="1"/>
    <col min="14601" max="14601" width="9.140625" style="934"/>
    <col min="14602" max="14602" width="3.5703125" style="934" customWidth="1"/>
    <col min="14603" max="14603" width="16.42578125" style="934" customWidth="1"/>
    <col min="14604" max="14604" width="11.7109375" style="934" customWidth="1"/>
    <col min="14605" max="14605" width="10.140625" style="934" customWidth="1"/>
    <col min="14606" max="14606" width="15.85546875" style="934" customWidth="1"/>
    <col min="14607" max="14607" width="3.85546875" style="934" customWidth="1"/>
    <col min="14608" max="14608" width="16.42578125" style="934" customWidth="1"/>
    <col min="14609" max="14609" width="11.28515625" style="934" customWidth="1"/>
    <col min="14610" max="14610" width="10.28515625" style="934" customWidth="1"/>
    <col min="14611" max="14611" width="10" style="934" customWidth="1"/>
    <col min="14612" max="14847" width="9.140625" style="934"/>
    <col min="14848" max="14848" width="4" style="934" customWidth="1"/>
    <col min="14849" max="14849" width="15.140625" style="934" customWidth="1"/>
    <col min="14850" max="14850" width="13.85546875" style="934" customWidth="1"/>
    <col min="14851" max="14851" width="10.140625" style="934" customWidth="1"/>
    <col min="14852" max="14852" width="9.140625" style="934"/>
    <col min="14853" max="14853" width="3.42578125" style="934" customWidth="1"/>
    <col min="14854" max="14854" width="19.5703125" style="934" customWidth="1"/>
    <col min="14855" max="14855" width="12.28515625" style="934" customWidth="1"/>
    <col min="14856" max="14856" width="10.42578125" style="934" customWidth="1"/>
    <col min="14857" max="14857" width="9.140625" style="934"/>
    <col min="14858" max="14858" width="3.5703125" style="934" customWidth="1"/>
    <col min="14859" max="14859" width="16.42578125" style="934" customWidth="1"/>
    <col min="14860" max="14860" width="11.7109375" style="934" customWidth="1"/>
    <col min="14861" max="14861" width="10.140625" style="934" customWidth="1"/>
    <col min="14862" max="14862" width="15.85546875" style="934" customWidth="1"/>
    <col min="14863" max="14863" width="3.85546875" style="934" customWidth="1"/>
    <col min="14864" max="14864" width="16.42578125" style="934" customWidth="1"/>
    <col min="14865" max="14865" width="11.28515625" style="934" customWidth="1"/>
    <col min="14866" max="14866" width="10.28515625" style="934" customWidth="1"/>
    <col min="14867" max="14867" width="10" style="934" customWidth="1"/>
    <col min="14868" max="15103" width="9.140625" style="934"/>
    <col min="15104" max="15104" width="4" style="934" customWidth="1"/>
    <col min="15105" max="15105" width="15.140625" style="934" customWidth="1"/>
    <col min="15106" max="15106" width="13.85546875" style="934" customWidth="1"/>
    <col min="15107" max="15107" width="10.140625" style="934" customWidth="1"/>
    <col min="15108" max="15108" width="9.140625" style="934"/>
    <col min="15109" max="15109" width="3.42578125" style="934" customWidth="1"/>
    <col min="15110" max="15110" width="19.5703125" style="934" customWidth="1"/>
    <col min="15111" max="15111" width="12.28515625" style="934" customWidth="1"/>
    <col min="15112" max="15112" width="10.42578125" style="934" customWidth="1"/>
    <col min="15113" max="15113" width="9.140625" style="934"/>
    <col min="15114" max="15114" width="3.5703125" style="934" customWidth="1"/>
    <col min="15115" max="15115" width="16.42578125" style="934" customWidth="1"/>
    <col min="15116" max="15116" width="11.7109375" style="934" customWidth="1"/>
    <col min="15117" max="15117" width="10.140625" style="934" customWidth="1"/>
    <col min="15118" max="15118" width="15.85546875" style="934" customWidth="1"/>
    <col min="15119" max="15119" width="3.85546875" style="934" customWidth="1"/>
    <col min="15120" max="15120" width="16.42578125" style="934" customWidth="1"/>
    <col min="15121" max="15121" width="11.28515625" style="934" customWidth="1"/>
    <col min="15122" max="15122" width="10.28515625" style="934" customWidth="1"/>
    <col min="15123" max="15123" width="10" style="934" customWidth="1"/>
    <col min="15124" max="15359" width="9.140625" style="934"/>
    <col min="15360" max="15360" width="4" style="934" customWidth="1"/>
    <col min="15361" max="15361" width="15.140625" style="934" customWidth="1"/>
    <col min="15362" max="15362" width="13.85546875" style="934" customWidth="1"/>
    <col min="15363" max="15363" width="10.140625" style="934" customWidth="1"/>
    <col min="15364" max="15364" width="9.140625" style="934"/>
    <col min="15365" max="15365" width="3.42578125" style="934" customWidth="1"/>
    <col min="15366" max="15366" width="19.5703125" style="934" customWidth="1"/>
    <col min="15367" max="15367" width="12.28515625" style="934" customWidth="1"/>
    <col min="15368" max="15368" width="10.42578125" style="934" customWidth="1"/>
    <col min="15369" max="15369" width="9.140625" style="934"/>
    <col min="15370" max="15370" width="3.5703125" style="934" customWidth="1"/>
    <col min="15371" max="15371" width="16.42578125" style="934" customWidth="1"/>
    <col min="15372" max="15372" width="11.7109375" style="934" customWidth="1"/>
    <col min="15373" max="15373" width="10.140625" style="934" customWidth="1"/>
    <col min="15374" max="15374" width="15.85546875" style="934" customWidth="1"/>
    <col min="15375" max="15375" width="3.85546875" style="934" customWidth="1"/>
    <col min="15376" max="15376" width="16.42578125" style="934" customWidth="1"/>
    <col min="15377" max="15377" width="11.28515625" style="934" customWidth="1"/>
    <col min="15378" max="15378" width="10.28515625" style="934" customWidth="1"/>
    <col min="15379" max="15379" width="10" style="934" customWidth="1"/>
    <col min="15380" max="15615" width="9.140625" style="934"/>
    <col min="15616" max="15616" width="4" style="934" customWidth="1"/>
    <col min="15617" max="15617" width="15.140625" style="934" customWidth="1"/>
    <col min="15618" max="15618" width="13.85546875" style="934" customWidth="1"/>
    <col min="15619" max="15619" width="10.140625" style="934" customWidth="1"/>
    <col min="15620" max="15620" width="9.140625" style="934"/>
    <col min="15621" max="15621" width="3.42578125" style="934" customWidth="1"/>
    <col min="15622" max="15622" width="19.5703125" style="934" customWidth="1"/>
    <col min="15623" max="15623" width="12.28515625" style="934" customWidth="1"/>
    <col min="15624" max="15624" width="10.42578125" style="934" customWidth="1"/>
    <col min="15625" max="15625" width="9.140625" style="934"/>
    <col min="15626" max="15626" width="3.5703125" style="934" customWidth="1"/>
    <col min="15627" max="15627" width="16.42578125" style="934" customWidth="1"/>
    <col min="15628" max="15628" width="11.7109375" style="934" customWidth="1"/>
    <col min="15629" max="15629" width="10.140625" style="934" customWidth="1"/>
    <col min="15630" max="15630" width="15.85546875" style="934" customWidth="1"/>
    <col min="15631" max="15631" width="3.85546875" style="934" customWidth="1"/>
    <col min="15632" max="15632" width="16.42578125" style="934" customWidth="1"/>
    <col min="15633" max="15633" width="11.28515625" style="934" customWidth="1"/>
    <col min="15634" max="15634" width="10.28515625" style="934" customWidth="1"/>
    <col min="15635" max="15635" width="10" style="934" customWidth="1"/>
    <col min="15636" max="15871" width="9.140625" style="934"/>
    <col min="15872" max="15872" width="4" style="934" customWidth="1"/>
    <col min="15873" max="15873" width="15.140625" style="934" customWidth="1"/>
    <col min="15874" max="15874" width="13.85546875" style="934" customWidth="1"/>
    <col min="15875" max="15875" width="10.140625" style="934" customWidth="1"/>
    <col min="15876" max="15876" width="9.140625" style="934"/>
    <col min="15877" max="15877" width="3.42578125" style="934" customWidth="1"/>
    <col min="15878" max="15878" width="19.5703125" style="934" customWidth="1"/>
    <col min="15879" max="15879" width="12.28515625" style="934" customWidth="1"/>
    <col min="15880" max="15880" width="10.42578125" style="934" customWidth="1"/>
    <col min="15881" max="15881" width="9.140625" style="934"/>
    <col min="15882" max="15882" width="3.5703125" style="934" customWidth="1"/>
    <col min="15883" max="15883" width="16.42578125" style="934" customWidth="1"/>
    <col min="15884" max="15884" width="11.7109375" style="934" customWidth="1"/>
    <col min="15885" max="15885" width="10.140625" style="934" customWidth="1"/>
    <col min="15886" max="15886" width="15.85546875" style="934" customWidth="1"/>
    <col min="15887" max="15887" width="3.85546875" style="934" customWidth="1"/>
    <col min="15888" max="15888" width="16.42578125" style="934" customWidth="1"/>
    <col min="15889" max="15889" width="11.28515625" style="934" customWidth="1"/>
    <col min="15890" max="15890" width="10.28515625" style="934" customWidth="1"/>
    <col min="15891" max="15891" width="10" style="934" customWidth="1"/>
    <col min="15892" max="16127" width="9.140625" style="934"/>
    <col min="16128" max="16128" width="4" style="934" customWidth="1"/>
    <col min="16129" max="16129" width="15.140625" style="934" customWidth="1"/>
    <col min="16130" max="16130" width="13.85546875" style="934" customWidth="1"/>
    <col min="16131" max="16131" width="10.140625" style="934" customWidth="1"/>
    <col min="16132" max="16132" width="9.140625" style="934"/>
    <col min="16133" max="16133" width="3.42578125" style="934" customWidth="1"/>
    <col min="16134" max="16134" width="19.5703125" style="934" customWidth="1"/>
    <col min="16135" max="16135" width="12.28515625" style="934" customWidth="1"/>
    <col min="16136" max="16136" width="10.42578125" style="934" customWidth="1"/>
    <col min="16137" max="16137" width="9.140625" style="934"/>
    <col min="16138" max="16138" width="3.5703125" style="934" customWidth="1"/>
    <col min="16139" max="16139" width="16.42578125" style="934" customWidth="1"/>
    <col min="16140" max="16140" width="11.7109375" style="934" customWidth="1"/>
    <col min="16141" max="16141" width="10.140625" style="934" customWidth="1"/>
    <col min="16142" max="16142" width="15.85546875" style="934" customWidth="1"/>
    <col min="16143" max="16143" width="3.85546875" style="934" customWidth="1"/>
    <col min="16144" max="16144" width="16.42578125" style="934" customWidth="1"/>
    <col min="16145" max="16145" width="11.28515625" style="934" customWidth="1"/>
    <col min="16146" max="16146" width="10.28515625" style="934" customWidth="1"/>
    <col min="16147" max="16147" width="10" style="934" customWidth="1"/>
    <col min="16148" max="16384" width="9.140625" style="934"/>
  </cols>
  <sheetData>
    <row r="1" spans="1:27" ht="18.75">
      <c r="A1" s="531"/>
    </row>
    <row r="2" spans="1:27" ht="18" customHeight="1">
      <c r="A2" s="1177" t="s">
        <v>366</v>
      </c>
      <c r="B2" s="1177"/>
      <c r="C2" s="1177"/>
      <c r="D2" s="1177"/>
      <c r="E2" s="1177"/>
      <c r="F2" s="1177"/>
      <c r="G2" s="1177"/>
      <c r="H2" s="1177"/>
      <c r="I2" s="1177"/>
      <c r="J2" s="1177"/>
      <c r="K2" s="1177"/>
      <c r="L2" s="1177"/>
      <c r="M2" s="1177"/>
      <c r="N2" s="1177"/>
      <c r="O2" s="1177"/>
      <c r="P2" s="1177"/>
      <c r="Q2" s="1177"/>
      <c r="R2" s="1177"/>
      <c r="S2" s="1177"/>
      <c r="T2" s="1177"/>
      <c r="U2" s="1177"/>
      <c r="V2" s="1177"/>
      <c r="W2" s="1177"/>
      <c r="X2" s="1177"/>
      <c r="Y2" s="1177"/>
      <c r="Z2" s="1177"/>
      <c r="AA2" s="1177"/>
    </row>
    <row r="3" spans="1:27" ht="18" customHeight="1">
      <c r="A3" s="1183" t="s">
        <v>367</v>
      </c>
      <c r="B3" s="1183"/>
      <c r="C3" s="1183"/>
      <c r="D3" s="1183"/>
      <c r="E3" s="1183"/>
      <c r="F3" s="1183"/>
      <c r="G3" s="1183"/>
      <c r="H3" s="553"/>
      <c r="I3" s="553"/>
      <c r="J3" s="553"/>
      <c r="K3" s="553"/>
      <c r="L3" s="553"/>
      <c r="M3" s="553"/>
      <c r="N3" s="553"/>
      <c r="O3" s="553"/>
      <c r="P3" s="553"/>
      <c r="Q3" s="553"/>
      <c r="R3" s="553"/>
      <c r="S3" s="553"/>
      <c r="T3" s="553"/>
      <c r="U3" s="553"/>
      <c r="V3" s="553"/>
      <c r="W3" s="553"/>
      <c r="X3" s="553"/>
      <c r="Y3" s="553"/>
      <c r="Z3" s="553"/>
      <c r="AA3" s="553"/>
    </row>
    <row r="5" spans="1:27" s="554" customFormat="1" ht="30">
      <c r="A5" s="535" t="s">
        <v>116</v>
      </c>
      <c r="B5" s="535" t="s">
        <v>117</v>
      </c>
      <c r="C5" s="536"/>
      <c r="D5" s="536"/>
      <c r="E5" s="536"/>
      <c r="F5" s="535" t="s">
        <v>118</v>
      </c>
      <c r="G5" s="537" t="s">
        <v>119</v>
      </c>
      <c r="H5" s="536"/>
      <c r="I5" s="536"/>
      <c r="J5" s="536"/>
      <c r="K5" s="592" t="s">
        <v>120</v>
      </c>
      <c r="L5" s="538" t="s">
        <v>121</v>
      </c>
      <c r="M5" s="536"/>
      <c r="N5" s="539"/>
      <c r="O5" s="536"/>
      <c r="P5" s="535" t="s">
        <v>122</v>
      </c>
      <c r="Q5" s="538" t="s">
        <v>123</v>
      </c>
      <c r="R5" s="536"/>
      <c r="S5" s="536"/>
    </row>
    <row r="6" spans="1:27" ht="4.5" customHeight="1" thickBot="1"/>
    <row r="7" spans="1:27" ht="29.25" thickBot="1">
      <c r="A7" s="540" t="s">
        <v>124</v>
      </c>
      <c r="B7" s="541" t="s">
        <v>125</v>
      </c>
      <c r="C7" s="542" t="s">
        <v>126</v>
      </c>
      <c r="D7" s="543" t="s">
        <v>127</v>
      </c>
      <c r="E7" s="728"/>
      <c r="F7" s="540" t="s">
        <v>124</v>
      </c>
      <c r="G7" s="541" t="s">
        <v>125</v>
      </c>
      <c r="H7" s="542" t="s">
        <v>126</v>
      </c>
      <c r="I7" s="543" t="s">
        <v>127</v>
      </c>
      <c r="K7" s="540" t="s">
        <v>124</v>
      </c>
      <c r="L7" s="541" t="s">
        <v>125</v>
      </c>
      <c r="M7" s="542" t="s">
        <v>128</v>
      </c>
      <c r="N7" s="543" t="s">
        <v>127</v>
      </c>
      <c r="P7" s="540" t="s">
        <v>124</v>
      </c>
      <c r="Q7" s="541" t="s">
        <v>125</v>
      </c>
      <c r="R7" s="542" t="s">
        <v>128</v>
      </c>
      <c r="S7" s="543" t="s">
        <v>127</v>
      </c>
    </row>
    <row r="8" spans="1:27" ht="15.75">
      <c r="A8" s="729" t="s">
        <v>144</v>
      </c>
      <c r="B8" s="547">
        <v>16762.09</v>
      </c>
      <c r="C8" s="547">
        <v>26599</v>
      </c>
      <c r="D8" s="644">
        <v>2.1363610989111268</v>
      </c>
      <c r="E8" s="730"/>
      <c r="F8" s="729" t="s">
        <v>147</v>
      </c>
      <c r="G8" s="547">
        <v>3674.9119999999998</v>
      </c>
      <c r="H8" s="759">
        <v>19666</v>
      </c>
      <c r="I8" s="760">
        <v>2.4626519006766925</v>
      </c>
      <c r="J8" s="572"/>
      <c r="K8" s="655" t="s">
        <v>132</v>
      </c>
      <c r="L8" s="547">
        <v>13032.634</v>
      </c>
      <c r="M8" s="547">
        <v>3691.7330000000002</v>
      </c>
      <c r="N8" s="644">
        <v>3.5302211725495858</v>
      </c>
      <c r="O8" s="572"/>
      <c r="P8" s="655" t="s">
        <v>315</v>
      </c>
      <c r="Q8" s="547">
        <v>5634.7889999999998</v>
      </c>
      <c r="R8" s="547">
        <v>1345.3989999999999</v>
      </c>
      <c r="S8" s="644">
        <v>4.1881917557542412</v>
      </c>
    </row>
    <row r="9" spans="1:27" ht="16.5" thickBot="1">
      <c r="A9" s="550" t="s">
        <v>147</v>
      </c>
      <c r="B9" s="549">
        <v>9684.3420000000006</v>
      </c>
      <c r="C9" s="549">
        <v>33299</v>
      </c>
      <c r="D9" s="568">
        <v>1.9410712073782155</v>
      </c>
      <c r="E9" s="731"/>
      <c r="F9" s="550" t="s">
        <v>315</v>
      </c>
      <c r="G9" s="549">
        <v>1797.8979999999999</v>
      </c>
      <c r="H9" s="551">
        <v>6888</v>
      </c>
      <c r="I9" s="569">
        <v>2.9438749027794833</v>
      </c>
      <c r="J9" s="572"/>
      <c r="K9" s="548" t="s">
        <v>138</v>
      </c>
      <c r="L9" s="549">
        <v>10277.831</v>
      </c>
      <c r="M9" s="549">
        <v>3499.86</v>
      </c>
      <c r="N9" s="568">
        <v>2.9366406084814822</v>
      </c>
      <c r="O9" s="572"/>
      <c r="P9" s="548" t="s">
        <v>132</v>
      </c>
      <c r="Q9" s="549">
        <v>3863.2860000000001</v>
      </c>
      <c r="R9" s="549">
        <v>1059.116</v>
      </c>
      <c r="S9" s="568">
        <v>3.6476514376140101</v>
      </c>
    </row>
    <row r="10" spans="1:27" ht="16.5" thickBot="1">
      <c r="A10" s="550" t="s">
        <v>315</v>
      </c>
      <c r="B10" s="549">
        <v>7619.5029999999997</v>
      </c>
      <c r="C10" s="549">
        <v>15492</v>
      </c>
      <c r="D10" s="568">
        <v>2.99942881166846</v>
      </c>
      <c r="E10" s="730"/>
      <c r="F10" s="885" t="s">
        <v>249</v>
      </c>
      <c r="G10" s="552">
        <v>6261.6059999999998</v>
      </c>
      <c r="H10" s="552">
        <v>32923</v>
      </c>
      <c r="I10" s="643">
        <v>2.4660574782719653</v>
      </c>
      <c r="J10" s="572"/>
      <c r="K10" s="548" t="s">
        <v>149</v>
      </c>
      <c r="L10" s="549">
        <v>5914.4960000000001</v>
      </c>
      <c r="M10" s="549">
        <v>1295.011</v>
      </c>
      <c r="N10" s="568">
        <v>4.5671395841425291</v>
      </c>
      <c r="O10" s="572"/>
      <c r="P10" s="548" t="s">
        <v>134</v>
      </c>
      <c r="Q10" s="549">
        <v>3397.0740000000001</v>
      </c>
      <c r="R10" s="549">
        <v>1081.7919999999999</v>
      </c>
      <c r="S10" s="568">
        <v>3.1402284357806312</v>
      </c>
    </row>
    <row r="11" spans="1:27" ht="15.75">
      <c r="A11" s="550" t="s">
        <v>134</v>
      </c>
      <c r="B11" s="549">
        <v>6168.1019999999999</v>
      </c>
      <c r="C11" s="549">
        <v>6306</v>
      </c>
      <c r="D11" s="568">
        <v>1.6768241345591055</v>
      </c>
      <c r="E11" s="731"/>
      <c r="J11" s="572"/>
      <c r="K11" s="548" t="s">
        <v>134</v>
      </c>
      <c r="L11" s="549">
        <v>5174.16</v>
      </c>
      <c r="M11" s="549">
        <v>1557.624</v>
      </c>
      <c r="N11" s="568">
        <v>3.3218286312999799</v>
      </c>
      <c r="O11" s="572"/>
      <c r="P11" s="548" t="s">
        <v>131</v>
      </c>
      <c r="Q11" s="549">
        <v>2087.12</v>
      </c>
      <c r="R11" s="549">
        <v>325.58800000000002</v>
      </c>
      <c r="S11" s="568">
        <v>6.4103099622836215</v>
      </c>
    </row>
    <row r="12" spans="1:27" ht="15.75">
      <c r="A12" s="550" t="s">
        <v>132</v>
      </c>
      <c r="B12" s="549">
        <v>5431.05</v>
      </c>
      <c r="C12" s="549">
        <v>5350</v>
      </c>
      <c r="D12" s="568">
        <v>2.4828190594266482</v>
      </c>
      <c r="E12" s="731"/>
      <c r="F12"/>
      <c r="G12"/>
      <c r="H12"/>
      <c r="I12"/>
      <c r="J12" s="572"/>
      <c r="K12" s="548" t="s">
        <v>315</v>
      </c>
      <c r="L12" s="549">
        <v>5028.4110000000001</v>
      </c>
      <c r="M12" s="549">
        <v>986.024</v>
      </c>
      <c r="N12" s="568">
        <v>5.0996841861861375</v>
      </c>
      <c r="O12" s="572"/>
      <c r="P12" s="548" t="s">
        <v>149</v>
      </c>
      <c r="Q12" s="549">
        <v>1571.3989999999999</v>
      </c>
      <c r="R12" s="549">
        <v>320.31400000000002</v>
      </c>
      <c r="S12" s="568">
        <v>4.9058080508501023</v>
      </c>
    </row>
    <row r="13" spans="1:27" ht="15.75">
      <c r="A13" s="550" t="s">
        <v>151</v>
      </c>
      <c r="B13" s="549">
        <v>4345.9440000000004</v>
      </c>
      <c r="C13" s="551">
        <v>12417</v>
      </c>
      <c r="D13" s="569">
        <v>1.4713758523323608</v>
      </c>
      <c r="E13" s="731"/>
      <c r="F13"/>
      <c r="G13"/>
      <c r="H13"/>
      <c r="I13"/>
      <c r="J13" s="572"/>
      <c r="K13" s="548" t="s">
        <v>129</v>
      </c>
      <c r="L13" s="549">
        <v>4105.3670000000002</v>
      </c>
      <c r="M13" s="549">
        <v>1743.5519999999999</v>
      </c>
      <c r="N13" s="568">
        <v>2.3545996907462472</v>
      </c>
      <c r="O13" s="572"/>
      <c r="P13" s="548" t="s">
        <v>138</v>
      </c>
      <c r="Q13" s="549">
        <v>1119.453</v>
      </c>
      <c r="R13" s="549">
        <v>622.64</v>
      </c>
      <c r="S13" s="568">
        <v>1.7979137222150841</v>
      </c>
    </row>
    <row r="14" spans="1:27" ht="15.75">
      <c r="A14" s="550" t="s">
        <v>143</v>
      </c>
      <c r="B14" s="549">
        <v>4279.665</v>
      </c>
      <c r="C14" s="549">
        <v>3000</v>
      </c>
      <c r="D14" s="568">
        <v>2.9194675511253791</v>
      </c>
      <c r="E14" s="731"/>
      <c r="F14"/>
      <c r="G14"/>
      <c r="H14"/>
      <c r="I14"/>
      <c r="J14" s="572"/>
      <c r="K14" s="548" t="s">
        <v>147</v>
      </c>
      <c r="L14" s="549">
        <v>1337.691</v>
      </c>
      <c r="M14" s="549">
        <v>481.58499999999998</v>
      </c>
      <c r="N14" s="568">
        <v>2.7776841056096018</v>
      </c>
      <c r="O14" s="572"/>
      <c r="P14" s="548" t="s">
        <v>147</v>
      </c>
      <c r="Q14" s="549">
        <v>862.55399999999997</v>
      </c>
      <c r="R14" s="549">
        <v>583.04</v>
      </c>
      <c r="S14" s="568">
        <v>1.479407930845225</v>
      </c>
    </row>
    <row r="15" spans="1:27" ht="15.75">
      <c r="A15" s="550" t="s">
        <v>148</v>
      </c>
      <c r="B15" s="549">
        <v>2345.752</v>
      </c>
      <c r="C15" s="549">
        <v>4195</v>
      </c>
      <c r="D15" s="568">
        <v>1.9638779052098498</v>
      </c>
      <c r="E15" s="731"/>
      <c r="F15"/>
      <c r="G15"/>
      <c r="H15"/>
      <c r="I15"/>
      <c r="J15" s="572"/>
      <c r="K15" s="548" t="s">
        <v>143</v>
      </c>
      <c r="L15" s="549">
        <v>1240.7840000000001</v>
      </c>
      <c r="M15" s="549">
        <v>217.64500000000001</v>
      </c>
      <c r="N15" s="568">
        <v>5.7009533873969076</v>
      </c>
      <c r="O15" s="572"/>
      <c r="P15" s="548" t="s">
        <v>146</v>
      </c>
      <c r="Q15" s="549">
        <v>722.1</v>
      </c>
      <c r="R15" s="549">
        <v>247.38200000000001</v>
      </c>
      <c r="S15" s="568">
        <v>2.9189674268944388</v>
      </c>
    </row>
    <row r="16" spans="1:27" ht="15.75">
      <c r="A16" s="550" t="s">
        <v>129</v>
      </c>
      <c r="B16" s="549">
        <v>1983.982</v>
      </c>
      <c r="C16" s="549">
        <v>8877</v>
      </c>
      <c r="D16" s="568">
        <v>2.7719621310769953</v>
      </c>
      <c r="E16" s="731"/>
      <c r="F16"/>
      <c r="G16"/>
      <c r="H16"/>
      <c r="I16"/>
      <c r="J16" s="572"/>
      <c r="K16" s="548" t="s">
        <v>150</v>
      </c>
      <c r="L16" s="549">
        <v>1174.71</v>
      </c>
      <c r="M16" s="549">
        <v>536.38900000000001</v>
      </c>
      <c r="N16" s="568">
        <v>2.1900337255238269</v>
      </c>
      <c r="O16" s="572"/>
      <c r="P16" s="548" t="s">
        <v>129</v>
      </c>
      <c r="Q16" s="549">
        <v>362.68799999999999</v>
      </c>
      <c r="R16" s="549">
        <v>83.772999999999996</v>
      </c>
      <c r="S16" s="568">
        <v>4.3294140116744062</v>
      </c>
    </row>
    <row r="17" spans="1:19" ht="16.5" thickBot="1">
      <c r="A17" s="550" t="s">
        <v>142</v>
      </c>
      <c r="B17" s="549">
        <v>1528.38</v>
      </c>
      <c r="C17" s="551">
        <v>1849</v>
      </c>
      <c r="D17" s="569">
        <v>1.9094582135013105</v>
      </c>
      <c r="E17" s="730"/>
      <c r="J17" s="572"/>
      <c r="K17" s="548" t="s">
        <v>131</v>
      </c>
      <c r="L17" s="549">
        <v>1036.7639999999999</v>
      </c>
      <c r="M17" s="549">
        <v>222.78800000000001</v>
      </c>
      <c r="N17" s="568">
        <v>4.6535899599619359</v>
      </c>
      <c r="O17" s="572"/>
      <c r="P17" s="548" t="s">
        <v>143</v>
      </c>
      <c r="Q17" s="549">
        <v>260.30500000000001</v>
      </c>
      <c r="R17" s="549">
        <v>63.634999999999998</v>
      </c>
      <c r="S17" s="568">
        <v>4.0905947984599669</v>
      </c>
    </row>
    <row r="18" spans="1:19" ht="16.5" thickBot="1">
      <c r="A18" s="550" t="s">
        <v>130</v>
      </c>
      <c r="B18" s="549">
        <v>1525.683</v>
      </c>
      <c r="C18" s="549">
        <v>1451</v>
      </c>
      <c r="D18" s="568">
        <v>2.1861649765504434</v>
      </c>
      <c r="E18" s="732"/>
      <c r="F18" s="80"/>
      <c r="G18" s="80"/>
      <c r="H18" s="80"/>
      <c r="K18" s="548" t="s">
        <v>142</v>
      </c>
      <c r="L18" s="549">
        <v>844.49</v>
      </c>
      <c r="M18" s="549">
        <v>369.38900000000001</v>
      </c>
      <c r="N18" s="568">
        <v>2.2861806929821951</v>
      </c>
      <c r="O18" s="572"/>
      <c r="P18" s="810" t="s">
        <v>249</v>
      </c>
      <c r="Q18" s="552">
        <v>20406.531999999999</v>
      </c>
      <c r="R18" s="552">
        <v>5850.241</v>
      </c>
      <c r="S18" s="643">
        <v>3.4881523684237963</v>
      </c>
    </row>
    <row r="19" spans="1:19" ht="16.5" thickBot="1">
      <c r="A19" s="885" t="s">
        <v>249</v>
      </c>
      <c r="B19" s="552">
        <v>63464.987000000001</v>
      </c>
      <c r="C19" s="552">
        <v>121202</v>
      </c>
      <c r="D19" s="643">
        <v>2.130360035115618</v>
      </c>
      <c r="E19" s="733"/>
      <c r="F19" s="80"/>
      <c r="G19" s="80"/>
      <c r="H19" s="80"/>
      <c r="J19" s="572"/>
      <c r="K19" s="548" t="s">
        <v>146</v>
      </c>
      <c r="L19" s="549">
        <v>841.23199999999997</v>
      </c>
      <c r="M19" s="549">
        <v>233.91499999999999</v>
      </c>
      <c r="N19" s="568">
        <v>3.5963149007117972</v>
      </c>
      <c r="O19" s="572"/>
      <c r="P19"/>
      <c r="Q19"/>
      <c r="R19"/>
      <c r="S19"/>
    </row>
    <row r="20" spans="1:19" ht="15" customHeight="1" thickBot="1">
      <c r="A20"/>
      <c r="B20"/>
      <c r="C20"/>
      <c r="D20"/>
      <c r="E20" s="733"/>
      <c r="F20" s="80"/>
      <c r="G20" s="80"/>
      <c r="H20" s="80"/>
      <c r="J20" s="572"/>
      <c r="K20" s="810" t="s">
        <v>249</v>
      </c>
      <c r="L20" s="552">
        <v>52063.648999999998</v>
      </c>
      <c r="M20" s="552">
        <v>15139.212</v>
      </c>
      <c r="N20" s="643">
        <v>3.4389933240911086</v>
      </c>
      <c r="O20" s="572"/>
      <c r="P20"/>
      <c r="Q20"/>
      <c r="R20"/>
      <c r="S20"/>
    </row>
    <row r="21" spans="1:19">
      <c r="A21"/>
      <c r="B21"/>
      <c r="C21"/>
      <c r="D21"/>
      <c r="E21" s="734"/>
      <c r="F21" s="80"/>
      <c r="G21" s="80"/>
      <c r="H21" s="80"/>
      <c r="J21" s="572"/>
      <c r="K21"/>
      <c r="L21"/>
      <c r="M21"/>
      <c r="N21"/>
      <c r="P21"/>
      <c r="Q21"/>
      <c r="R21"/>
      <c r="S21"/>
    </row>
    <row r="22" spans="1:19">
      <c r="A22"/>
      <c r="B22"/>
      <c r="C22"/>
      <c r="D22"/>
      <c r="F22" s="80"/>
      <c r="G22" s="80"/>
      <c r="H22" s="80"/>
    </row>
    <row r="23" spans="1:19">
      <c r="A23"/>
      <c r="B23"/>
      <c r="C23"/>
      <c r="D23"/>
      <c r="F23" s="80"/>
      <c r="G23" s="80"/>
      <c r="H23" s="80"/>
      <c r="K23"/>
      <c r="L23"/>
      <c r="M23"/>
      <c r="N23"/>
      <c r="P23"/>
      <c r="Q23"/>
      <c r="R23"/>
      <c r="S23"/>
    </row>
    <row r="24" spans="1:19">
      <c r="F24" s="80"/>
      <c r="G24" s="80"/>
      <c r="H24" s="80"/>
      <c r="K24"/>
      <c r="L24"/>
      <c r="M24"/>
      <c r="N24"/>
      <c r="P24"/>
      <c r="Q24"/>
      <c r="R24"/>
      <c r="S24"/>
    </row>
    <row r="25" spans="1:19">
      <c r="A25"/>
      <c r="B25"/>
      <c r="C25"/>
      <c r="D25"/>
      <c r="E25"/>
      <c r="F25" s="80"/>
      <c r="G25" s="80"/>
      <c r="H25" s="80"/>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0"/>
      <c r="K27"/>
      <c r="L27"/>
      <c r="M27"/>
      <c r="N27"/>
      <c r="P27"/>
      <c r="Q27"/>
      <c r="R27"/>
      <c r="S27"/>
    </row>
    <row r="28" spans="1:19">
      <c r="A28"/>
      <c r="B28"/>
      <c r="C28"/>
      <c r="D28"/>
      <c r="E28"/>
      <c r="F28"/>
      <c r="G28"/>
      <c r="H28"/>
      <c r="I28"/>
      <c r="J28" s="80"/>
      <c r="K28"/>
      <c r="L28"/>
      <c r="M28"/>
      <c r="N28"/>
      <c r="P28"/>
      <c r="Q28"/>
      <c r="R28"/>
      <c r="S28"/>
    </row>
    <row r="29" spans="1:19">
      <c r="A29"/>
      <c r="B29"/>
      <c r="C29"/>
      <c r="D29"/>
      <c r="E29"/>
      <c r="F29"/>
      <c r="G29"/>
      <c r="H29"/>
      <c r="I29"/>
      <c r="J29" s="80"/>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0"/>
      <c r="G42" s="80"/>
      <c r="H42" s="80"/>
      <c r="I42"/>
      <c r="J42"/>
      <c r="K42"/>
      <c r="L42"/>
    </row>
    <row r="43" spans="1:19">
      <c r="A43"/>
      <c r="B43"/>
      <c r="C43"/>
      <c r="D43"/>
      <c r="E43"/>
      <c r="F43" s="80"/>
      <c r="G43" s="80"/>
      <c r="H43" s="80"/>
      <c r="I43"/>
      <c r="J43"/>
      <c r="K43"/>
      <c r="L43"/>
    </row>
    <row r="44" spans="1:19">
      <c r="A44"/>
      <c r="B44"/>
      <c r="C44"/>
      <c r="D44"/>
      <c r="E44"/>
      <c r="F44" s="80"/>
      <c r="G44" s="80"/>
      <c r="H44" s="80"/>
      <c r="I44"/>
      <c r="J44"/>
      <c r="K44"/>
      <c r="L44"/>
    </row>
    <row r="45" spans="1:19">
      <c r="A45"/>
      <c r="B45"/>
      <c r="C45"/>
      <c r="D45"/>
      <c r="E45"/>
      <c r="F45" s="80"/>
      <c r="G45" s="80"/>
      <c r="H45" s="80"/>
      <c r="I45"/>
      <c r="J45"/>
      <c r="K45"/>
      <c r="L45"/>
    </row>
    <row r="46" spans="1:19">
      <c r="A46"/>
      <c r="B46"/>
      <c r="C46"/>
      <c r="D46"/>
      <c r="E46"/>
      <c r="F46" s="80"/>
      <c r="G46" s="80"/>
      <c r="H46" s="80"/>
      <c r="I46"/>
      <c r="J46"/>
      <c r="K46"/>
      <c r="L46"/>
    </row>
    <row r="47" spans="1:19">
      <c r="A47"/>
      <c r="B47"/>
      <c r="C47"/>
      <c r="D47"/>
      <c r="E47"/>
      <c r="F47" s="80"/>
      <c r="G47" s="80"/>
      <c r="H47" s="80"/>
      <c r="I47"/>
      <c r="J47"/>
      <c r="K47"/>
      <c r="L47"/>
    </row>
    <row r="48" spans="1:19">
      <c r="A48"/>
      <c r="B48"/>
      <c r="C48"/>
      <c r="D48"/>
      <c r="E48"/>
      <c r="F48" s="80"/>
      <c r="G48" s="80"/>
      <c r="H48" s="80"/>
      <c r="I48"/>
      <c r="J48"/>
      <c r="K48"/>
      <c r="L48"/>
    </row>
    <row r="49" spans="1:12">
      <c r="A49"/>
      <c r="B49"/>
      <c r="C49"/>
      <c r="D49"/>
      <c r="E49"/>
      <c r="F49" s="80"/>
      <c r="G49" s="80"/>
      <c r="H49" s="80"/>
      <c r="I49"/>
      <c r="J49"/>
      <c r="K49"/>
      <c r="L49"/>
    </row>
    <row r="50" spans="1:12">
      <c r="A50"/>
      <c r="B50"/>
      <c r="C50"/>
      <c r="D50"/>
      <c r="E50"/>
      <c r="F50" s="80"/>
      <c r="G50" s="80"/>
      <c r="H50" s="80"/>
      <c r="I50"/>
      <c r="J50"/>
      <c r="K50"/>
      <c r="L50"/>
    </row>
    <row r="51" spans="1:12">
      <c r="A51"/>
      <c r="B51"/>
      <c r="C51"/>
      <c r="D51"/>
      <c r="E51"/>
      <c r="F51" s="80"/>
      <c r="G51" s="80"/>
      <c r="H51" s="80"/>
      <c r="I51"/>
      <c r="J51"/>
      <c r="K51"/>
      <c r="L51"/>
    </row>
    <row r="52" spans="1:12">
      <c r="A52"/>
      <c r="B52"/>
      <c r="C52"/>
      <c r="D52"/>
      <c r="E52"/>
      <c r="F52" s="80"/>
      <c r="G52" s="80"/>
      <c r="H52" s="80"/>
      <c r="I52"/>
      <c r="J52"/>
      <c r="K52"/>
      <c r="L52"/>
    </row>
    <row r="53" spans="1:12">
      <c r="A53"/>
      <c r="B53"/>
      <c r="C53"/>
      <c r="D53"/>
      <c r="E53"/>
      <c r="F53" s="80"/>
      <c r="G53" s="80"/>
      <c r="H53" s="80"/>
      <c r="I53"/>
      <c r="J53"/>
      <c r="K53"/>
      <c r="L53"/>
    </row>
    <row r="54" spans="1:12">
      <c r="A54"/>
      <c r="B54"/>
      <c r="C54"/>
      <c r="D54"/>
      <c r="E54"/>
      <c r="F54" s="80"/>
      <c r="G54" s="80"/>
      <c r="H54" s="80"/>
      <c r="I54"/>
      <c r="J54"/>
      <c r="K54"/>
      <c r="L54"/>
    </row>
    <row r="55" spans="1:12">
      <c r="A55"/>
      <c r="B55"/>
      <c r="C55"/>
      <c r="D55"/>
      <c r="E55"/>
      <c r="F55" s="80"/>
      <c r="G55" s="80"/>
      <c r="H55" s="80"/>
      <c r="I55"/>
      <c r="J55"/>
      <c r="K55"/>
      <c r="L55"/>
    </row>
    <row r="56" spans="1:12">
      <c r="A56"/>
      <c r="B56"/>
      <c r="C56"/>
      <c r="D56"/>
      <c r="E56"/>
      <c r="F56" s="80"/>
      <c r="G56" s="80"/>
      <c r="H56" s="80"/>
      <c r="I56"/>
      <c r="J56"/>
      <c r="K56"/>
      <c r="L56"/>
    </row>
    <row r="57" spans="1:12">
      <c r="A57"/>
      <c r="B57"/>
      <c r="C57"/>
      <c r="D57"/>
      <c r="E57"/>
      <c r="F57" s="80"/>
      <c r="G57" s="80"/>
      <c r="H57" s="80"/>
      <c r="I57"/>
      <c r="J57"/>
      <c r="K57"/>
      <c r="L57"/>
    </row>
    <row r="58" spans="1:12">
      <c r="A58"/>
      <c r="B58"/>
      <c r="C58"/>
      <c r="D58"/>
      <c r="E58"/>
      <c r="F58" s="80"/>
      <c r="G58" s="80"/>
      <c r="H58" s="80"/>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934" customWidth="1"/>
    <col min="2" max="2" width="14.28515625" style="934" customWidth="1"/>
    <col min="3" max="3" width="13.7109375" style="934" customWidth="1"/>
    <col min="4" max="4" width="15" style="934" customWidth="1"/>
    <col min="5" max="5" width="14.28515625" style="934" customWidth="1"/>
    <col min="6" max="6" width="17.5703125" style="934" customWidth="1"/>
    <col min="7" max="7" width="9.140625" style="934"/>
    <col min="8" max="8" width="18.85546875" style="934" bestFit="1" customWidth="1"/>
    <col min="9" max="9" width="12.5703125" style="934" customWidth="1"/>
    <col min="10" max="251" width="9.140625" style="934"/>
    <col min="252" max="252" width="4.42578125" style="934" customWidth="1"/>
    <col min="253" max="253" width="20.85546875" style="934" customWidth="1"/>
    <col min="254" max="255" width="12" style="934" customWidth="1"/>
    <col min="256" max="256" width="14.5703125" style="934" customWidth="1"/>
    <col min="257" max="257" width="12.42578125" style="934" customWidth="1"/>
    <col min="258" max="258" width="19.7109375" style="934" customWidth="1"/>
    <col min="259" max="259" width="9.140625" style="934"/>
    <col min="260" max="260" width="16.85546875" style="934" customWidth="1"/>
    <col min="261" max="261" width="12.5703125" style="934" customWidth="1"/>
    <col min="262" max="262" width="11.7109375" style="934" customWidth="1"/>
    <col min="263" max="263" width="12.28515625" style="934" customWidth="1"/>
    <col min="264" max="507" width="9.140625" style="934"/>
    <col min="508" max="508" width="4.42578125" style="934" customWidth="1"/>
    <col min="509" max="509" width="20.85546875" style="934" customWidth="1"/>
    <col min="510" max="511" width="12" style="934" customWidth="1"/>
    <col min="512" max="512" width="14.5703125" style="934" customWidth="1"/>
    <col min="513" max="513" width="12.42578125" style="934" customWidth="1"/>
    <col min="514" max="514" width="19.7109375" style="934" customWidth="1"/>
    <col min="515" max="515" width="9.140625" style="934"/>
    <col min="516" max="516" width="16.85546875" style="934" customWidth="1"/>
    <col min="517" max="517" width="12.5703125" style="934" customWidth="1"/>
    <col min="518" max="518" width="11.7109375" style="934" customWidth="1"/>
    <col min="519" max="519" width="12.28515625" style="934" customWidth="1"/>
    <col min="520" max="763" width="9.140625" style="934"/>
    <col min="764" max="764" width="4.42578125" style="934" customWidth="1"/>
    <col min="765" max="765" width="20.85546875" style="934" customWidth="1"/>
    <col min="766" max="767" width="12" style="934" customWidth="1"/>
    <col min="768" max="768" width="14.5703125" style="934" customWidth="1"/>
    <col min="769" max="769" width="12.42578125" style="934" customWidth="1"/>
    <col min="770" max="770" width="19.7109375" style="934" customWidth="1"/>
    <col min="771" max="771" width="9.140625" style="934"/>
    <col min="772" max="772" width="16.85546875" style="934" customWidth="1"/>
    <col min="773" max="773" width="12.5703125" style="934" customWidth="1"/>
    <col min="774" max="774" width="11.7109375" style="934" customWidth="1"/>
    <col min="775" max="775" width="12.28515625" style="934" customWidth="1"/>
    <col min="776" max="1019" width="9.140625" style="934"/>
    <col min="1020" max="1020" width="4.42578125" style="934" customWidth="1"/>
    <col min="1021" max="1021" width="20.85546875" style="934" customWidth="1"/>
    <col min="1022" max="1023" width="12" style="934" customWidth="1"/>
    <col min="1024" max="1024" width="14.5703125" style="934" customWidth="1"/>
    <col min="1025" max="1025" width="12.42578125" style="934" customWidth="1"/>
    <col min="1026" max="1026" width="19.7109375" style="934" customWidth="1"/>
    <col min="1027" max="1027" width="9.140625" style="934"/>
    <col min="1028" max="1028" width="16.85546875" style="934" customWidth="1"/>
    <col min="1029" max="1029" width="12.5703125" style="934" customWidth="1"/>
    <col min="1030" max="1030" width="11.7109375" style="934" customWidth="1"/>
    <col min="1031" max="1031" width="12.28515625" style="934" customWidth="1"/>
    <col min="1032" max="1275" width="9.140625" style="934"/>
    <col min="1276" max="1276" width="4.42578125" style="934" customWidth="1"/>
    <col min="1277" max="1277" width="20.85546875" style="934" customWidth="1"/>
    <col min="1278" max="1279" width="12" style="934" customWidth="1"/>
    <col min="1280" max="1280" width="14.5703125" style="934" customWidth="1"/>
    <col min="1281" max="1281" width="12.42578125" style="934" customWidth="1"/>
    <col min="1282" max="1282" width="19.7109375" style="934" customWidth="1"/>
    <col min="1283" max="1283" width="9.140625" style="934"/>
    <col min="1284" max="1284" width="16.85546875" style="934" customWidth="1"/>
    <col min="1285" max="1285" width="12.5703125" style="934" customWidth="1"/>
    <col min="1286" max="1286" width="11.7109375" style="934" customWidth="1"/>
    <col min="1287" max="1287" width="12.28515625" style="934" customWidth="1"/>
    <col min="1288" max="1531" width="9.140625" style="934"/>
    <col min="1532" max="1532" width="4.42578125" style="934" customWidth="1"/>
    <col min="1533" max="1533" width="20.85546875" style="934" customWidth="1"/>
    <col min="1534" max="1535" width="12" style="934" customWidth="1"/>
    <col min="1536" max="1536" width="14.5703125" style="934" customWidth="1"/>
    <col min="1537" max="1537" width="12.42578125" style="934" customWidth="1"/>
    <col min="1538" max="1538" width="19.7109375" style="934" customWidth="1"/>
    <col min="1539" max="1539" width="9.140625" style="934"/>
    <col min="1540" max="1540" width="16.85546875" style="934" customWidth="1"/>
    <col min="1541" max="1541" width="12.5703125" style="934" customWidth="1"/>
    <col min="1542" max="1542" width="11.7109375" style="934" customWidth="1"/>
    <col min="1543" max="1543" width="12.28515625" style="934" customWidth="1"/>
    <col min="1544" max="1787" width="9.140625" style="934"/>
    <col min="1788" max="1788" width="4.42578125" style="934" customWidth="1"/>
    <col min="1789" max="1789" width="20.85546875" style="934" customWidth="1"/>
    <col min="1790" max="1791" width="12" style="934" customWidth="1"/>
    <col min="1792" max="1792" width="14.5703125" style="934" customWidth="1"/>
    <col min="1793" max="1793" width="12.42578125" style="934" customWidth="1"/>
    <col min="1794" max="1794" width="19.7109375" style="934" customWidth="1"/>
    <col min="1795" max="1795" width="9.140625" style="934"/>
    <col min="1796" max="1796" width="16.85546875" style="934" customWidth="1"/>
    <col min="1797" max="1797" width="12.5703125" style="934" customWidth="1"/>
    <col min="1798" max="1798" width="11.7109375" style="934" customWidth="1"/>
    <col min="1799" max="1799" width="12.28515625" style="934" customWidth="1"/>
    <col min="1800" max="2043" width="9.140625" style="934"/>
    <col min="2044" max="2044" width="4.42578125" style="934" customWidth="1"/>
    <col min="2045" max="2045" width="20.85546875" style="934" customWidth="1"/>
    <col min="2046" max="2047" width="12" style="934" customWidth="1"/>
    <col min="2048" max="2048" width="14.5703125" style="934" customWidth="1"/>
    <col min="2049" max="2049" width="12.42578125" style="934" customWidth="1"/>
    <col min="2050" max="2050" width="19.7109375" style="934" customWidth="1"/>
    <col min="2051" max="2051" width="9.140625" style="934"/>
    <col min="2052" max="2052" width="16.85546875" style="934" customWidth="1"/>
    <col min="2053" max="2053" width="12.5703125" style="934" customWidth="1"/>
    <col min="2054" max="2054" width="11.7109375" style="934" customWidth="1"/>
    <col min="2055" max="2055" width="12.28515625" style="934" customWidth="1"/>
    <col min="2056" max="2299" width="9.140625" style="934"/>
    <col min="2300" max="2300" width="4.42578125" style="934" customWidth="1"/>
    <col min="2301" max="2301" width="20.85546875" style="934" customWidth="1"/>
    <col min="2302" max="2303" width="12" style="934" customWidth="1"/>
    <col min="2304" max="2304" width="14.5703125" style="934" customWidth="1"/>
    <col min="2305" max="2305" width="12.42578125" style="934" customWidth="1"/>
    <col min="2306" max="2306" width="19.7109375" style="934" customWidth="1"/>
    <col min="2307" max="2307" width="9.140625" style="934"/>
    <col min="2308" max="2308" width="16.85546875" style="934" customWidth="1"/>
    <col min="2309" max="2309" width="12.5703125" style="934" customWidth="1"/>
    <col min="2310" max="2310" width="11.7109375" style="934" customWidth="1"/>
    <col min="2311" max="2311" width="12.28515625" style="934" customWidth="1"/>
    <col min="2312" max="2555" width="9.140625" style="934"/>
    <col min="2556" max="2556" width="4.42578125" style="934" customWidth="1"/>
    <col min="2557" max="2557" width="20.85546875" style="934" customWidth="1"/>
    <col min="2558" max="2559" width="12" style="934" customWidth="1"/>
    <col min="2560" max="2560" width="14.5703125" style="934" customWidth="1"/>
    <col min="2561" max="2561" width="12.42578125" style="934" customWidth="1"/>
    <col min="2562" max="2562" width="19.7109375" style="934" customWidth="1"/>
    <col min="2563" max="2563" width="9.140625" style="934"/>
    <col min="2564" max="2564" width="16.85546875" style="934" customWidth="1"/>
    <col min="2565" max="2565" width="12.5703125" style="934" customWidth="1"/>
    <col min="2566" max="2566" width="11.7109375" style="934" customWidth="1"/>
    <col min="2567" max="2567" width="12.28515625" style="934" customWidth="1"/>
    <col min="2568" max="2811" width="9.140625" style="934"/>
    <col min="2812" max="2812" width="4.42578125" style="934" customWidth="1"/>
    <col min="2813" max="2813" width="20.85546875" style="934" customWidth="1"/>
    <col min="2814" max="2815" width="12" style="934" customWidth="1"/>
    <col min="2816" max="2816" width="14.5703125" style="934" customWidth="1"/>
    <col min="2817" max="2817" width="12.42578125" style="934" customWidth="1"/>
    <col min="2818" max="2818" width="19.7109375" style="934" customWidth="1"/>
    <col min="2819" max="2819" width="9.140625" style="934"/>
    <col min="2820" max="2820" width="16.85546875" style="934" customWidth="1"/>
    <col min="2821" max="2821" width="12.5703125" style="934" customWidth="1"/>
    <col min="2822" max="2822" width="11.7109375" style="934" customWidth="1"/>
    <col min="2823" max="2823" width="12.28515625" style="934" customWidth="1"/>
    <col min="2824" max="3067" width="9.140625" style="934"/>
    <col min="3068" max="3068" width="4.42578125" style="934" customWidth="1"/>
    <col min="3069" max="3069" width="20.85546875" style="934" customWidth="1"/>
    <col min="3070" max="3071" width="12" style="934" customWidth="1"/>
    <col min="3072" max="3072" width="14.5703125" style="934" customWidth="1"/>
    <col min="3073" max="3073" width="12.42578125" style="934" customWidth="1"/>
    <col min="3074" max="3074" width="19.7109375" style="934" customWidth="1"/>
    <col min="3075" max="3075" width="9.140625" style="934"/>
    <col min="3076" max="3076" width="16.85546875" style="934" customWidth="1"/>
    <col min="3077" max="3077" width="12.5703125" style="934" customWidth="1"/>
    <col min="3078" max="3078" width="11.7109375" style="934" customWidth="1"/>
    <col min="3079" max="3079" width="12.28515625" style="934" customWidth="1"/>
    <col min="3080" max="3323" width="9.140625" style="934"/>
    <col min="3324" max="3324" width="4.42578125" style="934" customWidth="1"/>
    <col min="3325" max="3325" width="20.85546875" style="934" customWidth="1"/>
    <col min="3326" max="3327" width="12" style="934" customWidth="1"/>
    <col min="3328" max="3328" width="14.5703125" style="934" customWidth="1"/>
    <col min="3329" max="3329" width="12.42578125" style="934" customWidth="1"/>
    <col min="3330" max="3330" width="19.7109375" style="934" customWidth="1"/>
    <col min="3331" max="3331" width="9.140625" style="934"/>
    <col min="3332" max="3332" width="16.85546875" style="934" customWidth="1"/>
    <col min="3333" max="3333" width="12.5703125" style="934" customWidth="1"/>
    <col min="3334" max="3334" width="11.7109375" style="934" customWidth="1"/>
    <col min="3335" max="3335" width="12.28515625" style="934" customWidth="1"/>
    <col min="3336" max="3579" width="9.140625" style="934"/>
    <col min="3580" max="3580" width="4.42578125" style="934" customWidth="1"/>
    <col min="3581" max="3581" width="20.85546875" style="934" customWidth="1"/>
    <col min="3582" max="3583" width="12" style="934" customWidth="1"/>
    <col min="3584" max="3584" width="14.5703125" style="934" customWidth="1"/>
    <col min="3585" max="3585" width="12.42578125" style="934" customWidth="1"/>
    <col min="3586" max="3586" width="19.7109375" style="934" customWidth="1"/>
    <col min="3587" max="3587" width="9.140625" style="934"/>
    <col min="3588" max="3588" width="16.85546875" style="934" customWidth="1"/>
    <col min="3589" max="3589" width="12.5703125" style="934" customWidth="1"/>
    <col min="3590" max="3590" width="11.7109375" style="934" customWidth="1"/>
    <col min="3591" max="3591" width="12.28515625" style="934" customWidth="1"/>
    <col min="3592" max="3835" width="9.140625" style="934"/>
    <col min="3836" max="3836" width="4.42578125" style="934" customWidth="1"/>
    <col min="3837" max="3837" width="20.85546875" style="934" customWidth="1"/>
    <col min="3838" max="3839" width="12" style="934" customWidth="1"/>
    <col min="3840" max="3840" width="14.5703125" style="934" customWidth="1"/>
    <col min="3841" max="3841" width="12.42578125" style="934" customWidth="1"/>
    <col min="3842" max="3842" width="19.7109375" style="934" customWidth="1"/>
    <col min="3843" max="3843" width="9.140625" style="934"/>
    <col min="3844" max="3844" width="16.85546875" style="934" customWidth="1"/>
    <col min="3845" max="3845" width="12.5703125" style="934" customWidth="1"/>
    <col min="3846" max="3846" width="11.7109375" style="934" customWidth="1"/>
    <col min="3847" max="3847" width="12.28515625" style="934" customWidth="1"/>
    <col min="3848" max="4091" width="9.140625" style="934"/>
    <col min="4092" max="4092" width="4.42578125" style="934" customWidth="1"/>
    <col min="4093" max="4093" width="20.85546875" style="934" customWidth="1"/>
    <col min="4094" max="4095" width="12" style="934" customWidth="1"/>
    <col min="4096" max="4096" width="14.5703125" style="934" customWidth="1"/>
    <col min="4097" max="4097" width="12.42578125" style="934" customWidth="1"/>
    <col min="4098" max="4098" width="19.7109375" style="934" customWidth="1"/>
    <col min="4099" max="4099" width="9.140625" style="934"/>
    <col min="4100" max="4100" width="16.85546875" style="934" customWidth="1"/>
    <col min="4101" max="4101" width="12.5703125" style="934" customWidth="1"/>
    <col min="4102" max="4102" width="11.7109375" style="934" customWidth="1"/>
    <col min="4103" max="4103" width="12.28515625" style="934" customWidth="1"/>
    <col min="4104" max="4347" width="9.140625" style="934"/>
    <col min="4348" max="4348" width="4.42578125" style="934" customWidth="1"/>
    <col min="4349" max="4349" width="20.85546875" style="934" customWidth="1"/>
    <col min="4350" max="4351" width="12" style="934" customWidth="1"/>
    <col min="4352" max="4352" width="14.5703125" style="934" customWidth="1"/>
    <col min="4353" max="4353" width="12.42578125" style="934" customWidth="1"/>
    <col min="4354" max="4354" width="19.7109375" style="934" customWidth="1"/>
    <col min="4355" max="4355" width="9.140625" style="934"/>
    <col min="4356" max="4356" width="16.85546875" style="934" customWidth="1"/>
    <col min="4357" max="4357" width="12.5703125" style="934" customWidth="1"/>
    <col min="4358" max="4358" width="11.7109375" style="934" customWidth="1"/>
    <col min="4359" max="4359" width="12.28515625" style="934" customWidth="1"/>
    <col min="4360" max="4603" width="9.140625" style="934"/>
    <col min="4604" max="4604" width="4.42578125" style="934" customWidth="1"/>
    <col min="4605" max="4605" width="20.85546875" style="934" customWidth="1"/>
    <col min="4606" max="4607" width="12" style="934" customWidth="1"/>
    <col min="4608" max="4608" width="14.5703125" style="934" customWidth="1"/>
    <col min="4609" max="4609" width="12.42578125" style="934" customWidth="1"/>
    <col min="4610" max="4610" width="19.7109375" style="934" customWidth="1"/>
    <col min="4611" max="4611" width="9.140625" style="934"/>
    <col min="4612" max="4612" width="16.85546875" style="934" customWidth="1"/>
    <col min="4613" max="4613" width="12.5703125" style="934" customWidth="1"/>
    <col min="4614" max="4614" width="11.7109375" style="934" customWidth="1"/>
    <col min="4615" max="4615" width="12.28515625" style="934" customWidth="1"/>
    <col min="4616" max="4859" width="9.140625" style="934"/>
    <col min="4860" max="4860" width="4.42578125" style="934" customWidth="1"/>
    <col min="4861" max="4861" width="20.85546875" style="934" customWidth="1"/>
    <col min="4862" max="4863" width="12" style="934" customWidth="1"/>
    <col min="4864" max="4864" width="14.5703125" style="934" customWidth="1"/>
    <col min="4865" max="4865" width="12.42578125" style="934" customWidth="1"/>
    <col min="4866" max="4866" width="19.7109375" style="934" customWidth="1"/>
    <col min="4867" max="4867" width="9.140625" style="934"/>
    <col min="4868" max="4868" width="16.85546875" style="934" customWidth="1"/>
    <col min="4869" max="4869" width="12.5703125" style="934" customWidth="1"/>
    <col min="4870" max="4870" width="11.7109375" style="934" customWidth="1"/>
    <col min="4871" max="4871" width="12.28515625" style="934" customWidth="1"/>
    <col min="4872" max="5115" width="9.140625" style="934"/>
    <col min="5116" max="5116" width="4.42578125" style="934" customWidth="1"/>
    <col min="5117" max="5117" width="20.85546875" style="934" customWidth="1"/>
    <col min="5118" max="5119" width="12" style="934" customWidth="1"/>
    <col min="5120" max="5120" width="14.5703125" style="934" customWidth="1"/>
    <col min="5121" max="5121" width="12.42578125" style="934" customWidth="1"/>
    <col min="5122" max="5122" width="19.7109375" style="934" customWidth="1"/>
    <col min="5123" max="5123" width="9.140625" style="934"/>
    <col min="5124" max="5124" width="16.85546875" style="934" customWidth="1"/>
    <col min="5125" max="5125" width="12.5703125" style="934" customWidth="1"/>
    <col min="5126" max="5126" width="11.7109375" style="934" customWidth="1"/>
    <col min="5127" max="5127" width="12.28515625" style="934" customWidth="1"/>
    <col min="5128" max="5371" width="9.140625" style="934"/>
    <col min="5372" max="5372" width="4.42578125" style="934" customWidth="1"/>
    <col min="5373" max="5373" width="20.85546875" style="934" customWidth="1"/>
    <col min="5374" max="5375" width="12" style="934" customWidth="1"/>
    <col min="5376" max="5376" width="14.5703125" style="934" customWidth="1"/>
    <col min="5377" max="5377" width="12.42578125" style="934" customWidth="1"/>
    <col min="5378" max="5378" width="19.7109375" style="934" customWidth="1"/>
    <col min="5379" max="5379" width="9.140625" style="934"/>
    <col min="5380" max="5380" width="16.85546875" style="934" customWidth="1"/>
    <col min="5381" max="5381" width="12.5703125" style="934" customWidth="1"/>
    <col min="5382" max="5382" width="11.7109375" style="934" customWidth="1"/>
    <col min="5383" max="5383" width="12.28515625" style="934" customWidth="1"/>
    <col min="5384" max="5627" width="9.140625" style="934"/>
    <col min="5628" max="5628" width="4.42578125" style="934" customWidth="1"/>
    <col min="5629" max="5629" width="20.85546875" style="934" customWidth="1"/>
    <col min="5630" max="5631" width="12" style="934" customWidth="1"/>
    <col min="5632" max="5632" width="14.5703125" style="934" customWidth="1"/>
    <col min="5633" max="5633" width="12.42578125" style="934" customWidth="1"/>
    <col min="5634" max="5634" width="19.7109375" style="934" customWidth="1"/>
    <col min="5635" max="5635" width="9.140625" style="934"/>
    <col min="5636" max="5636" width="16.85546875" style="934" customWidth="1"/>
    <col min="5637" max="5637" width="12.5703125" style="934" customWidth="1"/>
    <col min="5638" max="5638" width="11.7109375" style="934" customWidth="1"/>
    <col min="5639" max="5639" width="12.28515625" style="934" customWidth="1"/>
    <col min="5640" max="5883" width="9.140625" style="934"/>
    <col min="5884" max="5884" width="4.42578125" style="934" customWidth="1"/>
    <col min="5885" max="5885" width="20.85546875" style="934" customWidth="1"/>
    <col min="5886" max="5887" width="12" style="934" customWidth="1"/>
    <col min="5888" max="5888" width="14.5703125" style="934" customWidth="1"/>
    <col min="5889" max="5889" width="12.42578125" style="934" customWidth="1"/>
    <col min="5890" max="5890" width="19.7109375" style="934" customWidth="1"/>
    <col min="5891" max="5891" width="9.140625" style="934"/>
    <col min="5892" max="5892" width="16.85546875" style="934" customWidth="1"/>
    <col min="5893" max="5893" width="12.5703125" style="934" customWidth="1"/>
    <col min="5894" max="5894" width="11.7109375" style="934" customWidth="1"/>
    <col min="5895" max="5895" width="12.28515625" style="934" customWidth="1"/>
    <col min="5896" max="6139" width="9.140625" style="934"/>
    <col min="6140" max="6140" width="4.42578125" style="934" customWidth="1"/>
    <col min="6141" max="6141" width="20.85546875" style="934" customWidth="1"/>
    <col min="6142" max="6143" width="12" style="934" customWidth="1"/>
    <col min="6144" max="6144" width="14.5703125" style="934" customWidth="1"/>
    <col min="6145" max="6145" width="12.42578125" style="934" customWidth="1"/>
    <col min="6146" max="6146" width="19.7109375" style="934" customWidth="1"/>
    <col min="6147" max="6147" width="9.140625" style="934"/>
    <col min="6148" max="6148" width="16.85546875" style="934" customWidth="1"/>
    <col min="6149" max="6149" width="12.5703125" style="934" customWidth="1"/>
    <col min="6150" max="6150" width="11.7109375" style="934" customWidth="1"/>
    <col min="6151" max="6151" width="12.28515625" style="934" customWidth="1"/>
    <col min="6152" max="6395" width="9.140625" style="934"/>
    <col min="6396" max="6396" width="4.42578125" style="934" customWidth="1"/>
    <col min="6397" max="6397" width="20.85546875" style="934" customWidth="1"/>
    <col min="6398" max="6399" width="12" style="934" customWidth="1"/>
    <col min="6400" max="6400" width="14.5703125" style="934" customWidth="1"/>
    <col min="6401" max="6401" width="12.42578125" style="934" customWidth="1"/>
    <col min="6402" max="6402" width="19.7109375" style="934" customWidth="1"/>
    <col min="6403" max="6403" width="9.140625" style="934"/>
    <col min="6404" max="6404" width="16.85546875" style="934" customWidth="1"/>
    <col min="6405" max="6405" width="12.5703125" style="934" customWidth="1"/>
    <col min="6406" max="6406" width="11.7109375" style="934" customWidth="1"/>
    <col min="6407" max="6407" width="12.28515625" style="934" customWidth="1"/>
    <col min="6408" max="6651" width="9.140625" style="934"/>
    <col min="6652" max="6652" width="4.42578125" style="934" customWidth="1"/>
    <col min="6653" max="6653" width="20.85546875" style="934" customWidth="1"/>
    <col min="6654" max="6655" width="12" style="934" customWidth="1"/>
    <col min="6656" max="6656" width="14.5703125" style="934" customWidth="1"/>
    <col min="6657" max="6657" width="12.42578125" style="934" customWidth="1"/>
    <col min="6658" max="6658" width="19.7109375" style="934" customWidth="1"/>
    <col min="6659" max="6659" width="9.140625" style="934"/>
    <col min="6660" max="6660" width="16.85546875" style="934" customWidth="1"/>
    <col min="6661" max="6661" width="12.5703125" style="934" customWidth="1"/>
    <col min="6662" max="6662" width="11.7109375" style="934" customWidth="1"/>
    <col min="6663" max="6663" width="12.28515625" style="934" customWidth="1"/>
    <col min="6664" max="6907" width="9.140625" style="934"/>
    <col min="6908" max="6908" width="4.42578125" style="934" customWidth="1"/>
    <col min="6909" max="6909" width="20.85546875" style="934" customWidth="1"/>
    <col min="6910" max="6911" width="12" style="934" customWidth="1"/>
    <col min="6912" max="6912" width="14.5703125" style="934" customWidth="1"/>
    <col min="6913" max="6913" width="12.42578125" style="934" customWidth="1"/>
    <col min="6914" max="6914" width="19.7109375" style="934" customWidth="1"/>
    <col min="6915" max="6915" width="9.140625" style="934"/>
    <col min="6916" max="6916" width="16.85546875" style="934" customWidth="1"/>
    <col min="6917" max="6917" width="12.5703125" style="934" customWidth="1"/>
    <col min="6918" max="6918" width="11.7109375" style="934" customWidth="1"/>
    <col min="6919" max="6919" width="12.28515625" style="934" customWidth="1"/>
    <col min="6920" max="7163" width="9.140625" style="934"/>
    <col min="7164" max="7164" width="4.42578125" style="934" customWidth="1"/>
    <col min="7165" max="7165" width="20.85546875" style="934" customWidth="1"/>
    <col min="7166" max="7167" width="12" style="934" customWidth="1"/>
    <col min="7168" max="7168" width="14.5703125" style="934" customWidth="1"/>
    <col min="7169" max="7169" width="12.42578125" style="934" customWidth="1"/>
    <col min="7170" max="7170" width="19.7109375" style="934" customWidth="1"/>
    <col min="7171" max="7171" width="9.140625" style="934"/>
    <col min="7172" max="7172" width="16.85546875" style="934" customWidth="1"/>
    <col min="7173" max="7173" width="12.5703125" style="934" customWidth="1"/>
    <col min="7174" max="7174" width="11.7109375" style="934" customWidth="1"/>
    <col min="7175" max="7175" width="12.28515625" style="934" customWidth="1"/>
    <col min="7176" max="7419" width="9.140625" style="934"/>
    <col min="7420" max="7420" width="4.42578125" style="934" customWidth="1"/>
    <col min="7421" max="7421" width="20.85546875" style="934" customWidth="1"/>
    <col min="7422" max="7423" width="12" style="934" customWidth="1"/>
    <col min="7424" max="7424" width="14.5703125" style="934" customWidth="1"/>
    <col min="7425" max="7425" width="12.42578125" style="934" customWidth="1"/>
    <col min="7426" max="7426" width="19.7109375" style="934" customWidth="1"/>
    <col min="7427" max="7427" width="9.140625" style="934"/>
    <col min="7428" max="7428" width="16.85546875" style="934" customWidth="1"/>
    <col min="7429" max="7429" width="12.5703125" style="934" customWidth="1"/>
    <col min="7430" max="7430" width="11.7109375" style="934" customWidth="1"/>
    <col min="7431" max="7431" width="12.28515625" style="934" customWidth="1"/>
    <col min="7432" max="7675" width="9.140625" style="934"/>
    <col min="7676" max="7676" width="4.42578125" style="934" customWidth="1"/>
    <col min="7677" max="7677" width="20.85546875" style="934" customWidth="1"/>
    <col min="7678" max="7679" width="12" style="934" customWidth="1"/>
    <col min="7680" max="7680" width="14.5703125" style="934" customWidth="1"/>
    <col min="7681" max="7681" width="12.42578125" style="934" customWidth="1"/>
    <col min="7682" max="7682" width="19.7109375" style="934" customWidth="1"/>
    <col min="7683" max="7683" width="9.140625" style="934"/>
    <col min="7684" max="7684" width="16.85546875" style="934" customWidth="1"/>
    <col min="7685" max="7685" width="12.5703125" style="934" customWidth="1"/>
    <col min="7686" max="7686" width="11.7109375" style="934" customWidth="1"/>
    <col min="7687" max="7687" width="12.28515625" style="934" customWidth="1"/>
    <col min="7688" max="7931" width="9.140625" style="934"/>
    <col min="7932" max="7932" width="4.42578125" style="934" customWidth="1"/>
    <col min="7933" max="7933" width="20.85546875" style="934" customWidth="1"/>
    <col min="7934" max="7935" width="12" style="934" customWidth="1"/>
    <col min="7936" max="7936" width="14.5703125" style="934" customWidth="1"/>
    <col min="7937" max="7937" width="12.42578125" style="934" customWidth="1"/>
    <col min="7938" max="7938" width="19.7109375" style="934" customWidth="1"/>
    <col min="7939" max="7939" width="9.140625" style="934"/>
    <col min="7940" max="7940" width="16.85546875" style="934" customWidth="1"/>
    <col min="7941" max="7941" width="12.5703125" style="934" customWidth="1"/>
    <col min="7942" max="7942" width="11.7109375" style="934" customWidth="1"/>
    <col min="7943" max="7943" width="12.28515625" style="934" customWidth="1"/>
    <col min="7944" max="8187" width="9.140625" style="934"/>
    <col min="8188" max="8188" width="4.42578125" style="934" customWidth="1"/>
    <col min="8189" max="8189" width="20.85546875" style="934" customWidth="1"/>
    <col min="8190" max="8191" width="12" style="934" customWidth="1"/>
    <col min="8192" max="8192" width="14.5703125" style="934" customWidth="1"/>
    <col min="8193" max="8193" width="12.42578125" style="934" customWidth="1"/>
    <col min="8194" max="8194" width="19.7109375" style="934" customWidth="1"/>
    <col min="8195" max="8195" width="9.140625" style="934"/>
    <col min="8196" max="8196" width="16.85546875" style="934" customWidth="1"/>
    <col min="8197" max="8197" width="12.5703125" style="934" customWidth="1"/>
    <col min="8198" max="8198" width="11.7109375" style="934" customWidth="1"/>
    <col min="8199" max="8199" width="12.28515625" style="934" customWidth="1"/>
    <col min="8200" max="8443" width="9.140625" style="934"/>
    <col min="8444" max="8444" width="4.42578125" style="934" customWidth="1"/>
    <col min="8445" max="8445" width="20.85546875" style="934" customWidth="1"/>
    <col min="8446" max="8447" width="12" style="934" customWidth="1"/>
    <col min="8448" max="8448" width="14.5703125" style="934" customWidth="1"/>
    <col min="8449" max="8449" width="12.42578125" style="934" customWidth="1"/>
    <col min="8450" max="8450" width="19.7109375" style="934" customWidth="1"/>
    <col min="8451" max="8451" width="9.140625" style="934"/>
    <col min="8452" max="8452" width="16.85546875" style="934" customWidth="1"/>
    <col min="8453" max="8453" width="12.5703125" style="934" customWidth="1"/>
    <col min="8454" max="8454" width="11.7109375" style="934" customWidth="1"/>
    <col min="8455" max="8455" width="12.28515625" style="934" customWidth="1"/>
    <col min="8456" max="8699" width="9.140625" style="934"/>
    <col min="8700" max="8700" width="4.42578125" style="934" customWidth="1"/>
    <col min="8701" max="8701" width="20.85546875" style="934" customWidth="1"/>
    <col min="8702" max="8703" width="12" style="934" customWidth="1"/>
    <col min="8704" max="8704" width="14.5703125" style="934" customWidth="1"/>
    <col min="8705" max="8705" width="12.42578125" style="934" customWidth="1"/>
    <col min="8706" max="8706" width="19.7109375" style="934" customWidth="1"/>
    <col min="8707" max="8707" width="9.140625" style="934"/>
    <col min="8708" max="8708" width="16.85546875" style="934" customWidth="1"/>
    <col min="8709" max="8709" width="12.5703125" style="934" customWidth="1"/>
    <col min="8710" max="8710" width="11.7109375" style="934" customWidth="1"/>
    <col min="8711" max="8711" width="12.28515625" style="934" customWidth="1"/>
    <col min="8712" max="8955" width="9.140625" style="934"/>
    <col min="8956" max="8956" width="4.42578125" style="934" customWidth="1"/>
    <col min="8957" max="8957" width="20.85546875" style="934" customWidth="1"/>
    <col min="8958" max="8959" width="12" style="934" customWidth="1"/>
    <col min="8960" max="8960" width="14.5703125" style="934" customWidth="1"/>
    <col min="8961" max="8961" width="12.42578125" style="934" customWidth="1"/>
    <col min="8962" max="8962" width="19.7109375" style="934" customWidth="1"/>
    <col min="8963" max="8963" width="9.140625" style="934"/>
    <col min="8964" max="8964" width="16.85546875" style="934" customWidth="1"/>
    <col min="8965" max="8965" width="12.5703125" style="934" customWidth="1"/>
    <col min="8966" max="8966" width="11.7109375" style="934" customWidth="1"/>
    <col min="8967" max="8967" width="12.28515625" style="934" customWidth="1"/>
    <col min="8968" max="9211" width="9.140625" style="934"/>
    <col min="9212" max="9212" width="4.42578125" style="934" customWidth="1"/>
    <col min="9213" max="9213" width="20.85546875" style="934" customWidth="1"/>
    <col min="9214" max="9215" width="12" style="934" customWidth="1"/>
    <col min="9216" max="9216" width="14.5703125" style="934" customWidth="1"/>
    <col min="9217" max="9217" width="12.42578125" style="934" customWidth="1"/>
    <col min="9218" max="9218" width="19.7109375" style="934" customWidth="1"/>
    <col min="9219" max="9219" width="9.140625" style="934"/>
    <col min="9220" max="9220" width="16.85546875" style="934" customWidth="1"/>
    <col min="9221" max="9221" width="12.5703125" style="934" customWidth="1"/>
    <col min="9222" max="9222" width="11.7109375" style="934" customWidth="1"/>
    <col min="9223" max="9223" width="12.28515625" style="934" customWidth="1"/>
    <col min="9224" max="9467" width="9.140625" style="934"/>
    <col min="9468" max="9468" width="4.42578125" style="934" customWidth="1"/>
    <col min="9469" max="9469" width="20.85546875" style="934" customWidth="1"/>
    <col min="9470" max="9471" width="12" style="934" customWidth="1"/>
    <col min="9472" max="9472" width="14.5703125" style="934" customWidth="1"/>
    <col min="9473" max="9473" width="12.42578125" style="934" customWidth="1"/>
    <col min="9474" max="9474" width="19.7109375" style="934" customWidth="1"/>
    <col min="9475" max="9475" width="9.140625" style="934"/>
    <col min="9476" max="9476" width="16.85546875" style="934" customWidth="1"/>
    <col min="9477" max="9477" width="12.5703125" style="934" customWidth="1"/>
    <col min="9478" max="9478" width="11.7109375" style="934" customWidth="1"/>
    <col min="9479" max="9479" width="12.28515625" style="934" customWidth="1"/>
    <col min="9480" max="9723" width="9.140625" style="934"/>
    <col min="9724" max="9724" width="4.42578125" style="934" customWidth="1"/>
    <col min="9725" max="9725" width="20.85546875" style="934" customWidth="1"/>
    <col min="9726" max="9727" width="12" style="934" customWidth="1"/>
    <col min="9728" max="9728" width="14.5703125" style="934" customWidth="1"/>
    <col min="9729" max="9729" width="12.42578125" style="934" customWidth="1"/>
    <col min="9730" max="9730" width="19.7109375" style="934" customWidth="1"/>
    <col min="9731" max="9731" width="9.140625" style="934"/>
    <col min="9732" max="9732" width="16.85546875" style="934" customWidth="1"/>
    <col min="9733" max="9733" width="12.5703125" style="934" customWidth="1"/>
    <col min="9734" max="9734" width="11.7109375" style="934" customWidth="1"/>
    <col min="9735" max="9735" width="12.28515625" style="934" customWidth="1"/>
    <col min="9736" max="9979" width="9.140625" style="934"/>
    <col min="9980" max="9980" width="4.42578125" style="934" customWidth="1"/>
    <col min="9981" max="9981" width="20.85546875" style="934" customWidth="1"/>
    <col min="9982" max="9983" width="12" style="934" customWidth="1"/>
    <col min="9984" max="9984" width="14.5703125" style="934" customWidth="1"/>
    <col min="9985" max="9985" width="12.42578125" style="934" customWidth="1"/>
    <col min="9986" max="9986" width="19.7109375" style="934" customWidth="1"/>
    <col min="9987" max="9987" width="9.140625" style="934"/>
    <col min="9988" max="9988" width="16.85546875" style="934" customWidth="1"/>
    <col min="9989" max="9989" width="12.5703125" style="934" customWidth="1"/>
    <col min="9990" max="9990" width="11.7109375" style="934" customWidth="1"/>
    <col min="9991" max="9991" width="12.28515625" style="934" customWidth="1"/>
    <col min="9992" max="10235" width="9.140625" style="934"/>
    <col min="10236" max="10236" width="4.42578125" style="934" customWidth="1"/>
    <col min="10237" max="10237" width="20.85546875" style="934" customWidth="1"/>
    <col min="10238" max="10239" width="12" style="934" customWidth="1"/>
    <col min="10240" max="10240" width="14.5703125" style="934" customWidth="1"/>
    <col min="10241" max="10241" width="12.42578125" style="934" customWidth="1"/>
    <col min="10242" max="10242" width="19.7109375" style="934" customWidth="1"/>
    <col min="10243" max="10243" width="9.140625" style="934"/>
    <col min="10244" max="10244" width="16.85546875" style="934" customWidth="1"/>
    <col min="10245" max="10245" width="12.5703125" style="934" customWidth="1"/>
    <col min="10246" max="10246" width="11.7109375" style="934" customWidth="1"/>
    <col min="10247" max="10247" width="12.28515625" style="934" customWidth="1"/>
    <col min="10248" max="10491" width="9.140625" style="934"/>
    <col min="10492" max="10492" width="4.42578125" style="934" customWidth="1"/>
    <col min="10493" max="10493" width="20.85546875" style="934" customWidth="1"/>
    <col min="10494" max="10495" width="12" style="934" customWidth="1"/>
    <col min="10496" max="10496" width="14.5703125" style="934" customWidth="1"/>
    <col min="10497" max="10497" width="12.42578125" style="934" customWidth="1"/>
    <col min="10498" max="10498" width="19.7109375" style="934" customWidth="1"/>
    <col min="10499" max="10499" width="9.140625" style="934"/>
    <col min="10500" max="10500" width="16.85546875" style="934" customWidth="1"/>
    <col min="10501" max="10501" width="12.5703125" style="934" customWidth="1"/>
    <col min="10502" max="10502" width="11.7109375" style="934" customWidth="1"/>
    <col min="10503" max="10503" width="12.28515625" style="934" customWidth="1"/>
    <col min="10504" max="10747" width="9.140625" style="934"/>
    <col min="10748" max="10748" width="4.42578125" style="934" customWidth="1"/>
    <col min="10749" max="10749" width="20.85546875" style="934" customWidth="1"/>
    <col min="10750" max="10751" width="12" style="934" customWidth="1"/>
    <col min="10752" max="10752" width="14.5703125" style="934" customWidth="1"/>
    <col min="10753" max="10753" width="12.42578125" style="934" customWidth="1"/>
    <col min="10754" max="10754" width="19.7109375" style="934" customWidth="1"/>
    <col min="10755" max="10755" width="9.140625" style="934"/>
    <col min="10756" max="10756" width="16.85546875" style="934" customWidth="1"/>
    <col min="10757" max="10757" width="12.5703125" style="934" customWidth="1"/>
    <col min="10758" max="10758" width="11.7109375" style="934" customWidth="1"/>
    <col min="10759" max="10759" width="12.28515625" style="934" customWidth="1"/>
    <col min="10760" max="11003" width="9.140625" style="934"/>
    <col min="11004" max="11004" width="4.42578125" style="934" customWidth="1"/>
    <col min="11005" max="11005" width="20.85546875" style="934" customWidth="1"/>
    <col min="11006" max="11007" width="12" style="934" customWidth="1"/>
    <col min="11008" max="11008" width="14.5703125" style="934" customWidth="1"/>
    <col min="11009" max="11009" width="12.42578125" style="934" customWidth="1"/>
    <col min="11010" max="11010" width="19.7109375" style="934" customWidth="1"/>
    <col min="11011" max="11011" width="9.140625" style="934"/>
    <col min="11012" max="11012" width="16.85546875" style="934" customWidth="1"/>
    <col min="11013" max="11013" width="12.5703125" style="934" customWidth="1"/>
    <col min="11014" max="11014" width="11.7109375" style="934" customWidth="1"/>
    <col min="11015" max="11015" width="12.28515625" style="934" customWidth="1"/>
    <col min="11016" max="11259" width="9.140625" style="934"/>
    <col min="11260" max="11260" width="4.42578125" style="934" customWidth="1"/>
    <col min="11261" max="11261" width="20.85546875" style="934" customWidth="1"/>
    <col min="11262" max="11263" width="12" style="934" customWidth="1"/>
    <col min="11264" max="11264" width="14.5703125" style="934" customWidth="1"/>
    <col min="11265" max="11265" width="12.42578125" style="934" customWidth="1"/>
    <col min="11266" max="11266" width="19.7109375" style="934" customWidth="1"/>
    <col min="11267" max="11267" width="9.140625" style="934"/>
    <col min="11268" max="11268" width="16.85546875" style="934" customWidth="1"/>
    <col min="11269" max="11269" width="12.5703125" style="934" customWidth="1"/>
    <col min="11270" max="11270" width="11.7109375" style="934" customWidth="1"/>
    <col min="11271" max="11271" width="12.28515625" style="934" customWidth="1"/>
    <col min="11272" max="11515" width="9.140625" style="934"/>
    <col min="11516" max="11516" width="4.42578125" style="934" customWidth="1"/>
    <col min="11517" max="11517" width="20.85546875" style="934" customWidth="1"/>
    <col min="11518" max="11519" width="12" style="934" customWidth="1"/>
    <col min="11520" max="11520" width="14.5703125" style="934" customWidth="1"/>
    <col min="11521" max="11521" width="12.42578125" style="934" customWidth="1"/>
    <col min="11522" max="11522" width="19.7109375" style="934" customWidth="1"/>
    <col min="11523" max="11523" width="9.140625" style="934"/>
    <col min="11524" max="11524" width="16.85546875" style="934" customWidth="1"/>
    <col min="11525" max="11525" width="12.5703125" style="934" customWidth="1"/>
    <col min="11526" max="11526" width="11.7109375" style="934" customWidth="1"/>
    <col min="11527" max="11527" width="12.28515625" style="934" customWidth="1"/>
    <col min="11528" max="11771" width="9.140625" style="934"/>
    <col min="11772" max="11772" width="4.42578125" style="934" customWidth="1"/>
    <col min="11773" max="11773" width="20.85546875" style="934" customWidth="1"/>
    <col min="11774" max="11775" width="12" style="934" customWidth="1"/>
    <col min="11776" max="11776" width="14.5703125" style="934" customWidth="1"/>
    <col min="11777" max="11777" width="12.42578125" style="934" customWidth="1"/>
    <col min="11778" max="11778" width="19.7109375" style="934" customWidth="1"/>
    <col min="11779" max="11779" width="9.140625" style="934"/>
    <col min="11780" max="11780" width="16.85546875" style="934" customWidth="1"/>
    <col min="11781" max="11781" width="12.5703125" style="934" customWidth="1"/>
    <col min="11782" max="11782" width="11.7109375" style="934" customWidth="1"/>
    <col min="11783" max="11783" width="12.28515625" style="934" customWidth="1"/>
    <col min="11784" max="12027" width="9.140625" style="934"/>
    <col min="12028" max="12028" width="4.42578125" style="934" customWidth="1"/>
    <col min="12029" max="12029" width="20.85546875" style="934" customWidth="1"/>
    <col min="12030" max="12031" width="12" style="934" customWidth="1"/>
    <col min="12032" max="12032" width="14.5703125" style="934" customWidth="1"/>
    <col min="12033" max="12033" width="12.42578125" style="934" customWidth="1"/>
    <col min="12034" max="12034" width="19.7109375" style="934" customWidth="1"/>
    <col min="12035" max="12035" width="9.140625" style="934"/>
    <col min="12036" max="12036" width="16.85546875" style="934" customWidth="1"/>
    <col min="12037" max="12037" width="12.5703125" style="934" customWidth="1"/>
    <col min="12038" max="12038" width="11.7109375" style="934" customWidth="1"/>
    <col min="12039" max="12039" width="12.28515625" style="934" customWidth="1"/>
    <col min="12040" max="12283" width="9.140625" style="934"/>
    <col min="12284" max="12284" width="4.42578125" style="934" customWidth="1"/>
    <col min="12285" max="12285" width="20.85546875" style="934" customWidth="1"/>
    <col min="12286" max="12287" width="12" style="934" customWidth="1"/>
    <col min="12288" max="12288" width="14.5703125" style="934" customWidth="1"/>
    <col min="12289" max="12289" width="12.42578125" style="934" customWidth="1"/>
    <col min="12290" max="12290" width="19.7109375" style="934" customWidth="1"/>
    <col min="12291" max="12291" width="9.140625" style="934"/>
    <col min="12292" max="12292" width="16.85546875" style="934" customWidth="1"/>
    <col min="12293" max="12293" width="12.5703125" style="934" customWidth="1"/>
    <col min="12294" max="12294" width="11.7109375" style="934" customWidth="1"/>
    <col min="12295" max="12295" width="12.28515625" style="934" customWidth="1"/>
    <col min="12296" max="12539" width="9.140625" style="934"/>
    <col min="12540" max="12540" width="4.42578125" style="934" customWidth="1"/>
    <col min="12541" max="12541" width="20.85546875" style="934" customWidth="1"/>
    <col min="12542" max="12543" width="12" style="934" customWidth="1"/>
    <col min="12544" max="12544" width="14.5703125" style="934" customWidth="1"/>
    <col min="12545" max="12545" width="12.42578125" style="934" customWidth="1"/>
    <col min="12546" max="12546" width="19.7109375" style="934" customWidth="1"/>
    <col min="12547" max="12547" width="9.140625" style="934"/>
    <col min="12548" max="12548" width="16.85546875" style="934" customWidth="1"/>
    <col min="12549" max="12549" width="12.5703125" style="934" customWidth="1"/>
    <col min="12550" max="12550" width="11.7109375" style="934" customWidth="1"/>
    <col min="12551" max="12551" width="12.28515625" style="934" customWidth="1"/>
    <col min="12552" max="12795" width="9.140625" style="934"/>
    <col min="12796" max="12796" width="4.42578125" style="934" customWidth="1"/>
    <col min="12797" max="12797" width="20.85546875" style="934" customWidth="1"/>
    <col min="12798" max="12799" width="12" style="934" customWidth="1"/>
    <col min="12800" max="12800" width="14.5703125" style="934" customWidth="1"/>
    <col min="12801" max="12801" width="12.42578125" style="934" customWidth="1"/>
    <col min="12802" max="12802" width="19.7109375" style="934" customWidth="1"/>
    <col min="12803" max="12803" width="9.140625" style="934"/>
    <col min="12804" max="12804" width="16.85546875" style="934" customWidth="1"/>
    <col min="12805" max="12805" width="12.5703125" style="934" customWidth="1"/>
    <col min="12806" max="12806" width="11.7109375" style="934" customWidth="1"/>
    <col min="12807" max="12807" width="12.28515625" style="934" customWidth="1"/>
    <col min="12808" max="13051" width="9.140625" style="934"/>
    <col min="13052" max="13052" width="4.42578125" style="934" customWidth="1"/>
    <col min="13053" max="13053" width="20.85546875" style="934" customWidth="1"/>
    <col min="13054" max="13055" width="12" style="934" customWidth="1"/>
    <col min="13056" max="13056" width="14.5703125" style="934" customWidth="1"/>
    <col min="13057" max="13057" width="12.42578125" style="934" customWidth="1"/>
    <col min="13058" max="13058" width="19.7109375" style="934" customWidth="1"/>
    <col min="13059" max="13059" width="9.140625" style="934"/>
    <col min="13060" max="13060" width="16.85546875" style="934" customWidth="1"/>
    <col min="13061" max="13061" width="12.5703125" style="934" customWidth="1"/>
    <col min="13062" max="13062" width="11.7109375" style="934" customWidth="1"/>
    <col min="13063" max="13063" width="12.28515625" style="934" customWidth="1"/>
    <col min="13064" max="13307" width="9.140625" style="934"/>
    <col min="13308" max="13308" width="4.42578125" style="934" customWidth="1"/>
    <col min="13309" max="13309" width="20.85546875" style="934" customWidth="1"/>
    <col min="13310" max="13311" width="12" style="934" customWidth="1"/>
    <col min="13312" max="13312" width="14.5703125" style="934" customWidth="1"/>
    <col min="13313" max="13313" width="12.42578125" style="934" customWidth="1"/>
    <col min="13314" max="13314" width="19.7109375" style="934" customWidth="1"/>
    <col min="13315" max="13315" width="9.140625" style="934"/>
    <col min="13316" max="13316" width="16.85546875" style="934" customWidth="1"/>
    <col min="13317" max="13317" width="12.5703125" style="934" customWidth="1"/>
    <col min="13318" max="13318" width="11.7109375" style="934" customWidth="1"/>
    <col min="13319" max="13319" width="12.28515625" style="934" customWidth="1"/>
    <col min="13320" max="13563" width="9.140625" style="934"/>
    <col min="13564" max="13564" width="4.42578125" style="934" customWidth="1"/>
    <col min="13565" max="13565" width="20.85546875" style="934" customWidth="1"/>
    <col min="13566" max="13567" width="12" style="934" customWidth="1"/>
    <col min="13568" max="13568" width="14.5703125" style="934" customWidth="1"/>
    <col min="13569" max="13569" width="12.42578125" style="934" customWidth="1"/>
    <col min="13570" max="13570" width="19.7109375" style="934" customWidth="1"/>
    <col min="13571" max="13571" width="9.140625" style="934"/>
    <col min="13572" max="13572" width="16.85546875" style="934" customWidth="1"/>
    <col min="13573" max="13573" width="12.5703125" style="934" customWidth="1"/>
    <col min="13574" max="13574" width="11.7109375" style="934" customWidth="1"/>
    <col min="13575" max="13575" width="12.28515625" style="934" customWidth="1"/>
    <col min="13576" max="13819" width="9.140625" style="934"/>
    <col min="13820" max="13820" width="4.42578125" style="934" customWidth="1"/>
    <col min="13821" max="13821" width="20.85546875" style="934" customWidth="1"/>
    <col min="13822" max="13823" width="12" style="934" customWidth="1"/>
    <col min="13824" max="13824" width="14.5703125" style="934" customWidth="1"/>
    <col min="13825" max="13825" width="12.42578125" style="934" customWidth="1"/>
    <col min="13826" max="13826" width="19.7109375" style="934" customWidth="1"/>
    <col min="13827" max="13827" width="9.140625" style="934"/>
    <col min="13828" max="13828" width="16.85546875" style="934" customWidth="1"/>
    <col min="13829" max="13829" width="12.5703125" style="934" customWidth="1"/>
    <col min="13830" max="13830" width="11.7109375" style="934" customWidth="1"/>
    <col min="13831" max="13831" width="12.28515625" style="934" customWidth="1"/>
    <col min="13832" max="14075" width="9.140625" style="934"/>
    <col min="14076" max="14076" width="4.42578125" style="934" customWidth="1"/>
    <col min="14077" max="14077" width="20.85546875" style="934" customWidth="1"/>
    <col min="14078" max="14079" width="12" style="934" customWidth="1"/>
    <col min="14080" max="14080" width="14.5703125" style="934" customWidth="1"/>
    <col min="14081" max="14081" width="12.42578125" style="934" customWidth="1"/>
    <col min="14082" max="14082" width="19.7109375" style="934" customWidth="1"/>
    <col min="14083" max="14083" width="9.140625" style="934"/>
    <col min="14084" max="14084" width="16.85546875" style="934" customWidth="1"/>
    <col min="14085" max="14085" width="12.5703125" style="934" customWidth="1"/>
    <col min="14086" max="14086" width="11.7109375" style="934" customWidth="1"/>
    <col min="14087" max="14087" width="12.28515625" style="934" customWidth="1"/>
    <col min="14088" max="14331" width="9.140625" style="934"/>
    <col min="14332" max="14332" width="4.42578125" style="934" customWidth="1"/>
    <col min="14333" max="14333" width="20.85546875" style="934" customWidth="1"/>
    <col min="14334" max="14335" width="12" style="934" customWidth="1"/>
    <col min="14336" max="14336" width="14.5703125" style="934" customWidth="1"/>
    <col min="14337" max="14337" width="12.42578125" style="934" customWidth="1"/>
    <col min="14338" max="14338" width="19.7109375" style="934" customWidth="1"/>
    <col min="14339" max="14339" width="9.140625" style="934"/>
    <col min="14340" max="14340" width="16.85546875" style="934" customWidth="1"/>
    <col min="14341" max="14341" width="12.5703125" style="934" customWidth="1"/>
    <col min="14342" max="14342" width="11.7109375" style="934" customWidth="1"/>
    <col min="14343" max="14343" width="12.28515625" style="934" customWidth="1"/>
    <col min="14344" max="14587" width="9.140625" style="934"/>
    <col min="14588" max="14588" width="4.42578125" style="934" customWidth="1"/>
    <col min="14589" max="14589" width="20.85546875" style="934" customWidth="1"/>
    <col min="14590" max="14591" width="12" style="934" customWidth="1"/>
    <col min="14592" max="14592" width="14.5703125" style="934" customWidth="1"/>
    <col min="14593" max="14593" width="12.42578125" style="934" customWidth="1"/>
    <col min="14594" max="14594" width="19.7109375" style="934" customWidth="1"/>
    <col min="14595" max="14595" width="9.140625" style="934"/>
    <col min="14596" max="14596" width="16.85546875" style="934" customWidth="1"/>
    <col min="14597" max="14597" width="12.5703125" style="934" customWidth="1"/>
    <col min="14598" max="14598" width="11.7109375" style="934" customWidth="1"/>
    <col min="14599" max="14599" width="12.28515625" style="934" customWidth="1"/>
    <col min="14600" max="14843" width="9.140625" style="934"/>
    <col min="14844" max="14844" width="4.42578125" style="934" customWidth="1"/>
    <col min="14845" max="14845" width="20.85546875" style="934" customWidth="1"/>
    <col min="14846" max="14847" width="12" style="934" customWidth="1"/>
    <col min="14848" max="14848" width="14.5703125" style="934" customWidth="1"/>
    <col min="14849" max="14849" width="12.42578125" style="934" customWidth="1"/>
    <col min="14850" max="14850" width="19.7109375" style="934" customWidth="1"/>
    <col min="14851" max="14851" width="9.140625" style="934"/>
    <col min="14852" max="14852" width="16.85546875" style="934" customWidth="1"/>
    <col min="14853" max="14853" width="12.5703125" style="934" customWidth="1"/>
    <col min="14854" max="14854" width="11.7109375" style="934" customWidth="1"/>
    <col min="14855" max="14855" width="12.28515625" style="934" customWidth="1"/>
    <col min="14856" max="15099" width="9.140625" style="934"/>
    <col min="15100" max="15100" width="4.42578125" style="934" customWidth="1"/>
    <col min="15101" max="15101" width="20.85546875" style="934" customWidth="1"/>
    <col min="15102" max="15103" width="12" style="934" customWidth="1"/>
    <col min="15104" max="15104" width="14.5703125" style="934" customWidth="1"/>
    <col min="15105" max="15105" width="12.42578125" style="934" customWidth="1"/>
    <col min="15106" max="15106" width="19.7109375" style="934" customWidth="1"/>
    <col min="15107" max="15107" width="9.140625" style="934"/>
    <col min="15108" max="15108" width="16.85546875" style="934" customWidth="1"/>
    <col min="15109" max="15109" width="12.5703125" style="934" customWidth="1"/>
    <col min="15110" max="15110" width="11.7109375" style="934" customWidth="1"/>
    <col min="15111" max="15111" width="12.28515625" style="934" customWidth="1"/>
    <col min="15112" max="15355" width="9.140625" style="934"/>
    <col min="15356" max="15356" width="4.42578125" style="934" customWidth="1"/>
    <col min="15357" max="15357" width="20.85546875" style="934" customWidth="1"/>
    <col min="15358" max="15359" width="12" style="934" customWidth="1"/>
    <col min="15360" max="15360" width="14.5703125" style="934" customWidth="1"/>
    <col min="15361" max="15361" width="12.42578125" style="934" customWidth="1"/>
    <col min="15362" max="15362" width="19.7109375" style="934" customWidth="1"/>
    <col min="15363" max="15363" width="9.140625" style="934"/>
    <col min="15364" max="15364" width="16.85546875" style="934" customWidth="1"/>
    <col min="15365" max="15365" width="12.5703125" style="934" customWidth="1"/>
    <col min="15366" max="15366" width="11.7109375" style="934" customWidth="1"/>
    <col min="15367" max="15367" width="12.28515625" style="934" customWidth="1"/>
    <col min="15368" max="15611" width="9.140625" style="934"/>
    <col min="15612" max="15612" width="4.42578125" style="934" customWidth="1"/>
    <col min="15613" max="15613" width="20.85546875" style="934" customWidth="1"/>
    <col min="15614" max="15615" width="12" style="934" customWidth="1"/>
    <col min="15616" max="15616" width="14.5703125" style="934" customWidth="1"/>
    <col min="15617" max="15617" width="12.42578125" style="934" customWidth="1"/>
    <col min="15618" max="15618" width="19.7109375" style="934" customWidth="1"/>
    <col min="15619" max="15619" width="9.140625" style="934"/>
    <col min="15620" max="15620" width="16.85546875" style="934" customWidth="1"/>
    <col min="15621" max="15621" width="12.5703125" style="934" customWidth="1"/>
    <col min="15622" max="15622" width="11.7109375" style="934" customWidth="1"/>
    <col min="15623" max="15623" width="12.28515625" style="934" customWidth="1"/>
    <col min="15624" max="15867" width="9.140625" style="934"/>
    <col min="15868" max="15868" width="4.42578125" style="934" customWidth="1"/>
    <col min="15869" max="15869" width="20.85546875" style="934" customWidth="1"/>
    <col min="15870" max="15871" width="12" style="934" customWidth="1"/>
    <col min="15872" max="15872" width="14.5703125" style="934" customWidth="1"/>
    <col min="15873" max="15873" width="12.42578125" style="934" customWidth="1"/>
    <col min="15874" max="15874" width="19.7109375" style="934" customWidth="1"/>
    <col min="15875" max="15875" width="9.140625" style="934"/>
    <col min="15876" max="15876" width="16.85546875" style="934" customWidth="1"/>
    <col min="15877" max="15877" width="12.5703125" style="934" customWidth="1"/>
    <col min="15878" max="15878" width="11.7109375" style="934" customWidth="1"/>
    <col min="15879" max="15879" width="12.28515625" style="934" customWidth="1"/>
    <col min="15880" max="16123" width="9.140625" style="934"/>
    <col min="16124" max="16124" width="4.42578125" style="934" customWidth="1"/>
    <col min="16125" max="16125" width="20.85546875" style="934" customWidth="1"/>
    <col min="16126" max="16127" width="12" style="934" customWidth="1"/>
    <col min="16128" max="16128" width="14.5703125" style="934" customWidth="1"/>
    <col min="16129" max="16129" width="12.42578125" style="934" customWidth="1"/>
    <col min="16130" max="16130" width="19.7109375" style="934" customWidth="1"/>
    <col min="16131" max="16131" width="9.140625" style="934"/>
    <col min="16132" max="16132" width="16.85546875" style="934" customWidth="1"/>
    <col min="16133" max="16133" width="12.5703125" style="934" customWidth="1"/>
    <col min="16134" max="16134" width="11.7109375" style="934" customWidth="1"/>
    <col min="16135" max="16135" width="12.28515625" style="934" customWidth="1"/>
    <col min="16136" max="16384" width="9.140625" style="934"/>
  </cols>
  <sheetData>
    <row r="1" spans="1:20" ht="15.75">
      <c r="A1" s="511"/>
    </row>
    <row r="2" spans="1:20" ht="26.25" customHeight="1">
      <c r="A2" s="512" t="s">
        <v>240</v>
      </c>
    </row>
    <row r="5" spans="1:20" ht="38.25" customHeight="1" thickBot="1">
      <c r="A5" s="1163" t="s">
        <v>348</v>
      </c>
      <c r="B5" s="1163"/>
      <c r="C5" s="1163"/>
      <c r="D5" s="1163"/>
      <c r="E5" s="1163"/>
      <c r="F5" s="1163"/>
      <c r="H5" s="567" t="s">
        <v>258</v>
      </c>
    </row>
    <row r="6" spans="1:20" ht="15.75" customHeight="1" thickBot="1">
      <c r="A6" s="1164" t="s">
        <v>107</v>
      </c>
      <c r="B6" s="1166" t="s">
        <v>347</v>
      </c>
      <c r="C6" s="1167"/>
      <c r="D6" s="1168"/>
      <c r="E6" s="1169" t="s">
        <v>341</v>
      </c>
      <c r="F6" s="1171" t="s">
        <v>342</v>
      </c>
    </row>
    <row r="7" spans="1:20" ht="21" customHeight="1" thickBot="1">
      <c r="A7" s="1182"/>
      <c r="B7" s="942" t="s">
        <v>244</v>
      </c>
      <c r="C7" s="942" t="s">
        <v>247</v>
      </c>
      <c r="D7" s="942" t="s">
        <v>248</v>
      </c>
      <c r="E7" s="1175"/>
      <c r="F7" s="1176"/>
    </row>
    <row r="8" spans="1:20" ht="17.25" customHeight="1" thickBot="1">
      <c r="A8" s="741" t="s">
        <v>108</v>
      </c>
      <c r="B8" s="646">
        <v>14038.891</v>
      </c>
      <c r="C8" s="646">
        <v>4836.6369999999997</v>
      </c>
      <c r="D8" s="755">
        <f t="shared" ref="D8:D13" si="0">(C8/B8)*100</f>
        <v>34.451702773388583</v>
      </c>
      <c r="E8" s="646">
        <v>10934.939</v>
      </c>
      <c r="F8" s="755">
        <f t="shared" ref="F8:F13" si="1">((B8-E8)/E8)*100</f>
        <v>28.385636170444105</v>
      </c>
      <c r="H8" s="591" t="s">
        <v>109</v>
      </c>
    </row>
    <row r="9" spans="1:20" ht="18" customHeight="1" thickBot="1">
      <c r="A9" s="742" t="s">
        <v>110</v>
      </c>
      <c r="B9" s="647">
        <v>50520</v>
      </c>
      <c r="C9" s="647">
        <v>10098</v>
      </c>
      <c r="D9" s="756">
        <f t="shared" si="0"/>
        <v>19.98812351543943</v>
      </c>
      <c r="E9" s="647">
        <v>51011</v>
      </c>
      <c r="F9" s="756">
        <f t="shared" si="1"/>
        <v>-0.96253749191350879</v>
      </c>
      <c r="H9" s="566">
        <f>B9-E9</f>
        <v>-491</v>
      </c>
      <c r="O9" s="80"/>
      <c r="P9" s="80"/>
      <c r="Q9" s="80"/>
      <c r="R9" s="80"/>
      <c r="S9" s="80"/>
      <c r="T9" s="80"/>
    </row>
    <row r="10" spans="1:20" ht="15" customHeight="1" thickBot="1">
      <c r="A10" s="743" t="s">
        <v>241</v>
      </c>
      <c r="B10" s="648">
        <v>21098</v>
      </c>
      <c r="C10" s="918">
        <v>0</v>
      </c>
      <c r="D10" s="756">
        <f t="shared" si="0"/>
        <v>0</v>
      </c>
      <c r="E10" s="649">
        <v>25583</v>
      </c>
      <c r="F10" s="756">
        <f t="shared" si="1"/>
        <v>-17.531173044599928</v>
      </c>
      <c r="O10" s="80"/>
      <c r="P10" s="80"/>
      <c r="Q10" s="80"/>
      <c r="R10" s="80"/>
      <c r="S10" s="80"/>
      <c r="T10" s="80"/>
    </row>
    <row r="11" spans="1:20" ht="17.25" customHeight="1" thickBot="1">
      <c r="A11" s="742" t="s">
        <v>111</v>
      </c>
      <c r="B11" s="1017">
        <v>275566.08799999999</v>
      </c>
      <c r="C11" s="650">
        <v>12231.944</v>
      </c>
      <c r="D11" s="757">
        <f t="shared" si="0"/>
        <v>4.4388422714771778</v>
      </c>
      <c r="E11" s="650">
        <v>306802.46600000001</v>
      </c>
      <c r="F11" s="757">
        <f t="shared" si="1"/>
        <v>-10.181266926322563</v>
      </c>
      <c r="J11" s="738"/>
      <c r="O11" s="80"/>
      <c r="P11" s="80"/>
      <c r="Q11" s="80"/>
      <c r="R11" s="80"/>
      <c r="S11" s="80"/>
      <c r="T11" s="80"/>
    </row>
    <row r="12" spans="1:20" ht="15" customHeight="1" thickBot="1">
      <c r="A12" s="741" t="s">
        <v>112</v>
      </c>
      <c r="B12" s="646">
        <v>106578.781</v>
      </c>
      <c r="C12" s="646">
        <v>21111.114000000001</v>
      </c>
      <c r="D12" s="756">
        <f t="shared" si="0"/>
        <v>19.807989734842248</v>
      </c>
      <c r="E12" s="646">
        <v>89043.978000000003</v>
      </c>
      <c r="F12" s="756">
        <f t="shared" si="1"/>
        <v>19.692295193730001</v>
      </c>
      <c r="O12" s="80"/>
      <c r="P12" s="80"/>
      <c r="Q12" s="80"/>
      <c r="R12" s="80"/>
      <c r="S12" s="80"/>
      <c r="T12" s="80"/>
    </row>
    <row r="13" spans="1:20" ht="15" customHeight="1" thickBot="1">
      <c r="A13" s="741" t="s">
        <v>113</v>
      </c>
      <c r="B13" s="646">
        <f>B11+B12</f>
        <v>382144.86900000001</v>
      </c>
      <c r="C13" s="646">
        <f>C11+C12</f>
        <v>33343.058000000005</v>
      </c>
      <c r="D13" s="758">
        <f t="shared" si="0"/>
        <v>8.7252402700715059</v>
      </c>
      <c r="E13" s="646">
        <f>E11+E12</f>
        <v>395846.44400000002</v>
      </c>
      <c r="F13" s="758">
        <f t="shared" si="1"/>
        <v>-3.4613358810417938</v>
      </c>
      <c r="O13" s="80"/>
      <c r="P13" s="80"/>
      <c r="Q13" s="80"/>
      <c r="R13" s="80"/>
      <c r="S13" s="80"/>
      <c r="T13" s="80"/>
    </row>
    <row r="14" spans="1:20">
      <c r="E14" s="912"/>
      <c r="O14" s="80"/>
      <c r="P14" s="80"/>
      <c r="Q14" s="80"/>
      <c r="R14" s="80"/>
      <c r="S14" s="80"/>
      <c r="T14" s="80"/>
    </row>
    <row r="15" spans="1:20">
      <c r="O15" s="80"/>
      <c r="P15" s="80"/>
      <c r="Q15" s="80"/>
      <c r="R15" s="80"/>
      <c r="S15" s="80"/>
      <c r="T15" s="80"/>
    </row>
    <row r="16" spans="1:20" ht="15.75">
      <c r="A16" s="515" t="s">
        <v>242</v>
      </c>
      <c r="O16" s="80"/>
      <c r="P16" s="80"/>
      <c r="Q16" s="80"/>
      <c r="R16" s="80"/>
      <c r="S16" s="80"/>
      <c r="T16" s="80"/>
    </row>
    <row r="17" spans="1:20">
      <c r="O17" s="80"/>
      <c r="P17" s="80"/>
      <c r="Q17" s="80"/>
      <c r="R17" s="80"/>
      <c r="S17" s="80"/>
      <c r="T17" s="80"/>
    </row>
    <row r="18" spans="1:20" ht="33" customHeight="1" thickBot="1">
      <c r="A18" s="1163" t="s">
        <v>349</v>
      </c>
      <c r="B18" s="1163"/>
      <c r="C18" s="1163"/>
      <c r="D18" s="1163"/>
      <c r="E18" s="1163"/>
      <c r="F18" s="1163"/>
      <c r="O18" s="80"/>
      <c r="P18" s="80"/>
      <c r="Q18" s="80"/>
      <c r="R18" s="80"/>
      <c r="S18" s="80"/>
      <c r="T18" s="80"/>
    </row>
    <row r="19" spans="1:20" ht="16.5" customHeight="1" thickBot="1">
      <c r="A19" s="1173" t="s">
        <v>114</v>
      </c>
      <c r="B19" s="1166" t="s">
        <v>347</v>
      </c>
      <c r="C19" s="1167"/>
      <c r="D19" s="1168"/>
      <c r="E19" s="1169" t="s">
        <v>341</v>
      </c>
      <c r="F19" s="1171" t="s">
        <v>342</v>
      </c>
      <c r="K19" s="80"/>
      <c r="L19" s="80"/>
      <c r="M19" s="80"/>
      <c r="O19" s="80"/>
      <c r="P19" s="80"/>
      <c r="Q19" s="80"/>
      <c r="R19" s="80"/>
      <c r="S19" s="80"/>
      <c r="T19" s="80"/>
    </row>
    <row r="20" spans="1:20" ht="21" customHeight="1" thickBot="1">
      <c r="A20" s="1174"/>
      <c r="B20" s="740" t="s">
        <v>244</v>
      </c>
      <c r="C20" s="740" t="s">
        <v>307</v>
      </c>
      <c r="D20" s="740" t="s">
        <v>308</v>
      </c>
      <c r="E20" s="1175"/>
      <c r="F20" s="1176"/>
      <c r="K20" s="80"/>
      <c r="L20" s="80"/>
      <c r="M20" s="80"/>
      <c r="O20" s="80"/>
      <c r="P20" s="80"/>
      <c r="Q20" s="80"/>
      <c r="R20" s="80"/>
      <c r="S20" s="80"/>
      <c r="T20" s="80"/>
    </row>
    <row r="21" spans="1:20" ht="15.75" thickBot="1">
      <c r="A21" s="513" t="s">
        <v>108</v>
      </c>
      <c r="B21" s="646">
        <v>32996.713000000003</v>
      </c>
      <c r="C21" s="651">
        <v>0</v>
      </c>
      <c r="D21" s="755">
        <f t="shared" ref="D21:D26" si="2">(C21/B21)*100</f>
        <v>0</v>
      </c>
      <c r="E21" s="646">
        <v>45324.656000000003</v>
      </c>
      <c r="F21" s="755">
        <f t="shared" ref="F21:F26" si="3">((B21-E21)/E21)*100</f>
        <v>-27.199198158282766</v>
      </c>
      <c r="H21" s="591" t="s">
        <v>115</v>
      </c>
      <c r="K21" s="80"/>
      <c r="L21" s="80"/>
      <c r="M21" s="80"/>
      <c r="O21" s="80"/>
      <c r="P21" s="80"/>
      <c r="Q21" s="80"/>
      <c r="R21" s="80"/>
      <c r="S21" s="80"/>
      <c r="T21" s="80"/>
    </row>
    <row r="22" spans="1:20" ht="15.75" thickBot="1">
      <c r="A22" s="513" t="s">
        <v>110</v>
      </c>
      <c r="B22" s="646">
        <v>161383</v>
      </c>
      <c r="C22" s="651">
        <v>0</v>
      </c>
      <c r="D22" s="756">
        <f t="shared" si="2"/>
        <v>0</v>
      </c>
      <c r="E22" s="646">
        <v>192967</v>
      </c>
      <c r="F22" s="756">
        <f t="shared" si="3"/>
        <v>-16.367565438650132</v>
      </c>
      <c r="H22" s="566">
        <f>B22-E22</f>
        <v>-31584</v>
      </c>
      <c r="O22" s="80"/>
      <c r="P22" s="80"/>
      <c r="Q22" s="80"/>
      <c r="R22" s="80"/>
      <c r="S22" s="80"/>
      <c r="T22" s="80"/>
    </row>
    <row r="23" spans="1:20" ht="15.75" thickBot="1">
      <c r="A23" s="514" t="s">
        <v>241</v>
      </c>
      <c r="B23" s="649">
        <v>48910</v>
      </c>
      <c r="C23" s="652">
        <v>0</v>
      </c>
      <c r="D23" s="756">
        <f t="shared" si="2"/>
        <v>0</v>
      </c>
      <c r="E23" s="649">
        <v>52966</v>
      </c>
      <c r="F23" s="756">
        <f t="shared" si="3"/>
        <v>-7.6577427028659901</v>
      </c>
      <c r="O23" s="80"/>
      <c r="P23" s="80"/>
      <c r="Q23" s="80"/>
      <c r="R23" s="80"/>
      <c r="S23" s="80"/>
      <c r="T23" s="80"/>
    </row>
    <row r="24" spans="1:20" ht="15.75" thickBot="1">
      <c r="A24" s="513" t="s">
        <v>111</v>
      </c>
      <c r="B24" s="646">
        <v>19137.920999999998</v>
      </c>
      <c r="C24" s="653">
        <v>58.238999999999997</v>
      </c>
      <c r="D24" s="757">
        <f t="shared" si="2"/>
        <v>0.30431205145010265</v>
      </c>
      <c r="E24" s="646">
        <v>17494.170999999998</v>
      </c>
      <c r="F24" s="757">
        <f t="shared" si="3"/>
        <v>9.3959868118357832</v>
      </c>
      <c r="O24" s="80"/>
      <c r="P24" s="80"/>
      <c r="Q24" s="80"/>
      <c r="R24" s="80"/>
      <c r="S24" s="80"/>
      <c r="T24" s="80"/>
    </row>
    <row r="25" spans="1:20" ht="15.75" thickBot="1">
      <c r="A25" s="513" t="s">
        <v>112</v>
      </c>
      <c r="B25" s="646">
        <v>5243.3869999999997</v>
      </c>
      <c r="C25" s="653">
        <v>52.505000000000003</v>
      </c>
      <c r="D25" s="756">
        <f t="shared" si="2"/>
        <v>1.001356565899103</v>
      </c>
      <c r="E25" s="646">
        <v>5563.3559999999998</v>
      </c>
      <c r="F25" s="756">
        <f>((B25-E25)/E25)*100</f>
        <v>-5.7513666211545704</v>
      </c>
      <c r="O25" s="80"/>
      <c r="P25" s="80"/>
      <c r="Q25" s="80"/>
      <c r="R25" s="80"/>
      <c r="S25" s="80"/>
      <c r="T25" s="80"/>
    </row>
    <row r="26" spans="1:20" ht="15.75" thickBot="1">
      <c r="A26" s="513" t="s">
        <v>113</v>
      </c>
      <c r="B26" s="646">
        <f>B24+B25</f>
        <v>24381.307999999997</v>
      </c>
      <c r="C26" s="654">
        <f>C24+C25</f>
        <v>110.744</v>
      </c>
      <c r="D26" s="758">
        <f t="shared" si="2"/>
        <v>0.45421681232196404</v>
      </c>
      <c r="E26" s="646">
        <f>E24+E25</f>
        <v>23057.526999999998</v>
      </c>
      <c r="F26" s="758">
        <f t="shared" si="3"/>
        <v>5.7412098010337322</v>
      </c>
      <c r="O26" s="80"/>
      <c r="P26" s="80"/>
      <c r="Q26" s="80"/>
      <c r="R26" s="80"/>
      <c r="S26" s="80"/>
      <c r="T26" s="80"/>
    </row>
    <row r="27" spans="1:20" ht="16.5" customHeight="1">
      <c r="A27" s="1181"/>
      <c r="B27" s="1181"/>
      <c r="C27" s="1181"/>
      <c r="D27" s="1181"/>
      <c r="E27" s="1181"/>
      <c r="F27" s="1181"/>
      <c r="H27" s="80"/>
      <c r="I27" s="80"/>
      <c r="J27" s="80"/>
      <c r="K27" s="80"/>
      <c r="L27" s="80"/>
      <c r="M27" s="80"/>
      <c r="N27" s="80"/>
      <c r="O27" s="80"/>
      <c r="P27" s="80"/>
      <c r="Q27" s="80"/>
      <c r="R27" s="80"/>
      <c r="S27" s="80"/>
      <c r="T27" s="80"/>
    </row>
    <row r="28" spans="1:20">
      <c r="B28" s="518"/>
      <c r="C28" s="519"/>
      <c r="D28" s="519"/>
      <c r="E28" s="519"/>
      <c r="F28" s="520"/>
      <c r="H28" s="80"/>
      <c r="I28" s="80"/>
      <c r="J28" s="80"/>
      <c r="K28" s="80"/>
      <c r="L28" s="80"/>
      <c r="M28" s="80"/>
      <c r="N28" s="80"/>
      <c r="O28" s="80"/>
      <c r="P28" s="80"/>
      <c r="Q28" s="80"/>
      <c r="R28" s="80"/>
      <c r="S28" s="80"/>
      <c r="T28" s="80"/>
    </row>
    <row r="29" spans="1:20">
      <c r="A29" s="970" t="s">
        <v>311</v>
      </c>
      <c r="B29" s="521"/>
      <c r="C29" s="522"/>
      <c r="D29" s="522"/>
      <c r="E29" s="522"/>
      <c r="F29" s="520"/>
      <c r="H29" s="80"/>
      <c r="I29" s="80"/>
      <c r="J29" s="80"/>
      <c r="K29" s="80"/>
      <c r="L29" s="80"/>
      <c r="M29" s="80"/>
      <c r="N29" s="80"/>
      <c r="O29" s="80"/>
      <c r="P29" s="80"/>
      <c r="Q29" s="80"/>
      <c r="R29" s="80"/>
      <c r="S29" s="80"/>
      <c r="T29" s="80"/>
    </row>
    <row r="30" spans="1:20">
      <c r="A30" s="518"/>
      <c r="B30" s="526"/>
      <c r="C30" s="516"/>
      <c r="D30" s="516"/>
      <c r="E30" s="516"/>
      <c r="F30" s="516"/>
      <c r="G30" s="516"/>
      <c r="H30" s="80"/>
      <c r="I30" s="80"/>
      <c r="J30" s="80"/>
      <c r="K30" s="80"/>
      <c r="L30" s="80"/>
      <c r="M30" s="80"/>
      <c r="N30" s="80"/>
      <c r="O30" s="80"/>
      <c r="P30" s="80"/>
      <c r="Q30" s="80"/>
      <c r="R30" s="80"/>
      <c r="S30" s="80"/>
      <c r="T30" s="80"/>
    </row>
    <row r="31" spans="1:20">
      <c r="A31" s="518"/>
      <c r="B31" s="527"/>
      <c r="C31" s="516"/>
      <c r="D31" s="528"/>
      <c r="E31" s="529"/>
      <c r="F31" s="516"/>
      <c r="G31" s="516"/>
      <c r="H31" s="80"/>
      <c r="I31" s="80"/>
      <c r="J31" s="80"/>
      <c r="K31" s="80"/>
      <c r="L31" s="80"/>
      <c r="M31" s="80"/>
      <c r="N31" s="80"/>
      <c r="O31" s="80"/>
      <c r="P31" s="80"/>
      <c r="Q31" s="80"/>
      <c r="R31" s="80"/>
      <c r="S31" s="80"/>
      <c r="T31" s="80"/>
    </row>
    <row r="32" spans="1:20">
      <c r="A32" s="521"/>
      <c r="B32" s="516"/>
      <c r="C32" s="1162"/>
      <c r="D32" s="1162"/>
      <c r="E32" s="516"/>
      <c r="F32" s="516"/>
      <c r="G32" s="516"/>
      <c r="H32" s="80"/>
      <c r="I32" s="80"/>
      <c r="J32" s="80"/>
      <c r="K32" s="80"/>
      <c r="L32" s="80"/>
      <c r="M32" s="80"/>
      <c r="N32" s="80"/>
      <c r="O32" s="80"/>
      <c r="P32" s="80"/>
      <c r="Q32" s="80"/>
      <c r="R32" s="80"/>
      <c r="S32" s="80"/>
      <c r="T32" s="80"/>
    </row>
    <row r="33" spans="1:20">
      <c r="A33" s="516"/>
      <c r="B33" s="528"/>
      <c r="C33" s="516"/>
      <c r="D33" s="516"/>
      <c r="E33" s="516"/>
      <c r="F33" s="516" t="s">
        <v>102</v>
      </c>
      <c r="G33" s="516"/>
      <c r="H33" s="80"/>
      <c r="I33" s="80"/>
      <c r="J33" s="80"/>
      <c r="K33" s="80"/>
      <c r="L33" s="80"/>
      <c r="M33" s="80"/>
      <c r="N33" s="80"/>
      <c r="O33" s="80"/>
      <c r="P33" s="80"/>
      <c r="Q33" s="80"/>
      <c r="R33" s="80"/>
      <c r="S33" s="80"/>
      <c r="T33" s="80"/>
    </row>
    <row r="34" spans="1:20" ht="15.75">
      <c r="A34" s="523"/>
      <c r="B34" s="528"/>
      <c r="C34" s="525"/>
      <c r="D34" s="80"/>
      <c r="E34" s="80"/>
      <c r="F34" s="516"/>
      <c r="G34" s="516"/>
      <c r="H34" s="80"/>
      <c r="I34" s="80"/>
      <c r="J34" s="80"/>
      <c r="K34" s="80"/>
      <c r="L34" s="80"/>
      <c r="M34" s="80"/>
      <c r="N34" s="80"/>
      <c r="O34" s="80"/>
      <c r="P34" s="80"/>
      <c r="Q34" s="80"/>
      <c r="R34" s="80"/>
      <c r="S34" s="80"/>
      <c r="T34" s="80"/>
    </row>
    <row r="35" spans="1:20">
      <c r="A35" s="516"/>
      <c r="B35" s="530"/>
      <c r="C35" s="516"/>
      <c r="D35" s="80"/>
      <c r="E35" s="80"/>
      <c r="F35" s="516"/>
      <c r="G35" s="516"/>
      <c r="H35" s="80"/>
      <c r="I35" s="80"/>
      <c r="J35" s="80"/>
      <c r="K35" s="80"/>
      <c r="L35" s="80"/>
      <c r="M35" s="80"/>
      <c r="N35" s="80"/>
      <c r="O35" s="80"/>
      <c r="P35" s="80"/>
      <c r="Q35" s="80"/>
      <c r="R35" s="80"/>
      <c r="S35" s="80"/>
      <c r="T35" s="80"/>
    </row>
    <row r="36" spans="1:20">
      <c r="A36" s="517"/>
      <c r="B36" s="530"/>
      <c r="C36" s="516"/>
      <c r="D36" s="80"/>
      <c r="E36" s="80"/>
      <c r="F36" s="516"/>
      <c r="G36" s="516"/>
      <c r="H36" s="80"/>
      <c r="I36" s="80"/>
      <c r="J36" s="80"/>
      <c r="K36" s="80"/>
      <c r="L36" s="80"/>
      <c r="M36" s="80"/>
      <c r="N36" s="80"/>
      <c r="O36" s="80"/>
      <c r="P36" s="80"/>
      <c r="Q36" s="80"/>
      <c r="R36" s="80"/>
      <c r="S36" s="80"/>
      <c r="T36" s="80"/>
    </row>
    <row r="37" spans="1:20">
      <c r="A37" s="517"/>
      <c r="B37" s="516"/>
      <c r="C37" s="516"/>
      <c r="D37" s="80"/>
      <c r="E37" s="80"/>
      <c r="F37" s="516"/>
      <c r="G37" s="516"/>
      <c r="H37" s="80"/>
      <c r="I37" s="80"/>
      <c r="J37" s="80"/>
      <c r="K37" s="80"/>
      <c r="L37" s="80"/>
      <c r="M37" s="80"/>
      <c r="N37" s="80"/>
      <c r="O37" s="80"/>
      <c r="P37" s="80"/>
      <c r="Q37" s="80"/>
      <c r="R37" s="80"/>
      <c r="S37" s="80"/>
      <c r="T37" s="80"/>
    </row>
    <row r="38" spans="1:20">
      <c r="A38" s="518"/>
      <c r="B38" s="519"/>
      <c r="C38" s="519"/>
      <c r="D38" s="80"/>
      <c r="E38" s="80"/>
      <c r="F38" s="520"/>
      <c r="G38" s="516"/>
      <c r="H38" s="80"/>
      <c r="I38" s="80"/>
      <c r="J38" s="80"/>
      <c r="K38" s="80"/>
      <c r="L38" s="80"/>
      <c r="M38" s="80"/>
      <c r="N38" s="80"/>
      <c r="O38" s="80"/>
      <c r="P38" s="80"/>
      <c r="Q38" s="80"/>
      <c r="R38" s="80"/>
    </row>
    <row r="39" spans="1:20">
      <c r="A39" s="518"/>
      <c r="B39" s="519"/>
      <c r="C39" s="519"/>
      <c r="D39" s="80"/>
      <c r="E39" s="80"/>
      <c r="F39" s="520"/>
      <c r="G39" s="516"/>
      <c r="H39" s="80"/>
      <c r="I39" s="80"/>
      <c r="J39" s="80"/>
      <c r="K39" s="80"/>
      <c r="L39" s="80"/>
      <c r="M39" s="80"/>
      <c r="N39" s="80"/>
      <c r="O39" s="80"/>
      <c r="P39" s="80"/>
      <c r="Q39" s="80"/>
      <c r="R39" s="80"/>
    </row>
    <row r="40" spans="1:20">
      <c r="A40" s="521"/>
      <c r="B40" s="522"/>
      <c r="C40" s="522"/>
      <c r="D40" s="80"/>
      <c r="E40" s="80"/>
      <c r="F40" s="520"/>
      <c r="G40" s="524"/>
      <c r="H40" s="80"/>
      <c r="I40" s="80"/>
      <c r="J40" s="80"/>
      <c r="K40" s="80"/>
      <c r="L40" s="80"/>
      <c r="M40" s="80"/>
      <c r="N40" s="80"/>
      <c r="O40" s="80"/>
      <c r="P40" s="80"/>
      <c r="Q40" s="80"/>
      <c r="R40" s="80"/>
    </row>
    <row r="41" spans="1:20">
      <c r="A41" s="526"/>
      <c r="B41" s="516"/>
      <c r="C41" s="516"/>
      <c r="D41" s="80"/>
      <c r="E41" s="80"/>
      <c r="F41" s="516"/>
      <c r="G41" s="516"/>
      <c r="H41" s="80"/>
      <c r="I41" s="80"/>
      <c r="J41" s="80"/>
      <c r="K41" s="80"/>
      <c r="L41" s="80"/>
      <c r="M41" s="80"/>
      <c r="N41" s="80"/>
      <c r="O41" s="80"/>
      <c r="P41" s="80"/>
      <c r="Q41" s="80"/>
      <c r="R41" s="80"/>
    </row>
    <row r="42" spans="1:20">
      <c r="A42" s="527"/>
      <c r="B42" s="516"/>
      <c r="C42" s="528"/>
      <c r="D42" s="80"/>
      <c r="E42" s="80"/>
      <c r="F42" s="516"/>
      <c r="G42" s="516"/>
      <c r="H42" s="516"/>
    </row>
    <row r="43" spans="1:20">
      <c r="A43" s="516"/>
      <c r="B43" s="1162"/>
      <c r="C43" s="1162"/>
      <c r="D43" s="516"/>
      <c r="E43" s="516"/>
      <c r="F43" s="516"/>
      <c r="G43" s="516"/>
    </row>
    <row r="44" spans="1:20">
      <c r="A44" s="528"/>
      <c r="B44" s="516"/>
      <c r="C44" s="516"/>
      <c r="D44" s="516"/>
      <c r="E44" s="516"/>
      <c r="F44" s="516"/>
      <c r="G44" s="516"/>
    </row>
    <row r="45" spans="1:20">
      <c r="A45" s="528"/>
      <c r="B45" s="525"/>
      <c r="C45" s="516"/>
      <c r="D45" s="516"/>
      <c r="E45" s="516"/>
      <c r="F45" s="516"/>
      <c r="G45" s="516"/>
    </row>
    <row r="46" spans="1:20">
      <c r="A46" s="530"/>
      <c r="B46" s="516"/>
      <c r="C46" s="516"/>
      <c r="D46" s="516"/>
      <c r="E46" s="516"/>
      <c r="F46" s="516"/>
      <c r="G46" s="516"/>
    </row>
    <row r="47" spans="1:20">
      <c r="A47" s="530"/>
      <c r="B47" s="516"/>
      <c r="C47" s="516"/>
      <c r="D47" s="525"/>
      <c r="E47" s="516"/>
      <c r="F47" s="516"/>
      <c r="G47" s="516"/>
    </row>
    <row r="48" spans="1:20">
      <c r="A48" s="516"/>
      <c r="B48" s="516"/>
      <c r="C48" s="516"/>
      <c r="D48" s="516"/>
      <c r="E48" s="516"/>
      <c r="F48" s="516"/>
      <c r="G48" s="516"/>
    </row>
    <row r="49" spans="1:7">
      <c r="A49" s="516"/>
      <c r="B49" s="516"/>
      <c r="C49" s="516"/>
      <c r="D49" s="516"/>
      <c r="E49" s="516"/>
      <c r="F49" s="516"/>
      <c r="G49" s="516"/>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934" customWidth="1"/>
    <col min="2" max="2" width="11.140625" style="934" customWidth="1"/>
    <col min="3" max="3" width="12.140625" style="934" customWidth="1"/>
    <col min="4" max="4" width="8.85546875" style="934" bestFit="1" customWidth="1"/>
    <col min="5" max="5" width="3" style="934" customWidth="1"/>
    <col min="6" max="6" width="20.28515625" style="934" customWidth="1"/>
    <col min="7" max="7" width="10.5703125" style="934" customWidth="1"/>
    <col min="8" max="8" width="9.85546875" style="738" bestFit="1" customWidth="1"/>
    <col min="9" max="9" width="8.85546875" style="934" bestFit="1" customWidth="1"/>
    <col min="10" max="10" width="2.85546875" style="934" customWidth="1"/>
    <col min="11" max="11" width="19.85546875" style="934" customWidth="1"/>
    <col min="12" max="12" width="12.140625" style="934" customWidth="1"/>
    <col min="13" max="13" width="11.7109375" style="934" customWidth="1"/>
    <col min="14" max="14" width="8.85546875" style="934" bestFit="1" customWidth="1"/>
    <col min="15" max="15" width="4.42578125" style="934" customWidth="1"/>
    <col min="16" max="16" width="16.7109375" style="934" customWidth="1"/>
    <col min="17" max="17" width="12.42578125" style="934" customWidth="1"/>
    <col min="18" max="18" width="15" style="934" customWidth="1"/>
    <col min="19" max="19" width="8.85546875" style="934" bestFit="1" customWidth="1"/>
    <col min="20" max="252" width="9.140625" style="934"/>
    <col min="253" max="253" width="5" style="934" customWidth="1"/>
    <col min="254" max="254" width="17.7109375" style="934" customWidth="1"/>
    <col min="255" max="255" width="13.85546875" style="934" customWidth="1"/>
    <col min="256" max="256" width="13.140625" style="934" customWidth="1"/>
    <col min="257" max="257" width="12.28515625" style="934" customWidth="1"/>
    <col min="258" max="258" width="3" style="934" customWidth="1"/>
    <col min="259" max="259" width="20.28515625" style="934" customWidth="1"/>
    <col min="260" max="260" width="12.5703125" style="934" customWidth="1"/>
    <col min="261" max="261" width="11.7109375" style="934" customWidth="1"/>
    <col min="262" max="262" width="9.140625" style="934"/>
    <col min="263" max="263" width="2.85546875" style="934" customWidth="1"/>
    <col min="264" max="264" width="18.5703125" style="934" customWidth="1"/>
    <col min="265" max="265" width="14.42578125" style="934" customWidth="1"/>
    <col min="266" max="266" width="13.7109375" style="934" customWidth="1"/>
    <col min="267" max="267" width="10.140625" style="934" customWidth="1"/>
    <col min="268" max="268" width="4.42578125" style="934" customWidth="1"/>
    <col min="269" max="269" width="24" style="934" customWidth="1"/>
    <col min="270" max="270" width="13.140625" style="934" customWidth="1"/>
    <col min="271" max="271" width="13" style="934" customWidth="1"/>
    <col min="272" max="272" width="10.42578125" style="934" customWidth="1"/>
    <col min="273" max="508" width="9.140625" style="934"/>
    <col min="509" max="509" width="5" style="934" customWidth="1"/>
    <col min="510" max="510" width="17.7109375" style="934" customWidth="1"/>
    <col min="511" max="511" width="13.85546875" style="934" customWidth="1"/>
    <col min="512" max="512" width="13.140625" style="934" customWidth="1"/>
    <col min="513" max="513" width="12.28515625" style="934" customWidth="1"/>
    <col min="514" max="514" width="3" style="934" customWidth="1"/>
    <col min="515" max="515" width="20.28515625" style="934" customWidth="1"/>
    <col min="516" max="516" width="12.5703125" style="934" customWidth="1"/>
    <col min="517" max="517" width="11.7109375" style="934" customWidth="1"/>
    <col min="518" max="518" width="9.140625" style="934"/>
    <col min="519" max="519" width="2.85546875" style="934" customWidth="1"/>
    <col min="520" max="520" width="18.5703125" style="934" customWidth="1"/>
    <col min="521" max="521" width="14.42578125" style="934" customWidth="1"/>
    <col min="522" max="522" width="13.7109375" style="934" customWidth="1"/>
    <col min="523" max="523" width="10.140625" style="934" customWidth="1"/>
    <col min="524" max="524" width="4.42578125" style="934" customWidth="1"/>
    <col min="525" max="525" width="24" style="934" customWidth="1"/>
    <col min="526" max="526" width="13.140625" style="934" customWidth="1"/>
    <col min="527" max="527" width="13" style="934" customWidth="1"/>
    <col min="528" max="528" width="10.42578125" style="934" customWidth="1"/>
    <col min="529" max="764" width="9.140625" style="934"/>
    <col min="765" max="765" width="5" style="934" customWidth="1"/>
    <col min="766" max="766" width="17.7109375" style="934" customWidth="1"/>
    <col min="767" max="767" width="13.85546875" style="934" customWidth="1"/>
    <col min="768" max="768" width="13.140625" style="934" customWidth="1"/>
    <col min="769" max="769" width="12.28515625" style="934" customWidth="1"/>
    <col min="770" max="770" width="3" style="934" customWidth="1"/>
    <col min="771" max="771" width="20.28515625" style="934" customWidth="1"/>
    <col min="772" max="772" width="12.5703125" style="934" customWidth="1"/>
    <col min="773" max="773" width="11.7109375" style="934" customWidth="1"/>
    <col min="774" max="774" width="9.140625" style="934"/>
    <col min="775" max="775" width="2.85546875" style="934" customWidth="1"/>
    <col min="776" max="776" width="18.5703125" style="934" customWidth="1"/>
    <col min="777" max="777" width="14.42578125" style="934" customWidth="1"/>
    <col min="778" max="778" width="13.7109375" style="934" customWidth="1"/>
    <col min="779" max="779" width="10.140625" style="934" customWidth="1"/>
    <col min="780" max="780" width="4.42578125" style="934" customWidth="1"/>
    <col min="781" max="781" width="24" style="934" customWidth="1"/>
    <col min="782" max="782" width="13.140625" style="934" customWidth="1"/>
    <col min="783" max="783" width="13" style="934" customWidth="1"/>
    <col min="784" max="784" width="10.42578125" style="934" customWidth="1"/>
    <col min="785" max="1020" width="9.140625" style="934"/>
    <col min="1021" max="1021" width="5" style="934" customWidth="1"/>
    <col min="1022" max="1022" width="17.7109375" style="934" customWidth="1"/>
    <col min="1023" max="1023" width="13.85546875" style="934" customWidth="1"/>
    <col min="1024" max="1024" width="13.140625" style="934" customWidth="1"/>
    <col min="1025" max="1025" width="12.28515625" style="934" customWidth="1"/>
    <col min="1026" max="1026" width="3" style="934" customWidth="1"/>
    <col min="1027" max="1027" width="20.28515625" style="934" customWidth="1"/>
    <col min="1028" max="1028" width="12.5703125" style="934" customWidth="1"/>
    <col min="1029" max="1029" width="11.7109375" style="934" customWidth="1"/>
    <col min="1030" max="1030" width="9.140625" style="934"/>
    <col min="1031" max="1031" width="2.85546875" style="934" customWidth="1"/>
    <col min="1032" max="1032" width="18.5703125" style="934" customWidth="1"/>
    <col min="1033" max="1033" width="14.42578125" style="934" customWidth="1"/>
    <col min="1034" max="1034" width="13.7109375" style="934" customWidth="1"/>
    <col min="1035" max="1035" width="10.140625" style="934" customWidth="1"/>
    <col min="1036" max="1036" width="4.42578125" style="934" customWidth="1"/>
    <col min="1037" max="1037" width="24" style="934" customWidth="1"/>
    <col min="1038" max="1038" width="13.140625" style="934" customWidth="1"/>
    <col min="1039" max="1039" width="13" style="934" customWidth="1"/>
    <col min="1040" max="1040" width="10.42578125" style="934" customWidth="1"/>
    <col min="1041" max="1276" width="9.140625" style="934"/>
    <col min="1277" max="1277" width="5" style="934" customWidth="1"/>
    <col min="1278" max="1278" width="17.7109375" style="934" customWidth="1"/>
    <col min="1279" max="1279" width="13.85546875" style="934" customWidth="1"/>
    <col min="1280" max="1280" width="13.140625" style="934" customWidth="1"/>
    <col min="1281" max="1281" width="12.28515625" style="934" customWidth="1"/>
    <col min="1282" max="1282" width="3" style="934" customWidth="1"/>
    <col min="1283" max="1283" width="20.28515625" style="934" customWidth="1"/>
    <col min="1284" max="1284" width="12.5703125" style="934" customWidth="1"/>
    <col min="1285" max="1285" width="11.7109375" style="934" customWidth="1"/>
    <col min="1286" max="1286" width="9.140625" style="934"/>
    <col min="1287" max="1287" width="2.85546875" style="934" customWidth="1"/>
    <col min="1288" max="1288" width="18.5703125" style="934" customWidth="1"/>
    <col min="1289" max="1289" width="14.42578125" style="934" customWidth="1"/>
    <col min="1290" max="1290" width="13.7109375" style="934" customWidth="1"/>
    <col min="1291" max="1291" width="10.140625" style="934" customWidth="1"/>
    <col min="1292" max="1292" width="4.42578125" style="934" customWidth="1"/>
    <col min="1293" max="1293" width="24" style="934" customWidth="1"/>
    <col min="1294" max="1294" width="13.140625" style="934" customWidth="1"/>
    <col min="1295" max="1295" width="13" style="934" customWidth="1"/>
    <col min="1296" max="1296" width="10.42578125" style="934" customWidth="1"/>
    <col min="1297" max="1532" width="9.140625" style="934"/>
    <col min="1533" max="1533" width="5" style="934" customWidth="1"/>
    <col min="1534" max="1534" width="17.7109375" style="934" customWidth="1"/>
    <col min="1535" max="1535" width="13.85546875" style="934" customWidth="1"/>
    <col min="1536" max="1536" width="13.140625" style="934" customWidth="1"/>
    <col min="1537" max="1537" width="12.28515625" style="934" customWidth="1"/>
    <col min="1538" max="1538" width="3" style="934" customWidth="1"/>
    <col min="1539" max="1539" width="20.28515625" style="934" customWidth="1"/>
    <col min="1540" max="1540" width="12.5703125" style="934" customWidth="1"/>
    <col min="1541" max="1541" width="11.7109375" style="934" customWidth="1"/>
    <col min="1542" max="1542" width="9.140625" style="934"/>
    <col min="1543" max="1543" width="2.85546875" style="934" customWidth="1"/>
    <col min="1544" max="1544" width="18.5703125" style="934" customWidth="1"/>
    <col min="1545" max="1545" width="14.42578125" style="934" customWidth="1"/>
    <col min="1546" max="1546" width="13.7109375" style="934" customWidth="1"/>
    <col min="1547" max="1547" width="10.140625" style="934" customWidth="1"/>
    <col min="1548" max="1548" width="4.42578125" style="934" customWidth="1"/>
    <col min="1549" max="1549" width="24" style="934" customWidth="1"/>
    <col min="1550" max="1550" width="13.140625" style="934" customWidth="1"/>
    <col min="1551" max="1551" width="13" style="934" customWidth="1"/>
    <col min="1552" max="1552" width="10.42578125" style="934" customWidth="1"/>
    <col min="1553" max="1788" width="9.140625" style="934"/>
    <col min="1789" max="1789" width="5" style="934" customWidth="1"/>
    <col min="1790" max="1790" width="17.7109375" style="934" customWidth="1"/>
    <col min="1791" max="1791" width="13.85546875" style="934" customWidth="1"/>
    <col min="1792" max="1792" width="13.140625" style="934" customWidth="1"/>
    <col min="1793" max="1793" width="12.28515625" style="934" customWidth="1"/>
    <col min="1794" max="1794" width="3" style="934" customWidth="1"/>
    <col min="1795" max="1795" width="20.28515625" style="934" customWidth="1"/>
    <col min="1796" max="1796" width="12.5703125" style="934" customWidth="1"/>
    <col min="1797" max="1797" width="11.7109375" style="934" customWidth="1"/>
    <col min="1798" max="1798" width="9.140625" style="934"/>
    <col min="1799" max="1799" width="2.85546875" style="934" customWidth="1"/>
    <col min="1800" max="1800" width="18.5703125" style="934" customWidth="1"/>
    <col min="1801" max="1801" width="14.42578125" style="934" customWidth="1"/>
    <col min="1802" max="1802" width="13.7109375" style="934" customWidth="1"/>
    <col min="1803" max="1803" width="10.140625" style="934" customWidth="1"/>
    <col min="1804" max="1804" width="4.42578125" style="934" customWidth="1"/>
    <col min="1805" max="1805" width="24" style="934" customWidth="1"/>
    <col min="1806" max="1806" width="13.140625" style="934" customWidth="1"/>
    <col min="1807" max="1807" width="13" style="934" customWidth="1"/>
    <col min="1808" max="1808" width="10.42578125" style="934" customWidth="1"/>
    <col min="1809" max="2044" width="9.140625" style="934"/>
    <col min="2045" max="2045" width="5" style="934" customWidth="1"/>
    <col min="2046" max="2046" width="17.7109375" style="934" customWidth="1"/>
    <col min="2047" max="2047" width="13.85546875" style="934" customWidth="1"/>
    <col min="2048" max="2048" width="13.140625" style="934" customWidth="1"/>
    <col min="2049" max="2049" width="12.28515625" style="934" customWidth="1"/>
    <col min="2050" max="2050" width="3" style="934" customWidth="1"/>
    <col min="2051" max="2051" width="20.28515625" style="934" customWidth="1"/>
    <col min="2052" max="2052" width="12.5703125" style="934" customWidth="1"/>
    <col min="2053" max="2053" width="11.7109375" style="934" customWidth="1"/>
    <col min="2054" max="2054" width="9.140625" style="934"/>
    <col min="2055" max="2055" width="2.85546875" style="934" customWidth="1"/>
    <col min="2056" max="2056" width="18.5703125" style="934" customWidth="1"/>
    <col min="2057" max="2057" width="14.42578125" style="934" customWidth="1"/>
    <col min="2058" max="2058" width="13.7109375" style="934" customWidth="1"/>
    <col min="2059" max="2059" width="10.140625" style="934" customWidth="1"/>
    <col min="2060" max="2060" width="4.42578125" style="934" customWidth="1"/>
    <col min="2061" max="2061" width="24" style="934" customWidth="1"/>
    <col min="2062" max="2062" width="13.140625" style="934" customWidth="1"/>
    <col min="2063" max="2063" width="13" style="934" customWidth="1"/>
    <col min="2064" max="2064" width="10.42578125" style="934" customWidth="1"/>
    <col min="2065" max="2300" width="9.140625" style="934"/>
    <col min="2301" max="2301" width="5" style="934" customWidth="1"/>
    <col min="2302" max="2302" width="17.7109375" style="934" customWidth="1"/>
    <col min="2303" max="2303" width="13.85546875" style="934" customWidth="1"/>
    <col min="2304" max="2304" width="13.140625" style="934" customWidth="1"/>
    <col min="2305" max="2305" width="12.28515625" style="934" customWidth="1"/>
    <col min="2306" max="2306" width="3" style="934" customWidth="1"/>
    <col min="2307" max="2307" width="20.28515625" style="934" customWidth="1"/>
    <col min="2308" max="2308" width="12.5703125" style="934" customWidth="1"/>
    <col min="2309" max="2309" width="11.7109375" style="934" customWidth="1"/>
    <col min="2310" max="2310" width="9.140625" style="934"/>
    <col min="2311" max="2311" width="2.85546875" style="934" customWidth="1"/>
    <col min="2312" max="2312" width="18.5703125" style="934" customWidth="1"/>
    <col min="2313" max="2313" width="14.42578125" style="934" customWidth="1"/>
    <col min="2314" max="2314" width="13.7109375" style="934" customWidth="1"/>
    <col min="2315" max="2315" width="10.140625" style="934" customWidth="1"/>
    <col min="2316" max="2316" width="4.42578125" style="934" customWidth="1"/>
    <col min="2317" max="2317" width="24" style="934" customWidth="1"/>
    <col min="2318" max="2318" width="13.140625" style="934" customWidth="1"/>
    <col min="2319" max="2319" width="13" style="934" customWidth="1"/>
    <col min="2320" max="2320" width="10.42578125" style="934" customWidth="1"/>
    <col min="2321" max="2556" width="9.140625" style="934"/>
    <col min="2557" max="2557" width="5" style="934" customWidth="1"/>
    <col min="2558" max="2558" width="17.7109375" style="934" customWidth="1"/>
    <col min="2559" max="2559" width="13.85546875" style="934" customWidth="1"/>
    <col min="2560" max="2560" width="13.140625" style="934" customWidth="1"/>
    <col min="2561" max="2561" width="12.28515625" style="934" customWidth="1"/>
    <col min="2562" max="2562" width="3" style="934" customWidth="1"/>
    <col min="2563" max="2563" width="20.28515625" style="934" customWidth="1"/>
    <col min="2564" max="2564" width="12.5703125" style="934" customWidth="1"/>
    <col min="2565" max="2565" width="11.7109375" style="934" customWidth="1"/>
    <col min="2566" max="2566" width="9.140625" style="934"/>
    <col min="2567" max="2567" width="2.85546875" style="934" customWidth="1"/>
    <col min="2568" max="2568" width="18.5703125" style="934" customWidth="1"/>
    <col min="2569" max="2569" width="14.42578125" style="934" customWidth="1"/>
    <col min="2570" max="2570" width="13.7109375" style="934" customWidth="1"/>
    <col min="2571" max="2571" width="10.140625" style="934" customWidth="1"/>
    <col min="2572" max="2572" width="4.42578125" style="934" customWidth="1"/>
    <col min="2573" max="2573" width="24" style="934" customWidth="1"/>
    <col min="2574" max="2574" width="13.140625" style="934" customWidth="1"/>
    <col min="2575" max="2575" width="13" style="934" customWidth="1"/>
    <col min="2576" max="2576" width="10.42578125" style="934" customWidth="1"/>
    <col min="2577" max="2812" width="9.140625" style="934"/>
    <col min="2813" max="2813" width="5" style="934" customWidth="1"/>
    <col min="2814" max="2814" width="17.7109375" style="934" customWidth="1"/>
    <col min="2815" max="2815" width="13.85546875" style="934" customWidth="1"/>
    <col min="2816" max="2816" width="13.140625" style="934" customWidth="1"/>
    <col min="2817" max="2817" width="12.28515625" style="934" customWidth="1"/>
    <col min="2818" max="2818" width="3" style="934" customWidth="1"/>
    <col min="2819" max="2819" width="20.28515625" style="934" customWidth="1"/>
    <col min="2820" max="2820" width="12.5703125" style="934" customWidth="1"/>
    <col min="2821" max="2821" width="11.7109375" style="934" customWidth="1"/>
    <col min="2822" max="2822" width="9.140625" style="934"/>
    <col min="2823" max="2823" width="2.85546875" style="934" customWidth="1"/>
    <col min="2824" max="2824" width="18.5703125" style="934" customWidth="1"/>
    <col min="2825" max="2825" width="14.42578125" style="934" customWidth="1"/>
    <col min="2826" max="2826" width="13.7109375" style="934" customWidth="1"/>
    <col min="2827" max="2827" width="10.140625" style="934" customWidth="1"/>
    <col min="2828" max="2828" width="4.42578125" style="934" customWidth="1"/>
    <col min="2829" max="2829" width="24" style="934" customWidth="1"/>
    <col min="2830" max="2830" width="13.140625" style="934" customWidth="1"/>
    <col min="2831" max="2831" width="13" style="934" customWidth="1"/>
    <col min="2832" max="2832" width="10.42578125" style="934" customWidth="1"/>
    <col min="2833" max="3068" width="9.140625" style="934"/>
    <col min="3069" max="3069" width="5" style="934" customWidth="1"/>
    <col min="3070" max="3070" width="17.7109375" style="934" customWidth="1"/>
    <col min="3071" max="3071" width="13.85546875" style="934" customWidth="1"/>
    <col min="3072" max="3072" width="13.140625" style="934" customWidth="1"/>
    <col min="3073" max="3073" width="12.28515625" style="934" customWidth="1"/>
    <col min="3074" max="3074" width="3" style="934" customWidth="1"/>
    <col min="3075" max="3075" width="20.28515625" style="934" customWidth="1"/>
    <col min="3076" max="3076" width="12.5703125" style="934" customWidth="1"/>
    <col min="3077" max="3077" width="11.7109375" style="934" customWidth="1"/>
    <col min="3078" max="3078" width="9.140625" style="934"/>
    <col min="3079" max="3079" width="2.85546875" style="934" customWidth="1"/>
    <col min="3080" max="3080" width="18.5703125" style="934" customWidth="1"/>
    <col min="3081" max="3081" width="14.42578125" style="934" customWidth="1"/>
    <col min="3082" max="3082" width="13.7109375" style="934" customWidth="1"/>
    <col min="3083" max="3083" width="10.140625" style="934" customWidth="1"/>
    <col min="3084" max="3084" width="4.42578125" style="934" customWidth="1"/>
    <col min="3085" max="3085" width="24" style="934" customWidth="1"/>
    <col min="3086" max="3086" width="13.140625" style="934" customWidth="1"/>
    <col min="3087" max="3087" width="13" style="934" customWidth="1"/>
    <col min="3088" max="3088" width="10.42578125" style="934" customWidth="1"/>
    <col min="3089" max="3324" width="9.140625" style="934"/>
    <col min="3325" max="3325" width="5" style="934" customWidth="1"/>
    <col min="3326" max="3326" width="17.7109375" style="934" customWidth="1"/>
    <col min="3327" max="3327" width="13.85546875" style="934" customWidth="1"/>
    <col min="3328" max="3328" width="13.140625" style="934" customWidth="1"/>
    <col min="3329" max="3329" width="12.28515625" style="934" customWidth="1"/>
    <col min="3330" max="3330" width="3" style="934" customWidth="1"/>
    <col min="3331" max="3331" width="20.28515625" style="934" customWidth="1"/>
    <col min="3332" max="3332" width="12.5703125" style="934" customWidth="1"/>
    <col min="3333" max="3333" width="11.7109375" style="934" customWidth="1"/>
    <col min="3334" max="3334" width="9.140625" style="934"/>
    <col min="3335" max="3335" width="2.85546875" style="934" customWidth="1"/>
    <col min="3336" max="3336" width="18.5703125" style="934" customWidth="1"/>
    <col min="3337" max="3337" width="14.42578125" style="934" customWidth="1"/>
    <col min="3338" max="3338" width="13.7109375" style="934" customWidth="1"/>
    <col min="3339" max="3339" width="10.140625" style="934" customWidth="1"/>
    <col min="3340" max="3340" width="4.42578125" style="934" customWidth="1"/>
    <col min="3341" max="3341" width="24" style="934" customWidth="1"/>
    <col min="3342" max="3342" width="13.140625" style="934" customWidth="1"/>
    <col min="3343" max="3343" width="13" style="934" customWidth="1"/>
    <col min="3344" max="3344" width="10.42578125" style="934" customWidth="1"/>
    <col min="3345" max="3580" width="9.140625" style="934"/>
    <col min="3581" max="3581" width="5" style="934" customWidth="1"/>
    <col min="3582" max="3582" width="17.7109375" style="934" customWidth="1"/>
    <col min="3583" max="3583" width="13.85546875" style="934" customWidth="1"/>
    <col min="3584" max="3584" width="13.140625" style="934" customWidth="1"/>
    <col min="3585" max="3585" width="12.28515625" style="934" customWidth="1"/>
    <col min="3586" max="3586" width="3" style="934" customWidth="1"/>
    <col min="3587" max="3587" width="20.28515625" style="934" customWidth="1"/>
    <col min="3588" max="3588" width="12.5703125" style="934" customWidth="1"/>
    <col min="3589" max="3589" width="11.7109375" style="934" customWidth="1"/>
    <col min="3590" max="3590" width="9.140625" style="934"/>
    <col min="3591" max="3591" width="2.85546875" style="934" customWidth="1"/>
    <col min="3592" max="3592" width="18.5703125" style="934" customWidth="1"/>
    <col min="3593" max="3593" width="14.42578125" style="934" customWidth="1"/>
    <col min="3594" max="3594" width="13.7109375" style="934" customWidth="1"/>
    <col min="3595" max="3595" width="10.140625" style="934" customWidth="1"/>
    <col min="3596" max="3596" width="4.42578125" style="934" customWidth="1"/>
    <col min="3597" max="3597" width="24" style="934" customWidth="1"/>
    <col min="3598" max="3598" width="13.140625" style="934" customWidth="1"/>
    <col min="3599" max="3599" width="13" style="934" customWidth="1"/>
    <col min="3600" max="3600" width="10.42578125" style="934" customWidth="1"/>
    <col min="3601" max="3836" width="9.140625" style="934"/>
    <col min="3837" max="3837" width="5" style="934" customWidth="1"/>
    <col min="3838" max="3838" width="17.7109375" style="934" customWidth="1"/>
    <col min="3839" max="3839" width="13.85546875" style="934" customWidth="1"/>
    <col min="3840" max="3840" width="13.140625" style="934" customWidth="1"/>
    <col min="3841" max="3841" width="12.28515625" style="934" customWidth="1"/>
    <col min="3842" max="3842" width="3" style="934" customWidth="1"/>
    <col min="3843" max="3843" width="20.28515625" style="934" customWidth="1"/>
    <col min="3844" max="3844" width="12.5703125" style="934" customWidth="1"/>
    <col min="3845" max="3845" width="11.7109375" style="934" customWidth="1"/>
    <col min="3846" max="3846" width="9.140625" style="934"/>
    <col min="3847" max="3847" width="2.85546875" style="934" customWidth="1"/>
    <col min="3848" max="3848" width="18.5703125" style="934" customWidth="1"/>
    <col min="3849" max="3849" width="14.42578125" style="934" customWidth="1"/>
    <col min="3850" max="3850" width="13.7109375" style="934" customWidth="1"/>
    <col min="3851" max="3851" width="10.140625" style="934" customWidth="1"/>
    <col min="3852" max="3852" width="4.42578125" style="934" customWidth="1"/>
    <col min="3853" max="3853" width="24" style="934" customWidth="1"/>
    <col min="3854" max="3854" width="13.140625" style="934" customWidth="1"/>
    <col min="3855" max="3855" width="13" style="934" customWidth="1"/>
    <col min="3856" max="3856" width="10.42578125" style="934" customWidth="1"/>
    <col min="3857" max="4092" width="9.140625" style="934"/>
    <col min="4093" max="4093" width="5" style="934" customWidth="1"/>
    <col min="4094" max="4094" width="17.7109375" style="934" customWidth="1"/>
    <col min="4095" max="4095" width="13.85546875" style="934" customWidth="1"/>
    <col min="4096" max="4096" width="13.140625" style="934" customWidth="1"/>
    <col min="4097" max="4097" width="12.28515625" style="934" customWidth="1"/>
    <col min="4098" max="4098" width="3" style="934" customWidth="1"/>
    <col min="4099" max="4099" width="20.28515625" style="934" customWidth="1"/>
    <col min="4100" max="4100" width="12.5703125" style="934" customWidth="1"/>
    <col min="4101" max="4101" width="11.7109375" style="934" customWidth="1"/>
    <col min="4102" max="4102" width="9.140625" style="934"/>
    <col min="4103" max="4103" width="2.85546875" style="934" customWidth="1"/>
    <col min="4104" max="4104" width="18.5703125" style="934" customWidth="1"/>
    <col min="4105" max="4105" width="14.42578125" style="934" customWidth="1"/>
    <col min="4106" max="4106" width="13.7109375" style="934" customWidth="1"/>
    <col min="4107" max="4107" width="10.140625" style="934" customWidth="1"/>
    <col min="4108" max="4108" width="4.42578125" style="934" customWidth="1"/>
    <col min="4109" max="4109" width="24" style="934" customWidth="1"/>
    <col min="4110" max="4110" width="13.140625" style="934" customWidth="1"/>
    <col min="4111" max="4111" width="13" style="934" customWidth="1"/>
    <col min="4112" max="4112" width="10.42578125" style="934" customWidth="1"/>
    <col min="4113" max="4348" width="9.140625" style="934"/>
    <col min="4349" max="4349" width="5" style="934" customWidth="1"/>
    <col min="4350" max="4350" width="17.7109375" style="934" customWidth="1"/>
    <col min="4351" max="4351" width="13.85546875" style="934" customWidth="1"/>
    <col min="4352" max="4352" width="13.140625" style="934" customWidth="1"/>
    <col min="4353" max="4353" width="12.28515625" style="934" customWidth="1"/>
    <col min="4354" max="4354" width="3" style="934" customWidth="1"/>
    <col min="4355" max="4355" width="20.28515625" style="934" customWidth="1"/>
    <col min="4356" max="4356" width="12.5703125" style="934" customWidth="1"/>
    <col min="4357" max="4357" width="11.7109375" style="934" customWidth="1"/>
    <col min="4358" max="4358" width="9.140625" style="934"/>
    <col min="4359" max="4359" width="2.85546875" style="934" customWidth="1"/>
    <col min="4360" max="4360" width="18.5703125" style="934" customWidth="1"/>
    <col min="4361" max="4361" width="14.42578125" style="934" customWidth="1"/>
    <col min="4362" max="4362" width="13.7109375" style="934" customWidth="1"/>
    <col min="4363" max="4363" width="10.140625" style="934" customWidth="1"/>
    <col min="4364" max="4364" width="4.42578125" style="934" customWidth="1"/>
    <col min="4365" max="4365" width="24" style="934" customWidth="1"/>
    <col min="4366" max="4366" width="13.140625" style="934" customWidth="1"/>
    <col min="4367" max="4367" width="13" style="934" customWidth="1"/>
    <col min="4368" max="4368" width="10.42578125" style="934" customWidth="1"/>
    <col min="4369" max="4604" width="9.140625" style="934"/>
    <col min="4605" max="4605" width="5" style="934" customWidth="1"/>
    <col min="4606" max="4606" width="17.7109375" style="934" customWidth="1"/>
    <col min="4607" max="4607" width="13.85546875" style="934" customWidth="1"/>
    <col min="4608" max="4608" width="13.140625" style="934" customWidth="1"/>
    <col min="4609" max="4609" width="12.28515625" style="934" customWidth="1"/>
    <col min="4610" max="4610" width="3" style="934" customWidth="1"/>
    <col min="4611" max="4611" width="20.28515625" style="934" customWidth="1"/>
    <col min="4612" max="4612" width="12.5703125" style="934" customWidth="1"/>
    <col min="4613" max="4613" width="11.7109375" style="934" customWidth="1"/>
    <col min="4614" max="4614" width="9.140625" style="934"/>
    <col min="4615" max="4615" width="2.85546875" style="934" customWidth="1"/>
    <col min="4616" max="4616" width="18.5703125" style="934" customWidth="1"/>
    <col min="4617" max="4617" width="14.42578125" style="934" customWidth="1"/>
    <col min="4618" max="4618" width="13.7109375" style="934" customWidth="1"/>
    <col min="4619" max="4619" width="10.140625" style="934" customWidth="1"/>
    <col min="4620" max="4620" width="4.42578125" style="934" customWidth="1"/>
    <col min="4621" max="4621" width="24" style="934" customWidth="1"/>
    <col min="4622" max="4622" width="13.140625" style="934" customWidth="1"/>
    <col min="4623" max="4623" width="13" style="934" customWidth="1"/>
    <col min="4624" max="4624" width="10.42578125" style="934" customWidth="1"/>
    <col min="4625" max="4860" width="9.140625" style="934"/>
    <col min="4861" max="4861" width="5" style="934" customWidth="1"/>
    <col min="4862" max="4862" width="17.7109375" style="934" customWidth="1"/>
    <col min="4863" max="4863" width="13.85546875" style="934" customWidth="1"/>
    <col min="4864" max="4864" width="13.140625" style="934" customWidth="1"/>
    <col min="4865" max="4865" width="12.28515625" style="934" customWidth="1"/>
    <col min="4866" max="4866" width="3" style="934" customWidth="1"/>
    <col min="4867" max="4867" width="20.28515625" style="934" customWidth="1"/>
    <col min="4868" max="4868" width="12.5703125" style="934" customWidth="1"/>
    <col min="4869" max="4869" width="11.7109375" style="934" customWidth="1"/>
    <col min="4870" max="4870" width="9.140625" style="934"/>
    <col min="4871" max="4871" width="2.85546875" style="934" customWidth="1"/>
    <col min="4872" max="4872" width="18.5703125" style="934" customWidth="1"/>
    <col min="4873" max="4873" width="14.42578125" style="934" customWidth="1"/>
    <col min="4874" max="4874" width="13.7109375" style="934" customWidth="1"/>
    <col min="4875" max="4875" width="10.140625" style="934" customWidth="1"/>
    <col min="4876" max="4876" width="4.42578125" style="934" customWidth="1"/>
    <col min="4877" max="4877" width="24" style="934" customWidth="1"/>
    <col min="4878" max="4878" width="13.140625" style="934" customWidth="1"/>
    <col min="4879" max="4879" width="13" style="934" customWidth="1"/>
    <col min="4880" max="4880" width="10.42578125" style="934" customWidth="1"/>
    <col min="4881" max="5116" width="9.140625" style="934"/>
    <col min="5117" max="5117" width="5" style="934" customWidth="1"/>
    <col min="5118" max="5118" width="17.7109375" style="934" customWidth="1"/>
    <col min="5119" max="5119" width="13.85546875" style="934" customWidth="1"/>
    <col min="5120" max="5120" width="13.140625" style="934" customWidth="1"/>
    <col min="5121" max="5121" width="12.28515625" style="934" customWidth="1"/>
    <col min="5122" max="5122" width="3" style="934" customWidth="1"/>
    <col min="5123" max="5123" width="20.28515625" style="934" customWidth="1"/>
    <col min="5124" max="5124" width="12.5703125" style="934" customWidth="1"/>
    <col min="5125" max="5125" width="11.7109375" style="934" customWidth="1"/>
    <col min="5126" max="5126" width="9.140625" style="934"/>
    <col min="5127" max="5127" width="2.85546875" style="934" customWidth="1"/>
    <col min="5128" max="5128" width="18.5703125" style="934" customWidth="1"/>
    <col min="5129" max="5129" width="14.42578125" style="934" customWidth="1"/>
    <col min="5130" max="5130" width="13.7109375" style="934" customWidth="1"/>
    <col min="5131" max="5131" width="10.140625" style="934" customWidth="1"/>
    <col min="5132" max="5132" width="4.42578125" style="934" customWidth="1"/>
    <col min="5133" max="5133" width="24" style="934" customWidth="1"/>
    <col min="5134" max="5134" width="13.140625" style="934" customWidth="1"/>
    <col min="5135" max="5135" width="13" style="934" customWidth="1"/>
    <col min="5136" max="5136" width="10.42578125" style="934" customWidth="1"/>
    <col min="5137" max="5372" width="9.140625" style="934"/>
    <col min="5373" max="5373" width="5" style="934" customWidth="1"/>
    <col min="5374" max="5374" width="17.7109375" style="934" customWidth="1"/>
    <col min="5375" max="5375" width="13.85546875" style="934" customWidth="1"/>
    <col min="5376" max="5376" width="13.140625" style="934" customWidth="1"/>
    <col min="5377" max="5377" width="12.28515625" style="934" customWidth="1"/>
    <col min="5378" max="5378" width="3" style="934" customWidth="1"/>
    <col min="5379" max="5379" width="20.28515625" style="934" customWidth="1"/>
    <col min="5380" max="5380" width="12.5703125" style="934" customWidth="1"/>
    <col min="5381" max="5381" width="11.7109375" style="934" customWidth="1"/>
    <col min="5382" max="5382" width="9.140625" style="934"/>
    <col min="5383" max="5383" width="2.85546875" style="934" customWidth="1"/>
    <col min="5384" max="5384" width="18.5703125" style="934" customWidth="1"/>
    <col min="5385" max="5385" width="14.42578125" style="934" customWidth="1"/>
    <col min="5386" max="5386" width="13.7109375" style="934" customWidth="1"/>
    <col min="5387" max="5387" width="10.140625" style="934" customWidth="1"/>
    <col min="5388" max="5388" width="4.42578125" style="934" customWidth="1"/>
    <col min="5389" max="5389" width="24" style="934" customWidth="1"/>
    <col min="5390" max="5390" width="13.140625" style="934" customWidth="1"/>
    <col min="5391" max="5391" width="13" style="934" customWidth="1"/>
    <col min="5392" max="5392" width="10.42578125" style="934" customWidth="1"/>
    <col min="5393" max="5628" width="9.140625" style="934"/>
    <col min="5629" max="5629" width="5" style="934" customWidth="1"/>
    <col min="5630" max="5630" width="17.7109375" style="934" customWidth="1"/>
    <col min="5631" max="5631" width="13.85546875" style="934" customWidth="1"/>
    <col min="5632" max="5632" width="13.140625" style="934" customWidth="1"/>
    <col min="5633" max="5633" width="12.28515625" style="934" customWidth="1"/>
    <col min="5634" max="5634" width="3" style="934" customWidth="1"/>
    <col min="5635" max="5635" width="20.28515625" style="934" customWidth="1"/>
    <col min="5636" max="5636" width="12.5703125" style="934" customWidth="1"/>
    <col min="5637" max="5637" width="11.7109375" style="934" customWidth="1"/>
    <col min="5638" max="5638" width="9.140625" style="934"/>
    <col min="5639" max="5639" width="2.85546875" style="934" customWidth="1"/>
    <col min="5640" max="5640" width="18.5703125" style="934" customWidth="1"/>
    <col min="5641" max="5641" width="14.42578125" style="934" customWidth="1"/>
    <col min="5642" max="5642" width="13.7109375" style="934" customWidth="1"/>
    <col min="5643" max="5643" width="10.140625" style="934" customWidth="1"/>
    <col min="5644" max="5644" width="4.42578125" style="934" customWidth="1"/>
    <col min="5645" max="5645" width="24" style="934" customWidth="1"/>
    <col min="5646" max="5646" width="13.140625" style="934" customWidth="1"/>
    <col min="5647" max="5647" width="13" style="934" customWidth="1"/>
    <col min="5648" max="5648" width="10.42578125" style="934" customWidth="1"/>
    <col min="5649" max="5884" width="9.140625" style="934"/>
    <col min="5885" max="5885" width="5" style="934" customWidth="1"/>
    <col min="5886" max="5886" width="17.7109375" style="934" customWidth="1"/>
    <col min="5887" max="5887" width="13.85546875" style="934" customWidth="1"/>
    <col min="5888" max="5888" width="13.140625" style="934" customWidth="1"/>
    <col min="5889" max="5889" width="12.28515625" style="934" customWidth="1"/>
    <col min="5890" max="5890" width="3" style="934" customWidth="1"/>
    <col min="5891" max="5891" width="20.28515625" style="934" customWidth="1"/>
    <col min="5892" max="5892" width="12.5703125" style="934" customWidth="1"/>
    <col min="5893" max="5893" width="11.7109375" style="934" customWidth="1"/>
    <col min="5894" max="5894" width="9.140625" style="934"/>
    <col min="5895" max="5895" width="2.85546875" style="934" customWidth="1"/>
    <col min="5896" max="5896" width="18.5703125" style="934" customWidth="1"/>
    <col min="5897" max="5897" width="14.42578125" style="934" customWidth="1"/>
    <col min="5898" max="5898" width="13.7109375" style="934" customWidth="1"/>
    <col min="5899" max="5899" width="10.140625" style="934" customWidth="1"/>
    <col min="5900" max="5900" width="4.42578125" style="934" customWidth="1"/>
    <col min="5901" max="5901" width="24" style="934" customWidth="1"/>
    <col min="5902" max="5902" width="13.140625" style="934" customWidth="1"/>
    <col min="5903" max="5903" width="13" style="934" customWidth="1"/>
    <col min="5904" max="5904" width="10.42578125" style="934" customWidth="1"/>
    <col min="5905" max="6140" width="9.140625" style="934"/>
    <col min="6141" max="6141" width="5" style="934" customWidth="1"/>
    <col min="6142" max="6142" width="17.7109375" style="934" customWidth="1"/>
    <col min="6143" max="6143" width="13.85546875" style="934" customWidth="1"/>
    <col min="6144" max="6144" width="13.140625" style="934" customWidth="1"/>
    <col min="6145" max="6145" width="12.28515625" style="934" customWidth="1"/>
    <col min="6146" max="6146" width="3" style="934" customWidth="1"/>
    <col min="6147" max="6147" width="20.28515625" style="934" customWidth="1"/>
    <col min="6148" max="6148" width="12.5703125" style="934" customWidth="1"/>
    <col min="6149" max="6149" width="11.7109375" style="934" customWidth="1"/>
    <col min="6150" max="6150" width="9.140625" style="934"/>
    <col min="6151" max="6151" width="2.85546875" style="934" customWidth="1"/>
    <col min="6152" max="6152" width="18.5703125" style="934" customWidth="1"/>
    <col min="6153" max="6153" width="14.42578125" style="934" customWidth="1"/>
    <col min="6154" max="6154" width="13.7109375" style="934" customWidth="1"/>
    <col min="6155" max="6155" width="10.140625" style="934" customWidth="1"/>
    <col min="6156" max="6156" width="4.42578125" style="934" customWidth="1"/>
    <col min="6157" max="6157" width="24" style="934" customWidth="1"/>
    <col min="6158" max="6158" width="13.140625" style="934" customWidth="1"/>
    <col min="6159" max="6159" width="13" style="934" customWidth="1"/>
    <col min="6160" max="6160" width="10.42578125" style="934" customWidth="1"/>
    <col min="6161" max="6396" width="9.140625" style="934"/>
    <col min="6397" max="6397" width="5" style="934" customWidth="1"/>
    <col min="6398" max="6398" width="17.7109375" style="934" customWidth="1"/>
    <col min="6399" max="6399" width="13.85546875" style="934" customWidth="1"/>
    <col min="6400" max="6400" width="13.140625" style="934" customWidth="1"/>
    <col min="6401" max="6401" width="12.28515625" style="934" customWidth="1"/>
    <col min="6402" max="6402" width="3" style="934" customWidth="1"/>
    <col min="6403" max="6403" width="20.28515625" style="934" customWidth="1"/>
    <col min="6404" max="6404" width="12.5703125" style="934" customWidth="1"/>
    <col min="6405" max="6405" width="11.7109375" style="934" customWidth="1"/>
    <col min="6406" max="6406" width="9.140625" style="934"/>
    <col min="6407" max="6407" width="2.85546875" style="934" customWidth="1"/>
    <col min="6408" max="6408" width="18.5703125" style="934" customWidth="1"/>
    <col min="6409" max="6409" width="14.42578125" style="934" customWidth="1"/>
    <col min="6410" max="6410" width="13.7109375" style="934" customWidth="1"/>
    <col min="6411" max="6411" width="10.140625" style="934" customWidth="1"/>
    <col min="6412" max="6412" width="4.42578125" style="934" customWidth="1"/>
    <col min="6413" max="6413" width="24" style="934" customWidth="1"/>
    <col min="6414" max="6414" width="13.140625" style="934" customWidth="1"/>
    <col min="6415" max="6415" width="13" style="934" customWidth="1"/>
    <col min="6416" max="6416" width="10.42578125" style="934" customWidth="1"/>
    <col min="6417" max="6652" width="9.140625" style="934"/>
    <col min="6653" max="6653" width="5" style="934" customWidth="1"/>
    <col min="6654" max="6654" width="17.7109375" style="934" customWidth="1"/>
    <col min="6655" max="6655" width="13.85546875" style="934" customWidth="1"/>
    <col min="6656" max="6656" width="13.140625" style="934" customWidth="1"/>
    <col min="6657" max="6657" width="12.28515625" style="934" customWidth="1"/>
    <col min="6658" max="6658" width="3" style="934" customWidth="1"/>
    <col min="6659" max="6659" width="20.28515625" style="934" customWidth="1"/>
    <col min="6660" max="6660" width="12.5703125" style="934" customWidth="1"/>
    <col min="6661" max="6661" width="11.7109375" style="934" customWidth="1"/>
    <col min="6662" max="6662" width="9.140625" style="934"/>
    <col min="6663" max="6663" width="2.85546875" style="934" customWidth="1"/>
    <col min="6664" max="6664" width="18.5703125" style="934" customWidth="1"/>
    <col min="6665" max="6665" width="14.42578125" style="934" customWidth="1"/>
    <col min="6666" max="6666" width="13.7109375" style="934" customWidth="1"/>
    <col min="6667" max="6667" width="10.140625" style="934" customWidth="1"/>
    <col min="6668" max="6668" width="4.42578125" style="934" customWidth="1"/>
    <col min="6669" max="6669" width="24" style="934" customWidth="1"/>
    <col min="6670" max="6670" width="13.140625" style="934" customWidth="1"/>
    <col min="6671" max="6671" width="13" style="934" customWidth="1"/>
    <col min="6672" max="6672" width="10.42578125" style="934" customWidth="1"/>
    <col min="6673" max="6908" width="9.140625" style="934"/>
    <col min="6909" max="6909" width="5" style="934" customWidth="1"/>
    <col min="6910" max="6910" width="17.7109375" style="934" customWidth="1"/>
    <col min="6911" max="6911" width="13.85546875" style="934" customWidth="1"/>
    <col min="6912" max="6912" width="13.140625" style="934" customWidth="1"/>
    <col min="6913" max="6913" width="12.28515625" style="934" customWidth="1"/>
    <col min="6914" max="6914" width="3" style="934" customWidth="1"/>
    <col min="6915" max="6915" width="20.28515625" style="934" customWidth="1"/>
    <col min="6916" max="6916" width="12.5703125" style="934" customWidth="1"/>
    <col min="6917" max="6917" width="11.7109375" style="934" customWidth="1"/>
    <col min="6918" max="6918" width="9.140625" style="934"/>
    <col min="6919" max="6919" width="2.85546875" style="934" customWidth="1"/>
    <col min="6920" max="6920" width="18.5703125" style="934" customWidth="1"/>
    <col min="6921" max="6921" width="14.42578125" style="934" customWidth="1"/>
    <col min="6922" max="6922" width="13.7109375" style="934" customWidth="1"/>
    <col min="6923" max="6923" width="10.140625" style="934" customWidth="1"/>
    <col min="6924" max="6924" width="4.42578125" style="934" customWidth="1"/>
    <col min="6925" max="6925" width="24" style="934" customWidth="1"/>
    <col min="6926" max="6926" width="13.140625" style="934" customWidth="1"/>
    <col min="6927" max="6927" width="13" style="934" customWidth="1"/>
    <col min="6928" max="6928" width="10.42578125" style="934" customWidth="1"/>
    <col min="6929" max="7164" width="9.140625" style="934"/>
    <col min="7165" max="7165" width="5" style="934" customWidth="1"/>
    <col min="7166" max="7166" width="17.7109375" style="934" customWidth="1"/>
    <col min="7167" max="7167" width="13.85546875" style="934" customWidth="1"/>
    <col min="7168" max="7168" width="13.140625" style="934" customWidth="1"/>
    <col min="7169" max="7169" width="12.28515625" style="934" customWidth="1"/>
    <col min="7170" max="7170" width="3" style="934" customWidth="1"/>
    <col min="7171" max="7171" width="20.28515625" style="934" customWidth="1"/>
    <col min="7172" max="7172" width="12.5703125" style="934" customWidth="1"/>
    <col min="7173" max="7173" width="11.7109375" style="934" customWidth="1"/>
    <col min="7174" max="7174" width="9.140625" style="934"/>
    <col min="7175" max="7175" width="2.85546875" style="934" customWidth="1"/>
    <col min="7176" max="7176" width="18.5703125" style="934" customWidth="1"/>
    <col min="7177" max="7177" width="14.42578125" style="934" customWidth="1"/>
    <col min="7178" max="7178" width="13.7109375" style="934" customWidth="1"/>
    <col min="7179" max="7179" width="10.140625" style="934" customWidth="1"/>
    <col min="7180" max="7180" width="4.42578125" style="934" customWidth="1"/>
    <col min="7181" max="7181" width="24" style="934" customWidth="1"/>
    <col min="7182" max="7182" width="13.140625" style="934" customWidth="1"/>
    <col min="7183" max="7183" width="13" style="934" customWidth="1"/>
    <col min="7184" max="7184" width="10.42578125" style="934" customWidth="1"/>
    <col min="7185" max="7420" width="9.140625" style="934"/>
    <col min="7421" max="7421" width="5" style="934" customWidth="1"/>
    <col min="7422" max="7422" width="17.7109375" style="934" customWidth="1"/>
    <col min="7423" max="7423" width="13.85546875" style="934" customWidth="1"/>
    <col min="7424" max="7424" width="13.140625" style="934" customWidth="1"/>
    <col min="7425" max="7425" width="12.28515625" style="934" customWidth="1"/>
    <col min="7426" max="7426" width="3" style="934" customWidth="1"/>
    <col min="7427" max="7427" width="20.28515625" style="934" customWidth="1"/>
    <col min="7428" max="7428" width="12.5703125" style="934" customWidth="1"/>
    <col min="7429" max="7429" width="11.7109375" style="934" customWidth="1"/>
    <col min="7430" max="7430" width="9.140625" style="934"/>
    <col min="7431" max="7431" width="2.85546875" style="934" customWidth="1"/>
    <col min="7432" max="7432" width="18.5703125" style="934" customWidth="1"/>
    <col min="7433" max="7433" width="14.42578125" style="934" customWidth="1"/>
    <col min="7434" max="7434" width="13.7109375" style="934" customWidth="1"/>
    <col min="7435" max="7435" width="10.140625" style="934" customWidth="1"/>
    <col min="7436" max="7436" width="4.42578125" style="934" customWidth="1"/>
    <col min="7437" max="7437" width="24" style="934" customWidth="1"/>
    <col min="7438" max="7438" width="13.140625" style="934" customWidth="1"/>
    <col min="7439" max="7439" width="13" style="934" customWidth="1"/>
    <col min="7440" max="7440" width="10.42578125" style="934" customWidth="1"/>
    <col min="7441" max="7676" width="9.140625" style="934"/>
    <col min="7677" max="7677" width="5" style="934" customWidth="1"/>
    <col min="7678" max="7678" width="17.7109375" style="934" customWidth="1"/>
    <col min="7679" max="7679" width="13.85546875" style="934" customWidth="1"/>
    <col min="7680" max="7680" width="13.140625" style="934" customWidth="1"/>
    <col min="7681" max="7681" width="12.28515625" style="934" customWidth="1"/>
    <col min="7682" max="7682" width="3" style="934" customWidth="1"/>
    <col min="7683" max="7683" width="20.28515625" style="934" customWidth="1"/>
    <col min="7684" max="7684" width="12.5703125" style="934" customWidth="1"/>
    <col min="7685" max="7685" width="11.7109375" style="934" customWidth="1"/>
    <col min="7686" max="7686" width="9.140625" style="934"/>
    <col min="7687" max="7687" width="2.85546875" style="934" customWidth="1"/>
    <col min="7688" max="7688" width="18.5703125" style="934" customWidth="1"/>
    <col min="7689" max="7689" width="14.42578125" style="934" customWidth="1"/>
    <col min="7690" max="7690" width="13.7109375" style="934" customWidth="1"/>
    <col min="7691" max="7691" width="10.140625" style="934" customWidth="1"/>
    <col min="7692" max="7692" width="4.42578125" style="934" customWidth="1"/>
    <col min="7693" max="7693" width="24" style="934" customWidth="1"/>
    <col min="7694" max="7694" width="13.140625" style="934" customWidth="1"/>
    <col min="7695" max="7695" width="13" style="934" customWidth="1"/>
    <col min="7696" max="7696" width="10.42578125" style="934" customWidth="1"/>
    <col min="7697" max="7932" width="9.140625" style="934"/>
    <col min="7933" max="7933" width="5" style="934" customWidth="1"/>
    <col min="7934" max="7934" width="17.7109375" style="934" customWidth="1"/>
    <col min="7935" max="7935" width="13.85546875" style="934" customWidth="1"/>
    <col min="7936" max="7936" width="13.140625" style="934" customWidth="1"/>
    <col min="7937" max="7937" width="12.28515625" style="934" customWidth="1"/>
    <col min="7938" max="7938" width="3" style="934" customWidth="1"/>
    <col min="7939" max="7939" width="20.28515625" style="934" customWidth="1"/>
    <col min="7940" max="7940" width="12.5703125" style="934" customWidth="1"/>
    <col min="7941" max="7941" width="11.7109375" style="934" customWidth="1"/>
    <col min="7942" max="7942" width="9.140625" style="934"/>
    <col min="7943" max="7943" width="2.85546875" style="934" customWidth="1"/>
    <col min="7944" max="7944" width="18.5703125" style="934" customWidth="1"/>
    <col min="7945" max="7945" width="14.42578125" style="934" customWidth="1"/>
    <col min="7946" max="7946" width="13.7109375" style="934" customWidth="1"/>
    <col min="7947" max="7947" width="10.140625" style="934" customWidth="1"/>
    <col min="7948" max="7948" width="4.42578125" style="934" customWidth="1"/>
    <col min="7949" max="7949" width="24" style="934" customWidth="1"/>
    <col min="7950" max="7950" width="13.140625" style="934" customWidth="1"/>
    <col min="7951" max="7951" width="13" style="934" customWidth="1"/>
    <col min="7952" max="7952" width="10.42578125" style="934" customWidth="1"/>
    <col min="7953" max="8188" width="9.140625" style="934"/>
    <col min="8189" max="8189" width="5" style="934" customWidth="1"/>
    <col min="8190" max="8190" width="17.7109375" style="934" customWidth="1"/>
    <col min="8191" max="8191" width="13.85546875" style="934" customWidth="1"/>
    <col min="8192" max="8192" width="13.140625" style="934" customWidth="1"/>
    <col min="8193" max="8193" width="12.28515625" style="934" customWidth="1"/>
    <col min="8194" max="8194" width="3" style="934" customWidth="1"/>
    <col min="8195" max="8195" width="20.28515625" style="934" customWidth="1"/>
    <col min="8196" max="8196" width="12.5703125" style="934" customWidth="1"/>
    <col min="8197" max="8197" width="11.7109375" style="934" customWidth="1"/>
    <col min="8198" max="8198" width="9.140625" style="934"/>
    <col min="8199" max="8199" width="2.85546875" style="934" customWidth="1"/>
    <col min="8200" max="8200" width="18.5703125" style="934" customWidth="1"/>
    <col min="8201" max="8201" width="14.42578125" style="934" customWidth="1"/>
    <col min="8202" max="8202" width="13.7109375" style="934" customWidth="1"/>
    <col min="8203" max="8203" width="10.140625" style="934" customWidth="1"/>
    <col min="8204" max="8204" width="4.42578125" style="934" customWidth="1"/>
    <col min="8205" max="8205" width="24" style="934" customWidth="1"/>
    <col min="8206" max="8206" width="13.140625" style="934" customWidth="1"/>
    <col min="8207" max="8207" width="13" style="934" customWidth="1"/>
    <col min="8208" max="8208" width="10.42578125" style="934" customWidth="1"/>
    <col min="8209" max="8444" width="9.140625" style="934"/>
    <col min="8445" max="8445" width="5" style="934" customWidth="1"/>
    <col min="8446" max="8446" width="17.7109375" style="934" customWidth="1"/>
    <col min="8447" max="8447" width="13.85546875" style="934" customWidth="1"/>
    <col min="8448" max="8448" width="13.140625" style="934" customWidth="1"/>
    <col min="8449" max="8449" width="12.28515625" style="934" customWidth="1"/>
    <col min="8450" max="8450" width="3" style="934" customWidth="1"/>
    <col min="8451" max="8451" width="20.28515625" style="934" customWidth="1"/>
    <col min="8452" max="8452" width="12.5703125" style="934" customWidth="1"/>
    <col min="8453" max="8453" width="11.7109375" style="934" customWidth="1"/>
    <col min="8454" max="8454" width="9.140625" style="934"/>
    <col min="8455" max="8455" width="2.85546875" style="934" customWidth="1"/>
    <col min="8456" max="8456" width="18.5703125" style="934" customWidth="1"/>
    <col min="8457" max="8457" width="14.42578125" style="934" customWidth="1"/>
    <col min="8458" max="8458" width="13.7109375" style="934" customWidth="1"/>
    <col min="8459" max="8459" width="10.140625" style="934" customWidth="1"/>
    <col min="8460" max="8460" width="4.42578125" style="934" customWidth="1"/>
    <col min="8461" max="8461" width="24" style="934" customWidth="1"/>
    <col min="8462" max="8462" width="13.140625" style="934" customWidth="1"/>
    <col min="8463" max="8463" width="13" style="934" customWidth="1"/>
    <col min="8464" max="8464" width="10.42578125" style="934" customWidth="1"/>
    <col min="8465" max="8700" width="9.140625" style="934"/>
    <col min="8701" max="8701" width="5" style="934" customWidth="1"/>
    <col min="8702" max="8702" width="17.7109375" style="934" customWidth="1"/>
    <col min="8703" max="8703" width="13.85546875" style="934" customWidth="1"/>
    <col min="8704" max="8704" width="13.140625" style="934" customWidth="1"/>
    <col min="8705" max="8705" width="12.28515625" style="934" customWidth="1"/>
    <col min="8706" max="8706" width="3" style="934" customWidth="1"/>
    <col min="8707" max="8707" width="20.28515625" style="934" customWidth="1"/>
    <col min="8708" max="8708" width="12.5703125" style="934" customWidth="1"/>
    <col min="8709" max="8709" width="11.7109375" style="934" customWidth="1"/>
    <col min="8710" max="8710" width="9.140625" style="934"/>
    <col min="8711" max="8711" width="2.85546875" style="934" customWidth="1"/>
    <col min="8712" max="8712" width="18.5703125" style="934" customWidth="1"/>
    <col min="8713" max="8713" width="14.42578125" style="934" customWidth="1"/>
    <col min="8714" max="8714" width="13.7109375" style="934" customWidth="1"/>
    <col min="8715" max="8715" width="10.140625" style="934" customWidth="1"/>
    <col min="8716" max="8716" width="4.42578125" style="934" customWidth="1"/>
    <col min="8717" max="8717" width="24" style="934" customWidth="1"/>
    <col min="8718" max="8718" width="13.140625" style="934" customWidth="1"/>
    <col min="8719" max="8719" width="13" style="934" customWidth="1"/>
    <col min="8720" max="8720" width="10.42578125" style="934" customWidth="1"/>
    <col min="8721" max="8956" width="9.140625" style="934"/>
    <col min="8957" max="8957" width="5" style="934" customWidth="1"/>
    <col min="8958" max="8958" width="17.7109375" style="934" customWidth="1"/>
    <col min="8959" max="8959" width="13.85546875" style="934" customWidth="1"/>
    <col min="8960" max="8960" width="13.140625" style="934" customWidth="1"/>
    <col min="8961" max="8961" width="12.28515625" style="934" customWidth="1"/>
    <col min="8962" max="8962" width="3" style="934" customWidth="1"/>
    <col min="8963" max="8963" width="20.28515625" style="934" customWidth="1"/>
    <col min="8964" max="8964" width="12.5703125" style="934" customWidth="1"/>
    <col min="8965" max="8965" width="11.7109375" style="934" customWidth="1"/>
    <col min="8966" max="8966" width="9.140625" style="934"/>
    <col min="8967" max="8967" width="2.85546875" style="934" customWidth="1"/>
    <col min="8968" max="8968" width="18.5703125" style="934" customWidth="1"/>
    <col min="8969" max="8969" width="14.42578125" style="934" customWidth="1"/>
    <col min="8970" max="8970" width="13.7109375" style="934" customWidth="1"/>
    <col min="8971" max="8971" width="10.140625" style="934" customWidth="1"/>
    <col min="8972" max="8972" width="4.42578125" style="934" customWidth="1"/>
    <col min="8973" max="8973" width="24" style="934" customWidth="1"/>
    <col min="8974" max="8974" width="13.140625" style="934" customWidth="1"/>
    <col min="8975" max="8975" width="13" style="934" customWidth="1"/>
    <col min="8976" max="8976" width="10.42578125" style="934" customWidth="1"/>
    <col min="8977" max="9212" width="9.140625" style="934"/>
    <col min="9213" max="9213" width="5" style="934" customWidth="1"/>
    <col min="9214" max="9214" width="17.7109375" style="934" customWidth="1"/>
    <col min="9215" max="9215" width="13.85546875" style="934" customWidth="1"/>
    <col min="9216" max="9216" width="13.140625" style="934" customWidth="1"/>
    <col min="9217" max="9217" width="12.28515625" style="934" customWidth="1"/>
    <col min="9218" max="9218" width="3" style="934" customWidth="1"/>
    <col min="9219" max="9219" width="20.28515625" style="934" customWidth="1"/>
    <col min="9220" max="9220" width="12.5703125" style="934" customWidth="1"/>
    <col min="9221" max="9221" width="11.7109375" style="934" customWidth="1"/>
    <col min="9222" max="9222" width="9.140625" style="934"/>
    <col min="9223" max="9223" width="2.85546875" style="934" customWidth="1"/>
    <col min="9224" max="9224" width="18.5703125" style="934" customWidth="1"/>
    <col min="9225" max="9225" width="14.42578125" style="934" customWidth="1"/>
    <col min="9226" max="9226" width="13.7109375" style="934" customWidth="1"/>
    <col min="9227" max="9227" width="10.140625" style="934" customWidth="1"/>
    <col min="9228" max="9228" width="4.42578125" style="934" customWidth="1"/>
    <col min="9229" max="9229" width="24" style="934" customWidth="1"/>
    <col min="9230" max="9230" width="13.140625" style="934" customWidth="1"/>
    <col min="9231" max="9231" width="13" style="934" customWidth="1"/>
    <col min="9232" max="9232" width="10.42578125" style="934" customWidth="1"/>
    <col min="9233" max="9468" width="9.140625" style="934"/>
    <col min="9469" max="9469" width="5" style="934" customWidth="1"/>
    <col min="9470" max="9470" width="17.7109375" style="934" customWidth="1"/>
    <col min="9471" max="9471" width="13.85546875" style="934" customWidth="1"/>
    <col min="9472" max="9472" width="13.140625" style="934" customWidth="1"/>
    <col min="9473" max="9473" width="12.28515625" style="934" customWidth="1"/>
    <col min="9474" max="9474" width="3" style="934" customWidth="1"/>
    <col min="9475" max="9475" width="20.28515625" style="934" customWidth="1"/>
    <col min="9476" max="9476" width="12.5703125" style="934" customWidth="1"/>
    <col min="9477" max="9477" width="11.7109375" style="934" customWidth="1"/>
    <col min="9478" max="9478" width="9.140625" style="934"/>
    <col min="9479" max="9479" width="2.85546875" style="934" customWidth="1"/>
    <col min="9480" max="9480" width="18.5703125" style="934" customWidth="1"/>
    <col min="9481" max="9481" width="14.42578125" style="934" customWidth="1"/>
    <col min="9482" max="9482" width="13.7109375" style="934" customWidth="1"/>
    <col min="9483" max="9483" width="10.140625" style="934" customWidth="1"/>
    <col min="9484" max="9484" width="4.42578125" style="934" customWidth="1"/>
    <col min="9485" max="9485" width="24" style="934" customWidth="1"/>
    <col min="9486" max="9486" width="13.140625" style="934" customWidth="1"/>
    <col min="9487" max="9487" width="13" style="934" customWidth="1"/>
    <col min="9488" max="9488" width="10.42578125" style="934" customWidth="1"/>
    <col min="9489" max="9724" width="9.140625" style="934"/>
    <col min="9725" max="9725" width="5" style="934" customWidth="1"/>
    <col min="9726" max="9726" width="17.7109375" style="934" customWidth="1"/>
    <col min="9727" max="9727" width="13.85546875" style="934" customWidth="1"/>
    <col min="9728" max="9728" width="13.140625" style="934" customWidth="1"/>
    <col min="9729" max="9729" width="12.28515625" style="934" customWidth="1"/>
    <col min="9730" max="9730" width="3" style="934" customWidth="1"/>
    <col min="9731" max="9731" width="20.28515625" style="934" customWidth="1"/>
    <col min="9732" max="9732" width="12.5703125" style="934" customWidth="1"/>
    <col min="9733" max="9733" width="11.7109375" style="934" customWidth="1"/>
    <col min="9734" max="9734" width="9.140625" style="934"/>
    <col min="9735" max="9735" width="2.85546875" style="934" customWidth="1"/>
    <col min="9736" max="9736" width="18.5703125" style="934" customWidth="1"/>
    <col min="9737" max="9737" width="14.42578125" style="934" customWidth="1"/>
    <col min="9738" max="9738" width="13.7109375" style="934" customWidth="1"/>
    <col min="9739" max="9739" width="10.140625" style="934" customWidth="1"/>
    <col min="9740" max="9740" width="4.42578125" style="934" customWidth="1"/>
    <col min="9741" max="9741" width="24" style="934" customWidth="1"/>
    <col min="9742" max="9742" width="13.140625" style="934" customWidth="1"/>
    <col min="9743" max="9743" width="13" style="934" customWidth="1"/>
    <col min="9744" max="9744" width="10.42578125" style="934" customWidth="1"/>
    <col min="9745" max="9980" width="9.140625" style="934"/>
    <col min="9981" max="9981" width="5" style="934" customWidth="1"/>
    <col min="9982" max="9982" width="17.7109375" style="934" customWidth="1"/>
    <col min="9983" max="9983" width="13.85546875" style="934" customWidth="1"/>
    <col min="9984" max="9984" width="13.140625" style="934" customWidth="1"/>
    <col min="9985" max="9985" width="12.28515625" style="934" customWidth="1"/>
    <col min="9986" max="9986" width="3" style="934" customWidth="1"/>
    <col min="9987" max="9987" width="20.28515625" style="934" customWidth="1"/>
    <col min="9988" max="9988" width="12.5703125" style="934" customWidth="1"/>
    <col min="9989" max="9989" width="11.7109375" style="934" customWidth="1"/>
    <col min="9990" max="9990" width="9.140625" style="934"/>
    <col min="9991" max="9991" width="2.85546875" style="934" customWidth="1"/>
    <col min="9992" max="9992" width="18.5703125" style="934" customWidth="1"/>
    <col min="9993" max="9993" width="14.42578125" style="934" customWidth="1"/>
    <col min="9994" max="9994" width="13.7109375" style="934" customWidth="1"/>
    <col min="9995" max="9995" width="10.140625" style="934" customWidth="1"/>
    <col min="9996" max="9996" width="4.42578125" style="934" customWidth="1"/>
    <col min="9997" max="9997" width="24" style="934" customWidth="1"/>
    <col min="9998" max="9998" width="13.140625" style="934" customWidth="1"/>
    <col min="9999" max="9999" width="13" style="934" customWidth="1"/>
    <col min="10000" max="10000" width="10.42578125" style="934" customWidth="1"/>
    <col min="10001" max="10236" width="9.140625" style="934"/>
    <col min="10237" max="10237" width="5" style="934" customWidth="1"/>
    <col min="10238" max="10238" width="17.7109375" style="934" customWidth="1"/>
    <col min="10239" max="10239" width="13.85546875" style="934" customWidth="1"/>
    <col min="10240" max="10240" width="13.140625" style="934" customWidth="1"/>
    <col min="10241" max="10241" width="12.28515625" style="934" customWidth="1"/>
    <col min="10242" max="10242" width="3" style="934" customWidth="1"/>
    <col min="10243" max="10243" width="20.28515625" style="934" customWidth="1"/>
    <col min="10244" max="10244" width="12.5703125" style="934" customWidth="1"/>
    <col min="10245" max="10245" width="11.7109375" style="934" customWidth="1"/>
    <col min="10246" max="10246" width="9.140625" style="934"/>
    <col min="10247" max="10247" width="2.85546875" style="934" customWidth="1"/>
    <col min="10248" max="10248" width="18.5703125" style="934" customWidth="1"/>
    <col min="10249" max="10249" width="14.42578125" style="934" customWidth="1"/>
    <col min="10250" max="10250" width="13.7109375" style="934" customWidth="1"/>
    <col min="10251" max="10251" width="10.140625" style="934" customWidth="1"/>
    <col min="10252" max="10252" width="4.42578125" style="934" customWidth="1"/>
    <col min="10253" max="10253" width="24" style="934" customWidth="1"/>
    <col min="10254" max="10254" width="13.140625" style="934" customWidth="1"/>
    <col min="10255" max="10255" width="13" style="934" customWidth="1"/>
    <col min="10256" max="10256" width="10.42578125" style="934" customWidth="1"/>
    <col min="10257" max="10492" width="9.140625" style="934"/>
    <col min="10493" max="10493" width="5" style="934" customWidth="1"/>
    <col min="10494" max="10494" width="17.7109375" style="934" customWidth="1"/>
    <col min="10495" max="10495" width="13.85546875" style="934" customWidth="1"/>
    <col min="10496" max="10496" width="13.140625" style="934" customWidth="1"/>
    <col min="10497" max="10497" width="12.28515625" style="934" customWidth="1"/>
    <col min="10498" max="10498" width="3" style="934" customWidth="1"/>
    <col min="10499" max="10499" width="20.28515625" style="934" customWidth="1"/>
    <col min="10500" max="10500" width="12.5703125" style="934" customWidth="1"/>
    <col min="10501" max="10501" width="11.7109375" style="934" customWidth="1"/>
    <col min="10502" max="10502" width="9.140625" style="934"/>
    <col min="10503" max="10503" width="2.85546875" style="934" customWidth="1"/>
    <col min="10504" max="10504" width="18.5703125" style="934" customWidth="1"/>
    <col min="10505" max="10505" width="14.42578125" style="934" customWidth="1"/>
    <col min="10506" max="10506" width="13.7109375" style="934" customWidth="1"/>
    <col min="10507" max="10507" width="10.140625" style="934" customWidth="1"/>
    <col min="10508" max="10508" width="4.42578125" style="934" customWidth="1"/>
    <col min="10509" max="10509" width="24" style="934" customWidth="1"/>
    <col min="10510" max="10510" width="13.140625" style="934" customWidth="1"/>
    <col min="10511" max="10511" width="13" style="934" customWidth="1"/>
    <col min="10512" max="10512" width="10.42578125" style="934" customWidth="1"/>
    <col min="10513" max="10748" width="9.140625" style="934"/>
    <col min="10749" max="10749" width="5" style="934" customWidth="1"/>
    <col min="10750" max="10750" width="17.7109375" style="934" customWidth="1"/>
    <col min="10751" max="10751" width="13.85546875" style="934" customWidth="1"/>
    <col min="10752" max="10752" width="13.140625" style="934" customWidth="1"/>
    <col min="10753" max="10753" width="12.28515625" style="934" customWidth="1"/>
    <col min="10754" max="10754" width="3" style="934" customWidth="1"/>
    <col min="10755" max="10755" width="20.28515625" style="934" customWidth="1"/>
    <col min="10756" max="10756" width="12.5703125" style="934" customWidth="1"/>
    <col min="10757" max="10757" width="11.7109375" style="934" customWidth="1"/>
    <col min="10758" max="10758" width="9.140625" style="934"/>
    <col min="10759" max="10759" width="2.85546875" style="934" customWidth="1"/>
    <col min="10760" max="10760" width="18.5703125" style="934" customWidth="1"/>
    <col min="10761" max="10761" width="14.42578125" style="934" customWidth="1"/>
    <col min="10762" max="10762" width="13.7109375" style="934" customWidth="1"/>
    <col min="10763" max="10763" width="10.140625" style="934" customWidth="1"/>
    <col min="10764" max="10764" width="4.42578125" style="934" customWidth="1"/>
    <col min="10765" max="10765" width="24" style="934" customWidth="1"/>
    <col min="10766" max="10766" width="13.140625" style="934" customWidth="1"/>
    <col min="10767" max="10767" width="13" style="934" customWidth="1"/>
    <col min="10768" max="10768" width="10.42578125" style="934" customWidth="1"/>
    <col min="10769" max="11004" width="9.140625" style="934"/>
    <col min="11005" max="11005" width="5" style="934" customWidth="1"/>
    <col min="11006" max="11006" width="17.7109375" style="934" customWidth="1"/>
    <col min="11007" max="11007" width="13.85546875" style="934" customWidth="1"/>
    <col min="11008" max="11008" width="13.140625" style="934" customWidth="1"/>
    <col min="11009" max="11009" width="12.28515625" style="934" customWidth="1"/>
    <col min="11010" max="11010" width="3" style="934" customWidth="1"/>
    <col min="11011" max="11011" width="20.28515625" style="934" customWidth="1"/>
    <col min="11012" max="11012" width="12.5703125" style="934" customWidth="1"/>
    <col min="11013" max="11013" width="11.7109375" style="934" customWidth="1"/>
    <col min="11014" max="11014" width="9.140625" style="934"/>
    <col min="11015" max="11015" width="2.85546875" style="934" customWidth="1"/>
    <col min="11016" max="11016" width="18.5703125" style="934" customWidth="1"/>
    <col min="11017" max="11017" width="14.42578125" style="934" customWidth="1"/>
    <col min="11018" max="11018" width="13.7109375" style="934" customWidth="1"/>
    <col min="11019" max="11019" width="10.140625" style="934" customWidth="1"/>
    <col min="11020" max="11020" width="4.42578125" style="934" customWidth="1"/>
    <col min="11021" max="11021" width="24" style="934" customWidth="1"/>
    <col min="11022" max="11022" width="13.140625" style="934" customWidth="1"/>
    <col min="11023" max="11023" width="13" style="934" customWidth="1"/>
    <col min="11024" max="11024" width="10.42578125" style="934" customWidth="1"/>
    <col min="11025" max="11260" width="9.140625" style="934"/>
    <col min="11261" max="11261" width="5" style="934" customWidth="1"/>
    <col min="11262" max="11262" width="17.7109375" style="934" customWidth="1"/>
    <col min="11263" max="11263" width="13.85546875" style="934" customWidth="1"/>
    <col min="11264" max="11264" width="13.140625" style="934" customWidth="1"/>
    <col min="11265" max="11265" width="12.28515625" style="934" customWidth="1"/>
    <col min="11266" max="11266" width="3" style="934" customWidth="1"/>
    <col min="11267" max="11267" width="20.28515625" style="934" customWidth="1"/>
    <col min="11268" max="11268" width="12.5703125" style="934" customWidth="1"/>
    <col min="11269" max="11269" width="11.7109375" style="934" customWidth="1"/>
    <col min="11270" max="11270" width="9.140625" style="934"/>
    <col min="11271" max="11271" width="2.85546875" style="934" customWidth="1"/>
    <col min="11272" max="11272" width="18.5703125" style="934" customWidth="1"/>
    <col min="11273" max="11273" width="14.42578125" style="934" customWidth="1"/>
    <col min="11274" max="11274" width="13.7109375" style="934" customWidth="1"/>
    <col min="11275" max="11275" width="10.140625" style="934" customWidth="1"/>
    <col min="11276" max="11276" width="4.42578125" style="934" customWidth="1"/>
    <col min="11277" max="11277" width="24" style="934" customWidth="1"/>
    <col min="11278" max="11278" width="13.140625" style="934" customWidth="1"/>
    <col min="11279" max="11279" width="13" style="934" customWidth="1"/>
    <col min="11280" max="11280" width="10.42578125" style="934" customWidth="1"/>
    <col min="11281" max="11516" width="9.140625" style="934"/>
    <col min="11517" max="11517" width="5" style="934" customWidth="1"/>
    <col min="11518" max="11518" width="17.7109375" style="934" customWidth="1"/>
    <col min="11519" max="11519" width="13.85546875" style="934" customWidth="1"/>
    <col min="11520" max="11520" width="13.140625" style="934" customWidth="1"/>
    <col min="11521" max="11521" width="12.28515625" style="934" customWidth="1"/>
    <col min="11522" max="11522" width="3" style="934" customWidth="1"/>
    <col min="11523" max="11523" width="20.28515625" style="934" customWidth="1"/>
    <col min="11524" max="11524" width="12.5703125" style="934" customWidth="1"/>
    <col min="11525" max="11525" width="11.7109375" style="934" customWidth="1"/>
    <col min="11526" max="11526" width="9.140625" style="934"/>
    <col min="11527" max="11527" width="2.85546875" style="934" customWidth="1"/>
    <col min="11528" max="11528" width="18.5703125" style="934" customWidth="1"/>
    <col min="11529" max="11529" width="14.42578125" style="934" customWidth="1"/>
    <col min="11530" max="11530" width="13.7109375" style="934" customWidth="1"/>
    <col min="11531" max="11531" width="10.140625" style="934" customWidth="1"/>
    <col min="11532" max="11532" width="4.42578125" style="934" customWidth="1"/>
    <col min="11533" max="11533" width="24" style="934" customWidth="1"/>
    <col min="11534" max="11534" width="13.140625" style="934" customWidth="1"/>
    <col min="11535" max="11535" width="13" style="934" customWidth="1"/>
    <col min="11536" max="11536" width="10.42578125" style="934" customWidth="1"/>
    <col min="11537" max="11772" width="9.140625" style="934"/>
    <col min="11773" max="11773" width="5" style="934" customWidth="1"/>
    <col min="11774" max="11774" width="17.7109375" style="934" customWidth="1"/>
    <col min="11775" max="11775" width="13.85546875" style="934" customWidth="1"/>
    <col min="11776" max="11776" width="13.140625" style="934" customWidth="1"/>
    <col min="11777" max="11777" width="12.28515625" style="934" customWidth="1"/>
    <col min="11778" max="11778" width="3" style="934" customWidth="1"/>
    <col min="11779" max="11779" width="20.28515625" style="934" customWidth="1"/>
    <col min="11780" max="11780" width="12.5703125" style="934" customWidth="1"/>
    <col min="11781" max="11781" width="11.7109375" style="934" customWidth="1"/>
    <col min="11782" max="11782" width="9.140625" style="934"/>
    <col min="11783" max="11783" width="2.85546875" style="934" customWidth="1"/>
    <col min="11784" max="11784" width="18.5703125" style="934" customWidth="1"/>
    <col min="11785" max="11785" width="14.42578125" style="934" customWidth="1"/>
    <col min="11786" max="11786" width="13.7109375" style="934" customWidth="1"/>
    <col min="11787" max="11787" width="10.140625" style="934" customWidth="1"/>
    <col min="11788" max="11788" width="4.42578125" style="934" customWidth="1"/>
    <col min="11789" max="11789" width="24" style="934" customWidth="1"/>
    <col min="11790" max="11790" width="13.140625" style="934" customWidth="1"/>
    <col min="11791" max="11791" width="13" style="934" customWidth="1"/>
    <col min="11792" max="11792" width="10.42578125" style="934" customWidth="1"/>
    <col min="11793" max="12028" width="9.140625" style="934"/>
    <col min="12029" max="12029" width="5" style="934" customWidth="1"/>
    <col min="12030" max="12030" width="17.7109375" style="934" customWidth="1"/>
    <col min="12031" max="12031" width="13.85546875" style="934" customWidth="1"/>
    <col min="12032" max="12032" width="13.140625" style="934" customWidth="1"/>
    <col min="12033" max="12033" width="12.28515625" style="934" customWidth="1"/>
    <col min="12034" max="12034" width="3" style="934" customWidth="1"/>
    <col min="12035" max="12035" width="20.28515625" style="934" customWidth="1"/>
    <col min="12036" max="12036" width="12.5703125" style="934" customWidth="1"/>
    <col min="12037" max="12037" width="11.7109375" style="934" customWidth="1"/>
    <col min="12038" max="12038" width="9.140625" style="934"/>
    <col min="12039" max="12039" width="2.85546875" style="934" customWidth="1"/>
    <col min="12040" max="12040" width="18.5703125" style="934" customWidth="1"/>
    <col min="12041" max="12041" width="14.42578125" style="934" customWidth="1"/>
    <col min="12042" max="12042" width="13.7109375" style="934" customWidth="1"/>
    <col min="12043" max="12043" width="10.140625" style="934" customWidth="1"/>
    <col min="12044" max="12044" width="4.42578125" style="934" customWidth="1"/>
    <col min="12045" max="12045" width="24" style="934" customWidth="1"/>
    <col min="12046" max="12046" width="13.140625" style="934" customWidth="1"/>
    <col min="12047" max="12047" width="13" style="934" customWidth="1"/>
    <col min="12048" max="12048" width="10.42578125" style="934" customWidth="1"/>
    <col min="12049" max="12284" width="9.140625" style="934"/>
    <col min="12285" max="12285" width="5" style="934" customWidth="1"/>
    <col min="12286" max="12286" width="17.7109375" style="934" customWidth="1"/>
    <col min="12287" max="12287" width="13.85546875" style="934" customWidth="1"/>
    <col min="12288" max="12288" width="13.140625" style="934" customWidth="1"/>
    <col min="12289" max="12289" width="12.28515625" style="934" customWidth="1"/>
    <col min="12290" max="12290" width="3" style="934" customWidth="1"/>
    <col min="12291" max="12291" width="20.28515625" style="934" customWidth="1"/>
    <col min="12292" max="12292" width="12.5703125" style="934" customWidth="1"/>
    <col min="12293" max="12293" width="11.7109375" style="934" customWidth="1"/>
    <col min="12294" max="12294" width="9.140625" style="934"/>
    <col min="12295" max="12295" width="2.85546875" style="934" customWidth="1"/>
    <col min="12296" max="12296" width="18.5703125" style="934" customWidth="1"/>
    <col min="12297" max="12297" width="14.42578125" style="934" customWidth="1"/>
    <col min="12298" max="12298" width="13.7109375" style="934" customWidth="1"/>
    <col min="12299" max="12299" width="10.140625" style="934" customWidth="1"/>
    <col min="12300" max="12300" width="4.42578125" style="934" customWidth="1"/>
    <col min="12301" max="12301" width="24" style="934" customWidth="1"/>
    <col min="12302" max="12302" width="13.140625" style="934" customWidth="1"/>
    <col min="12303" max="12303" width="13" style="934" customWidth="1"/>
    <col min="12304" max="12304" width="10.42578125" style="934" customWidth="1"/>
    <col min="12305" max="12540" width="9.140625" style="934"/>
    <col min="12541" max="12541" width="5" style="934" customWidth="1"/>
    <col min="12542" max="12542" width="17.7109375" style="934" customWidth="1"/>
    <col min="12543" max="12543" width="13.85546875" style="934" customWidth="1"/>
    <col min="12544" max="12544" width="13.140625" style="934" customWidth="1"/>
    <col min="12545" max="12545" width="12.28515625" style="934" customWidth="1"/>
    <col min="12546" max="12546" width="3" style="934" customWidth="1"/>
    <col min="12547" max="12547" width="20.28515625" style="934" customWidth="1"/>
    <col min="12548" max="12548" width="12.5703125" style="934" customWidth="1"/>
    <col min="12549" max="12549" width="11.7109375" style="934" customWidth="1"/>
    <col min="12550" max="12550" width="9.140625" style="934"/>
    <col min="12551" max="12551" width="2.85546875" style="934" customWidth="1"/>
    <col min="12552" max="12552" width="18.5703125" style="934" customWidth="1"/>
    <col min="12553" max="12553" width="14.42578125" style="934" customWidth="1"/>
    <col min="12554" max="12554" width="13.7109375" style="934" customWidth="1"/>
    <col min="12555" max="12555" width="10.140625" style="934" customWidth="1"/>
    <col min="12556" max="12556" width="4.42578125" style="934" customWidth="1"/>
    <col min="12557" max="12557" width="24" style="934" customWidth="1"/>
    <col min="12558" max="12558" width="13.140625" style="934" customWidth="1"/>
    <col min="12559" max="12559" width="13" style="934" customWidth="1"/>
    <col min="12560" max="12560" width="10.42578125" style="934" customWidth="1"/>
    <col min="12561" max="12796" width="9.140625" style="934"/>
    <col min="12797" max="12797" width="5" style="934" customWidth="1"/>
    <col min="12798" max="12798" width="17.7109375" style="934" customWidth="1"/>
    <col min="12799" max="12799" width="13.85546875" style="934" customWidth="1"/>
    <col min="12800" max="12800" width="13.140625" style="934" customWidth="1"/>
    <col min="12801" max="12801" width="12.28515625" style="934" customWidth="1"/>
    <col min="12802" max="12802" width="3" style="934" customWidth="1"/>
    <col min="12803" max="12803" width="20.28515625" style="934" customWidth="1"/>
    <col min="12804" max="12804" width="12.5703125" style="934" customWidth="1"/>
    <col min="12805" max="12805" width="11.7109375" style="934" customWidth="1"/>
    <col min="12806" max="12806" width="9.140625" style="934"/>
    <col min="12807" max="12807" width="2.85546875" style="934" customWidth="1"/>
    <col min="12808" max="12808" width="18.5703125" style="934" customWidth="1"/>
    <col min="12809" max="12809" width="14.42578125" style="934" customWidth="1"/>
    <col min="12810" max="12810" width="13.7109375" style="934" customWidth="1"/>
    <col min="12811" max="12811" width="10.140625" style="934" customWidth="1"/>
    <col min="12812" max="12812" width="4.42578125" style="934" customWidth="1"/>
    <col min="12813" max="12813" width="24" style="934" customWidth="1"/>
    <col min="12814" max="12814" width="13.140625" style="934" customWidth="1"/>
    <col min="12815" max="12815" width="13" style="934" customWidth="1"/>
    <col min="12816" max="12816" width="10.42578125" style="934" customWidth="1"/>
    <col min="12817" max="13052" width="9.140625" style="934"/>
    <col min="13053" max="13053" width="5" style="934" customWidth="1"/>
    <col min="13054" max="13054" width="17.7109375" style="934" customWidth="1"/>
    <col min="13055" max="13055" width="13.85546875" style="934" customWidth="1"/>
    <col min="13056" max="13056" width="13.140625" style="934" customWidth="1"/>
    <col min="13057" max="13057" width="12.28515625" style="934" customWidth="1"/>
    <col min="13058" max="13058" width="3" style="934" customWidth="1"/>
    <col min="13059" max="13059" width="20.28515625" style="934" customWidth="1"/>
    <col min="13060" max="13060" width="12.5703125" style="934" customWidth="1"/>
    <col min="13061" max="13061" width="11.7109375" style="934" customWidth="1"/>
    <col min="13062" max="13062" width="9.140625" style="934"/>
    <col min="13063" max="13063" width="2.85546875" style="934" customWidth="1"/>
    <col min="13064" max="13064" width="18.5703125" style="934" customWidth="1"/>
    <col min="13065" max="13065" width="14.42578125" style="934" customWidth="1"/>
    <col min="13066" max="13066" width="13.7109375" style="934" customWidth="1"/>
    <col min="13067" max="13067" width="10.140625" style="934" customWidth="1"/>
    <col min="13068" max="13068" width="4.42578125" style="934" customWidth="1"/>
    <col min="13069" max="13069" width="24" style="934" customWidth="1"/>
    <col min="13070" max="13070" width="13.140625" style="934" customWidth="1"/>
    <col min="13071" max="13071" width="13" style="934" customWidth="1"/>
    <col min="13072" max="13072" width="10.42578125" style="934" customWidth="1"/>
    <col min="13073" max="13308" width="9.140625" style="934"/>
    <col min="13309" max="13309" width="5" style="934" customWidth="1"/>
    <col min="13310" max="13310" width="17.7109375" style="934" customWidth="1"/>
    <col min="13311" max="13311" width="13.85546875" style="934" customWidth="1"/>
    <col min="13312" max="13312" width="13.140625" style="934" customWidth="1"/>
    <col min="13313" max="13313" width="12.28515625" style="934" customWidth="1"/>
    <col min="13314" max="13314" width="3" style="934" customWidth="1"/>
    <col min="13315" max="13315" width="20.28515625" style="934" customWidth="1"/>
    <col min="13316" max="13316" width="12.5703125" style="934" customWidth="1"/>
    <col min="13317" max="13317" width="11.7109375" style="934" customWidth="1"/>
    <col min="13318" max="13318" width="9.140625" style="934"/>
    <col min="13319" max="13319" width="2.85546875" style="934" customWidth="1"/>
    <col min="13320" max="13320" width="18.5703125" style="934" customWidth="1"/>
    <col min="13321" max="13321" width="14.42578125" style="934" customWidth="1"/>
    <col min="13322" max="13322" width="13.7109375" style="934" customWidth="1"/>
    <col min="13323" max="13323" width="10.140625" style="934" customWidth="1"/>
    <col min="13324" max="13324" width="4.42578125" style="934" customWidth="1"/>
    <col min="13325" max="13325" width="24" style="934" customWidth="1"/>
    <col min="13326" max="13326" width="13.140625" style="934" customWidth="1"/>
    <col min="13327" max="13327" width="13" style="934" customWidth="1"/>
    <col min="13328" max="13328" width="10.42578125" style="934" customWidth="1"/>
    <col min="13329" max="13564" width="9.140625" style="934"/>
    <col min="13565" max="13565" width="5" style="934" customWidth="1"/>
    <col min="13566" max="13566" width="17.7109375" style="934" customWidth="1"/>
    <col min="13567" max="13567" width="13.85546875" style="934" customWidth="1"/>
    <col min="13568" max="13568" width="13.140625" style="934" customWidth="1"/>
    <col min="13569" max="13569" width="12.28515625" style="934" customWidth="1"/>
    <col min="13570" max="13570" width="3" style="934" customWidth="1"/>
    <col min="13571" max="13571" width="20.28515625" style="934" customWidth="1"/>
    <col min="13572" max="13572" width="12.5703125" style="934" customWidth="1"/>
    <col min="13573" max="13573" width="11.7109375" style="934" customWidth="1"/>
    <col min="13574" max="13574" width="9.140625" style="934"/>
    <col min="13575" max="13575" width="2.85546875" style="934" customWidth="1"/>
    <col min="13576" max="13576" width="18.5703125" style="934" customWidth="1"/>
    <col min="13577" max="13577" width="14.42578125" style="934" customWidth="1"/>
    <col min="13578" max="13578" width="13.7109375" style="934" customWidth="1"/>
    <col min="13579" max="13579" width="10.140625" style="934" customWidth="1"/>
    <col min="13580" max="13580" width="4.42578125" style="934" customWidth="1"/>
    <col min="13581" max="13581" width="24" style="934" customWidth="1"/>
    <col min="13582" max="13582" width="13.140625" style="934" customWidth="1"/>
    <col min="13583" max="13583" width="13" style="934" customWidth="1"/>
    <col min="13584" max="13584" width="10.42578125" style="934" customWidth="1"/>
    <col min="13585" max="13820" width="9.140625" style="934"/>
    <col min="13821" max="13821" width="5" style="934" customWidth="1"/>
    <col min="13822" max="13822" width="17.7109375" style="934" customWidth="1"/>
    <col min="13823" max="13823" width="13.85546875" style="934" customWidth="1"/>
    <col min="13824" max="13824" width="13.140625" style="934" customWidth="1"/>
    <col min="13825" max="13825" width="12.28515625" style="934" customWidth="1"/>
    <col min="13826" max="13826" width="3" style="934" customWidth="1"/>
    <col min="13827" max="13827" width="20.28515625" style="934" customWidth="1"/>
    <col min="13828" max="13828" width="12.5703125" style="934" customWidth="1"/>
    <col min="13829" max="13829" width="11.7109375" style="934" customWidth="1"/>
    <col min="13830" max="13830" width="9.140625" style="934"/>
    <col min="13831" max="13831" width="2.85546875" style="934" customWidth="1"/>
    <col min="13832" max="13832" width="18.5703125" style="934" customWidth="1"/>
    <col min="13833" max="13833" width="14.42578125" style="934" customWidth="1"/>
    <col min="13834" max="13834" width="13.7109375" style="934" customWidth="1"/>
    <col min="13835" max="13835" width="10.140625" style="934" customWidth="1"/>
    <col min="13836" max="13836" width="4.42578125" style="934" customWidth="1"/>
    <col min="13837" max="13837" width="24" style="934" customWidth="1"/>
    <col min="13838" max="13838" width="13.140625" style="934" customWidth="1"/>
    <col min="13839" max="13839" width="13" style="934" customWidth="1"/>
    <col min="13840" max="13840" width="10.42578125" style="934" customWidth="1"/>
    <col min="13841" max="14076" width="9.140625" style="934"/>
    <col min="14077" max="14077" width="5" style="934" customWidth="1"/>
    <col min="14078" max="14078" width="17.7109375" style="934" customWidth="1"/>
    <col min="14079" max="14079" width="13.85546875" style="934" customWidth="1"/>
    <col min="14080" max="14080" width="13.140625" style="934" customWidth="1"/>
    <col min="14081" max="14081" width="12.28515625" style="934" customWidth="1"/>
    <col min="14082" max="14082" width="3" style="934" customWidth="1"/>
    <col min="14083" max="14083" width="20.28515625" style="934" customWidth="1"/>
    <col min="14084" max="14084" width="12.5703125" style="934" customWidth="1"/>
    <col min="14085" max="14085" width="11.7109375" style="934" customWidth="1"/>
    <col min="14086" max="14086" width="9.140625" style="934"/>
    <col min="14087" max="14087" width="2.85546875" style="934" customWidth="1"/>
    <col min="14088" max="14088" width="18.5703125" style="934" customWidth="1"/>
    <col min="14089" max="14089" width="14.42578125" style="934" customWidth="1"/>
    <col min="14090" max="14090" width="13.7109375" style="934" customWidth="1"/>
    <col min="14091" max="14091" width="10.140625" style="934" customWidth="1"/>
    <col min="14092" max="14092" width="4.42578125" style="934" customWidth="1"/>
    <col min="14093" max="14093" width="24" style="934" customWidth="1"/>
    <col min="14094" max="14094" width="13.140625" style="934" customWidth="1"/>
    <col min="14095" max="14095" width="13" style="934" customWidth="1"/>
    <col min="14096" max="14096" width="10.42578125" style="934" customWidth="1"/>
    <col min="14097" max="14332" width="9.140625" style="934"/>
    <col min="14333" max="14333" width="5" style="934" customWidth="1"/>
    <col min="14334" max="14334" width="17.7109375" style="934" customWidth="1"/>
    <col min="14335" max="14335" width="13.85546875" style="934" customWidth="1"/>
    <col min="14336" max="14336" width="13.140625" style="934" customWidth="1"/>
    <col min="14337" max="14337" width="12.28515625" style="934" customWidth="1"/>
    <col min="14338" max="14338" width="3" style="934" customWidth="1"/>
    <col min="14339" max="14339" width="20.28515625" style="934" customWidth="1"/>
    <col min="14340" max="14340" width="12.5703125" style="934" customWidth="1"/>
    <col min="14341" max="14341" width="11.7109375" style="934" customWidth="1"/>
    <col min="14342" max="14342" width="9.140625" style="934"/>
    <col min="14343" max="14343" width="2.85546875" style="934" customWidth="1"/>
    <col min="14344" max="14344" width="18.5703125" style="934" customWidth="1"/>
    <col min="14345" max="14345" width="14.42578125" style="934" customWidth="1"/>
    <col min="14346" max="14346" width="13.7109375" style="934" customWidth="1"/>
    <col min="14347" max="14347" width="10.140625" style="934" customWidth="1"/>
    <col min="14348" max="14348" width="4.42578125" style="934" customWidth="1"/>
    <col min="14349" max="14349" width="24" style="934" customWidth="1"/>
    <col min="14350" max="14350" width="13.140625" style="934" customWidth="1"/>
    <col min="14351" max="14351" width="13" style="934" customWidth="1"/>
    <col min="14352" max="14352" width="10.42578125" style="934" customWidth="1"/>
    <col min="14353" max="14588" width="9.140625" style="934"/>
    <col min="14589" max="14589" width="5" style="934" customWidth="1"/>
    <col min="14590" max="14590" width="17.7109375" style="934" customWidth="1"/>
    <col min="14591" max="14591" width="13.85546875" style="934" customWidth="1"/>
    <col min="14592" max="14592" width="13.140625" style="934" customWidth="1"/>
    <col min="14593" max="14593" width="12.28515625" style="934" customWidth="1"/>
    <col min="14594" max="14594" width="3" style="934" customWidth="1"/>
    <col min="14595" max="14595" width="20.28515625" style="934" customWidth="1"/>
    <col min="14596" max="14596" width="12.5703125" style="934" customWidth="1"/>
    <col min="14597" max="14597" width="11.7109375" style="934" customWidth="1"/>
    <col min="14598" max="14598" width="9.140625" style="934"/>
    <col min="14599" max="14599" width="2.85546875" style="934" customWidth="1"/>
    <col min="14600" max="14600" width="18.5703125" style="934" customWidth="1"/>
    <col min="14601" max="14601" width="14.42578125" style="934" customWidth="1"/>
    <col min="14602" max="14602" width="13.7109375" style="934" customWidth="1"/>
    <col min="14603" max="14603" width="10.140625" style="934" customWidth="1"/>
    <col min="14604" max="14604" width="4.42578125" style="934" customWidth="1"/>
    <col min="14605" max="14605" width="24" style="934" customWidth="1"/>
    <col min="14606" max="14606" width="13.140625" style="934" customWidth="1"/>
    <col min="14607" max="14607" width="13" style="934" customWidth="1"/>
    <col min="14608" max="14608" width="10.42578125" style="934" customWidth="1"/>
    <col min="14609" max="14844" width="9.140625" style="934"/>
    <col min="14845" max="14845" width="5" style="934" customWidth="1"/>
    <col min="14846" max="14846" width="17.7109375" style="934" customWidth="1"/>
    <col min="14847" max="14847" width="13.85546875" style="934" customWidth="1"/>
    <col min="14848" max="14848" width="13.140625" style="934" customWidth="1"/>
    <col min="14849" max="14849" width="12.28515625" style="934" customWidth="1"/>
    <col min="14850" max="14850" width="3" style="934" customWidth="1"/>
    <col min="14851" max="14851" width="20.28515625" style="934" customWidth="1"/>
    <col min="14852" max="14852" width="12.5703125" style="934" customWidth="1"/>
    <col min="14853" max="14853" width="11.7109375" style="934" customWidth="1"/>
    <col min="14854" max="14854" width="9.140625" style="934"/>
    <col min="14855" max="14855" width="2.85546875" style="934" customWidth="1"/>
    <col min="14856" max="14856" width="18.5703125" style="934" customWidth="1"/>
    <col min="14857" max="14857" width="14.42578125" style="934" customWidth="1"/>
    <col min="14858" max="14858" width="13.7109375" style="934" customWidth="1"/>
    <col min="14859" max="14859" width="10.140625" style="934" customWidth="1"/>
    <col min="14860" max="14860" width="4.42578125" style="934" customWidth="1"/>
    <col min="14861" max="14861" width="24" style="934" customWidth="1"/>
    <col min="14862" max="14862" width="13.140625" style="934" customWidth="1"/>
    <col min="14863" max="14863" width="13" style="934" customWidth="1"/>
    <col min="14864" max="14864" width="10.42578125" style="934" customWidth="1"/>
    <col min="14865" max="15100" width="9.140625" style="934"/>
    <col min="15101" max="15101" width="5" style="934" customWidth="1"/>
    <col min="15102" max="15102" width="17.7109375" style="934" customWidth="1"/>
    <col min="15103" max="15103" width="13.85546875" style="934" customWidth="1"/>
    <col min="15104" max="15104" width="13.140625" style="934" customWidth="1"/>
    <col min="15105" max="15105" width="12.28515625" style="934" customWidth="1"/>
    <col min="15106" max="15106" width="3" style="934" customWidth="1"/>
    <col min="15107" max="15107" width="20.28515625" style="934" customWidth="1"/>
    <col min="15108" max="15108" width="12.5703125" style="934" customWidth="1"/>
    <col min="15109" max="15109" width="11.7109375" style="934" customWidth="1"/>
    <col min="15110" max="15110" width="9.140625" style="934"/>
    <col min="15111" max="15111" width="2.85546875" style="934" customWidth="1"/>
    <col min="15112" max="15112" width="18.5703125" style="934" customWidth="1"/>
    <col min="15113" max="15113" width="14.42578125" style="934" customWidth="1"/>
    <col min="15114" max="15114" width="13.7109375" style="934" customWidth="1"/>
    <col min="15115" max="15115" width="10.140625" style="934" customWidth="1"/>
    <col min="15116" max="15116" width="4.42578125" style="934" customWidth="1"/>
    <col min="15117" max="15117" width="24" style="934" customWidth="1"/>
    <col min="15118" max="15118" width="13.140625" style="934" customWidth="1"/>
    <col min="15119" max="15119" width="13" style="934" customWidth="1"/>
    <col min="15120" max="15120" width="10.42578125" style="934" customWidth="1"/>
    <col min="15121" max="15356" width="9.140625" style="934"/>
    <col min="15357" max="15357" width="5" style="934" customWidth="1"/>
    <col min="15358" max="15358" width="17.7109375" style="934" customWidth="1"/>
    <col min="15359" max="15359" width="13.85546875" style="934" customWidth="1"/>
    <col min="15360" max="15360" width="13.140625" style="934" customWidth="1"/>
    <col min="15361" max="15361" width="12.28515625" style="934" customWidth="1"/>
    <col min="15362" max="15362" width="3" style="934" customWidth="1"/>
    <col min="15363" max="15363" width="20.28515625" style="934" customWidth="1"/>
    <col min="15364" max="15364" width="12.5703125" style="934" customWidth="1"/>
    <col min="15365" max="15365" width="11.7109375" style="934" customWidth="1"/>
    <col min="15366" max="15366" width="9.140625" style="934"/>
    <col min="15367" max="15367" width="2.85546875" style="934" customWidth="1"/>
    <col min="15368" max="15368" width="18.5703125" style="934" customWidth="1"/>
    <col min="15369" max="15369" width="14.42578125" style="934" customWidth="1"/>
    <col min="15370" max="15370" width="13.7109375" style="934" customWidth="1"/>
    <col min="15371" max="15371" width="10.140625" style="934" customWidth="1"/>
    <col min="15372" max="15372" width="4.42578125" style="934" customWidth="1"/>
    <col min="15373" max="15373" width="24" style="934" customWidth="1"/>
    <col min="15374" max="15374" width="13.140625" style="934" customWidth="1"/>
    <col min="15375" max="15375" width="13" style="934" customWidth="1"/>
    <col min="15376" max="15376" width="10.42578125" style="934" customWidth="1"/>
    <col min="15377" max="15612" width="9.140625" style="934"/>
    <col min="15613" max="15613" width="5" style="934" customWidth="1"/>
    <col min="15614" max="15614" width="17.7109375" style="934" customWidth="1"/>
    <col min="15615" max="15615" width="13.85546875" style="934" customWidth="1"/>
    <col min="15616" max="15616" width="13.140625" style="934" customWidth="1"/>
    <col min="15617" max="15617" width="12.28515625" style="934" customWidth="1"/>
    <col min="15618" max="15618" width="3" style="934" customWidth="1"/>
    <col min="15619" max="15619" width="20.28515625" style="934" customWidth="1"/>
    <col min="15620" max="15620" width="12.5703125" style="934" customWidth="1"/>
    <col min="15621" max="15621" width="11.7109375" style="934" customWidth="1"/>
    <col min="15622" max="15622" width="9.140625" style="934"/>
    <col min="15623" max="15623" width="2.85546875" style="934" customWidth="1"/>
    <col min="15624" max="15624" width="18.5703125" style="934" customWidth="1"/>
    <col min="15625" max="15625" width="14.42578125" style="934" customWidth="1"/>
    <col min="15626" max="15626" width="13.7109375" style="934" customWidth="1"/>
    <col min="15627" max="15627" width="10.140625" style="934" customWidth="1"/>
    <col min="15628" max="15628" width="4.42578125" style="934" customWidth="1"/>
    <col min="15629" max="15629" width="24" style="934" customWidth="1"/>
    <col min="15630" max="15630" width="13.140625" style="934" customWidth="1"/>
    <col min="15631" max="15631" width="13" style="934" customWidth="1"/>
    <col min="15632" max="15632" width="10.42578125" style="934" customWidth="1"/>
    <col min="15633" max="15868" width="9.140625" style="934"/>
    <col min="15869" max="15869" width="5" style="934" customWidth="1"/>
    <col min="15870" max="15870" width="17.7109375" style="934" customWidth="1"/>
    <col min="15871" max="15871" width="13.85546875" style="934" customWidth="1"/>
    <col min="15872" max="15872" width="13.140625" style="934" customWidth="1"/>
    <col min="15873" max="15873" width="12.28515625" style="934" customWidth="1"/>
    <col min="15874" max="15874" width="3" style="934" customWidth="1"/>
    <col min="15875" max="15875" width="20.28515625" style="934" customWidth="1"/>
    <col min="15876" max="15876" width="12.5703125" style="934" customWidth="1"/>
    <col min="15877" max="15877" width="11.7109375" style="934" customWidth="1"/>
    <col min="15878" max="15878" width="9.140625" style="934"/>
    <col min="15879" max="15879" width="2.85546875" style="934" customWidth="1"/>
    <col min="15880" max="15880" width="18.5703125" style="934" customWidth="1"/>
    <col min="15881" max="15881" width="14.42578125" style="934" customWidth="1"/>
    <col min="15882" max="15882" width="13.7109375" style="934" customWidth="1"/>
    <col min="15883" max="15883" width="10.140625" style="934" customWidth="1"/>
    <col min="15884" max="15884" width="4.42578125" style="934" customWidth="1"/>
    <col min="15885" max="15885" width="24" style="934" customWidth="1"/>
    <col min="15886" max="15886" width="13.140625" style="934" customWidth="1"/>
    <col min="15887" max="15887" width="13" style="934" customWidth="1"/>
    <col min="15888" max="15888" width="10.42578125" style="934" customWidth="1"/>
    <col min="15889" max="16124" width="9.140625" style="934"/>
    <col min="16125" max="16125" width="5" style="934" customWidth="1"/>
    <col min="16126" max="16126" width="17.7109375" style="934" customWidth="1"/>
    <col min="16127" max="16127" width="13.85546875" style="934" customWidth="1"/>
    <col min="16128" max="16128" width="13.140625" style="934" customWidth="1"/>
    <col min="16129" max="16129" width="12.28515625" style="934" customWidth="1"/>
    <col min="16130" max="16130" width="3" style="934" customWidth="1"/>
    <col min="16131" max="16131" width="20.28515625" style="934" customWidth="1"/>
    <col min="16132" max="16132" width="12.5703125" style="934" customWidth="1"/>
    <col min="16133" max="16133" width="11.7109375" style="934" customWidth="1"/>
    <col min="16134" max="16134" width="9.140625" style="934"/>
    <col min="16135" max="16135" width="2.85546875" style="934" customWidth="1"/>
    <col min="16136" max="16136" width="18.5703125" style="934" customWidth="1"/>
    <col min="16137" max="16137" width="14.42578125" style="934" customWidth="1"/>
    <col min="16138" max="16138" width="13.7109375" style="934" customWidth="1"/>
    <col min="16139" max="16139" width="10.140625" style="934" customWidth="1"/>
    <col min="16140" max="16140" width="4.42578125" style="934" customWidth="1"/>
    <col min="16141" max="16141" width="24" style="934" customWidth="1"/>
    <col min="16142" max="16142" width="13.140625" style="934" customWidth="1"/>
    <col min="16143" max="16143" width="13" style="934" customWidth="1"/>
    <col min="16144" max="16144" width="10.42578125" style="934" customWidth="1"/>
    <col min="16145" max="16384" width="9.140625" style="934"/>
  </cols>
  <sheetData>
    <row r="1" spans="1:24" ht="18.75">
      <c r="A1" s="531"/>
    </row>
    <row r="2" spans="1:24" ht="28.5" customHeight="1">
      <c r="A2" s="1177" t="s">
        <v>340</v>
      </c>
      <c r="B2" s="1177"/>
      <c r="C2" s="1177"/>
      <c r="D2" s="1177"/>
      <c r="E2" s="1177"/>
      <c r="F2" s="1177"/>
      <c r="G2" s="1177"/>
      <c r="H2" s="1177"/>
      <c r="I2" s="1177"/>
      <c r="J2" s="1177"/>
      <c r="K2" s="1177"/>
      <c r="L2" s="1177"/>
      <c r="M2" s="1177"/>
      <c r="N2" s="1177"/>
      <c r="O2" s="1177"/>
      <c r="P2" s="1177"/>
      <c r="Q2" s="1177"/>
      <c r="R2" s="1177"/>
      <c r="S2" s="1177"/>
      <c r="T2" s="1177"/>
      <c r="U2" s="1177"/>
      <c r="V2" s="1177"/>
      <c r="W2" s="1177"/>
      <c r="X2" s="1177"/>
    </row>
    <row r="3" spans="1:24" ht="15.75" customHeight="1">
      <c r="A3" s="1178" t="s">
        <v>339</v>
      </c>
      <c r="B3" s="1178"/>
      <c r="C3" s="1178"/>
      <c r="D3" s="1178"/>
      <c r="E3" s="1178"/>
      <c r="F3" s="1178"/>
      <c r="P3" s="533"/>
    </row>
    <row r="4" spans="1:24" ht="4.5" customHeight="1">
      <c r="A4" s="534"/>
      <c r="B4" s="534"/>
      <c r="C4" s="532"/>
      <c r="D4" s="532"/>
    </row>
    <row r="5" spans="1:24" ht="15.75" thickBot="1">
      <c r="A5" s="535" t="s">
        <v>116</v>
      </c>
      <c r="B5" s="1179" t="s">
        <v>117</v>
      </c>
      <c r="C5" s="1179"/>
      <c r="D5" s="536"/>
      <c r="E5" s="536"/>
      <c r="F5" s="535" t="s">
        <v>118</v>
      </c>
      <c r="G5" s="537" t="s">
        <v>119</v>
      </c>
      <c r="H5" s="807"/>
      <c r="I5" s="536"/>
      <c r="J5" s="536"/>
      <c r="K5" s="535" t="s">
        <v>120</v>
      </c>
      <c r="L5" s="538" t="s">
        <v>121</v>
      </c>
      <c r="M5" s="536"/>
      <c r="N5" s="539"/>
      <c r="O5" s="536"/>
      <c r="P5" s="535" t="s">
        <v>122</v>
      </c>
      <c r="Q5" s="538" t="s">
        <v>123</v>
      </c>
      <c r="R5" s="536"/>
    </row>
    <row r="6" spans="1:24" ht="43.5" thickBot="1">
      <c r="A6" s="540" t="s">
        <v>124</v>
      </c>
      <c r="B6" s="541" t="s">
        <v>125</v>
      </c>
      <c r="C6" s="542" t="s">
        <v>126</v>
      </c>
      <c r="D6" s="563" t="s">
        <v>127</v>
      </c>
      <c r="F6" s="540" t="s">
        <v>124</v>
      </c>
      <c r="G6" s="541" t="s">
        <v>125</v>
      </c>
      <c r="H6" s="808" t="s">
        <v>126</v>
      </c>
      <c r="I6" s="563" t="s">
        <v>127</v>
      </c>
      <c r="K6" s="540" t="s">
        <v>124</v>
      </c>
      <c r="L6" s="541" t="s">
        <v>125</v>
      </c>
      <c r="M6" s="542" t="s">
        <v>128</v>
      </c>
      <c r="N6" s="563" t="s">
        <v>127</v>
      </c>
      <c r="P6" s="544" t="s">
        <v>124</v>
      </c>
      <c r="Q6" s="545" t="s">
        <v>125</v>
      </c>
      <c r="R6" s="546" t="s">
        <v>128</v>
      </c>
      <c r="S6" s="570" t="s">
        <v>127</v>
      </c>
    </row>
    <row r="7" spans="1:24" ht="15.75">
      <c r="A7" s="548" t="s">
        <v>129</v>
      </c>
      <c r="B7" s="549">
        <v>9406.6440000000002</v>
      </c>
      <c r="C7" s="549">
        <v>18022</v>
      </c>
      <c r="D7" s="568">
        <v>2.5620990014871468</v>
      </c>
      <c r="F7" s="655" t="s">
        <v>129</v>
      </c>
      <c r="G7" s="547">
        <v>2025.673</v>
      </c>
      <c r="H7" s="547">
        <v>9713</v>
      </c>
      <c r="I7" s="747">
        <v>3.1576196496128719</v>
      </c>
      <c r="K7" s="655" t="s">
        <v>129</v>
      </c>
      <c r="L7" s="547">
        <v>314688.65999999997</v>
      </c>
      <c r="M7" s="547">
        <v>82869.316000000006</v>
      </c>
      <c r="N7" s="644">
        <v>3.7974086813990349</v>
      </c>
      <c r="P7" s="655" t="s">
        <v>130</v>
      </c>
      <c r="Q7" s="547">
        <v>53160.981</v>
      </c>
      <c r="R7" s="547">
        <v>14171.507</v>
      </c>
      <c r="S7" s="644">
        <v>3.7512581407185559</v>
      </c>
    </row>
    <row r="8" spans="1:24" ht="16.5" thickBot="1">
      <c r="A8" s="548" t="s">
        <v>141</v>
      </c>
      <c r="B8" s="549">
        <v>8808.41</v>
      </c>
      <c r="C8" s="549">
        <v>5773</v>
      </c>
      <c r="D8" s="568">
        <v>2.355936306022095</v>
      </c>
      <c r="F8" s="548" t="s">
        <v>131</v>
      </c>
      <c r="G8" s="549">
        <v>1472.316</v>
      </c>
      <c r="H8" s="549">
        <v>8077</v>
      </c>
      <c r="I8" s="568">
        <v>2.5718792524285243</v>
      </c>
      <c r="K8" s="548" t="s">
        <v>132</v>
      </c>
      <c r="L8" s="549">
        <v>165627.80900000001</v>
      </c>
      <c r="M8" s="549">
        <v>46804.182000000001</v>
      </c>
      <c r="N8" s="568">
        <v>3.5387395297283479</v>
      </c>
      <c r="P8" s="548" t="s">
        <v>132</v>
      </c>
      <c r="Q8" s="549">
        <v>51137.707999999999</v>
      </c>
      <c r="R8" s="549">
        <v>15448.28</v>
      </c>
      <c r="S8" s="568">
        <v>3.3102525329680712</v>
      </c>
    </row>
    <row r="9" spans="1:24" ht="16.5" thickBot="1">
      <c r="A9" s="548" t="s">
        <v>139</v>
      </c>
      <c r="B9" s="549">
        <v>4708.5169999999998</v>
      </c>
      <c r="C9" s="549">
        <v>3523</v>
      </c>
      <c r="D9" s="568">
        <v>2.3472226999568795</v>
      </c>
      <c r="F9" s="810" t="s">
        <v>249</v>
      </c>
      <c r="G9" s="552">
        <v>4136.0169999999998</v>
      </c>
      <c r="H9" s="552">
        <v>21098</v>
      </c>
      <c r="I9" s="643">
        <v>2.8881791836877202</v>
      </c>
      <c r="K9" s="548" t="s">
        <v>343</v>
      </c>
      <c r="L9" s="549">
        <v>96035.165999999997</v>
      </c>
      <c r="M9" s="549">
        <v>31047.847000000002</v>
      </c>
      <c r="N9" s="568">
        <v>3.093134477247327</v>
      </c>
      <c r="P9" s="548" t="s">
        <v>136</v>
      </c>
      <c r="Q9" s="549">
        <v>42833.593000000001</v>
      </c>
      <c r="R9" s="549">
        <v>7825.6270000000004</v>
      </c>
      <c r="S9" s="568">
        <v>5.4735030177134689</v>
      </c>
    </row>
    <row r="10" spans="1:24" ht="15.75">
      <c r="A10" s="548" t="s">
        <v>137</v>
      </c>
      <c r="B10" s="549">
        <v>2545.8009999999999</v>
      </c>
      <c r="C10" s="549">
        <v>3800</v>
      </c>
      <c r="D10" s="568">
        <v>2.9073404092521407</v>
      </c>
      <c r="K10" s="548" t="s">
        <v>131</v>
      </c>
      <c r="L10" s="549">
        <v>86180.22</v>
      </c>
      <c r="M10" s="549">
        <v>21462.157999999999</v>
      </c>
      <c r="N10" s="568">
        <v>4.0154498909196361</v>
      </c>
      <c r="P10" s="548" t="s">
        <v>131</v>
      </c>
      <c r="Q10" s="549">
        <v>31761.125</v>
      </c>
      <c r="R10" s="549">
        <v>8956.6779999999999</v>
      </c>
      <c r="S10" s="568">
        <v>3.5460831571705493</v>
      </c>
    </row>
    <row r="11" spans="1:24" ht="15.75">
      <c r="A11" s="548" t="s">
        <v>276</v>
      </c>
      <c r="B11" s="549">
        <v>2397.2089999999998</v>
      </c>
      <c r="C11" s="549">
        <v>1693</v>
      </c>
      <c r="D11" s="568">
        <v>2.0660411913907804</v>
      </c>
      <c r="F11"/>
      <c r="G11"/>
      <c r="H11"/>
      <c r="I11"/>
      <c r="K11" s="548" t="s">
        <v>138</v>
      </c>
      <c r="L11" s="549">
        <v>55736.453000000001</v>
      </c>
      <c r="M11" s="549">
        <v>12275.362999999999</v>
      </c>
      <c r="N11" s="568">
        <v>4.5405136288026675</v>
      </c>
      <c r="P11" s="548" t="s">
        <v>133</v>
      </c>
      <c r="Q11" s="549">
        <v>24410.694</v>
      </c>
      <c r="R11" s="549">
        <v>5631.1679999999997</v>
      </c>
      <c r="S11" s="568">
        <v>4.3349255429779401</v>
      </c>
    </row>
    <row r="12" spans="1:24" ht="15.75">
      <c r="A12" s="548" t="s">
        <v>299</v>
      </c>
      <c r="B12" s="549">
        <v>1735.22</v>
      </c>
      <c r="C12" s="549">
        <v>848</v>
      </c>
      <c r="D12" s="568">
        <v>4.2556291033410423</v>
      </c>
      <c r="H12" s="934"/>
      <c r="K12" s="548" t="s">
        <v>136</v>
      </c>
      <c r="L12" s="549">
        <v>41922.322</v>
      </c>
      <c r="M12" s="549">
        <v>6536.9639999999999</v>
      </c>
      <c r="N12" s="568">
        <v>6.4131180774439018</v>
      </c>
      <c r="P12" s="548" t="s">
        <v>343</v>
      </c>
      <c r="Q12" s="549">
        <v>21494.968000000001</v>
      </c>
      <c r="R12" s="549">
        <v>8622.7270000000008</v>
      </c>
      <c r="S12" s="568">
        <v>2.492827153173236</v>
      </c>
    </row>
    <row r="13" spans="1:24" ht="15.75">
      <c r="A13" s="548" t="s">
        <v>131</v>
      </c>
      <c r="B13" s="549">
        <v>1472.316</v>
      </c>
      <c r="C13" s="549">
        <v>8077</v>
      </c>
      <c r="D13" s="568">
        <v>2.5718792524285243</v>
      </c>
      <c r="H13" s="934"/>
      <c r="K13" s="548" t="s">
        <v>139</v>
      </c>
      <c r="L13" s="549">
        <v>35941.868999999999</v>
      </c>
      <c r="M13" s="549">
        <v>10739.472</v>
      </c>
      <c r="N13" s="568">
        <v>3.3467072682902845</v>
      </c>
      <c r="P13" s="548" t="s">
        <v>129</v>
      </c>
      <c r="Q13" s="549">
        <v>14084.75</v>
      </c>
      <c r="R13" s="549">
        <v>4273.9840000000004</v>
      </c>
      <c r="S13" s="568">
        <v>3.2954615646665966</v>
      </c>
    </row>
    <row r="14" spans="1:24" ht="15.75">
      <c r="A14" s="548" t="s">
        <v>135</v>
      </c>
      <c r="B14" s="549">
        <v>1153.1410000000001</v>
      </c>
      <c r="C14" s="549">
        <v>2935</v>
      </c>
      <c r="D14" s="568">
        <v>2.6349076866831189</v>
      </c>
      <c r="K14" s="548" t="s">
        <v>134</v>
      </c>
      <c r="L14" s="549">
        <v>29708.975999999999</v>
      </c>
      <c r="M14" s="549">
        <v>7463.8059999999996</v>
      </c>
      <c r="N14" s="568">
        <v>3.9804057072222938</v>
      </c>
      <c r="P14" s="548" t="s">
        <v>138</v>
      </c>
      <c r="Q14" s="549">
        <v>13723.708000000001</v>
      </c>
      <c r="R14" s="549">
        <v>3757.9029999999998</v>
      </c>
      <c r="S14" s="568">
        <v>3.6519590846277836</v>
      </c>
    </row>
    <row r="15" spans="1:24" ht="15.75">
      <c r="A15" s="548" t="s">
        <v>343</v>
      </c>
      <c r="B15" s="549">
        <v>604.33299999999997</v>
      </c>
      <c r="C15" s="549">
        <v>3106</v>
      </c>
      <c r="D15" s="568">
        <v>2.9924289689731323</v>
      </c>
      <c r="E15" s="727"/>
      <c r="K15" s="548" t="s">
        <v>277</v>
      </c>
      <c r="L15" s="549">
        <v>28850.821</v>
      </c>
      <c r="M15" s="549">
        <v>5129.2020000000002</v>
      </c>
      <c r="N15" s="568">
        <v>5.6248166868842366</v>
      </c>
      <c r="P15" s="548" t="s">
        <v>139</v>
      </c>
      <c r="Q15" s="549">
        <v>10739.772000000001</v>
      </c>
      <c r="R15" s="549">
        <v>3049.8389999999999</v>
      </c>
      <c r="S15" s="568">
        <v>3.5214226062424938</v>
      </c>
    </row>
    <row r="16" spans="1:24" ht="15.75">
      <c r="A16" s="548" t="s">
        <v>147</v>
      </c>
      <c r="B16" s="549">
        <v>531.52599999999995</v>
      </c>
      <c r="C16" s="549">
        <v>533</v>
      </c>
      <c r="D16" s="568">
        <v>2.0965344777261503</v>
      </c>
      <c r="E16" s="572"/>
      <c r="K16" s="548" t="s">
        <v>130</v>
      </c>
      <c r="L16" s="549">
        <v>28212.786</v>
      </c>
      <c r="M16" s="549">
        <v>6387.1</v>
      </c>
      <c r="N16" s="568">
        <v>4.417151132751953</v>
      </c>
      <c r="P16" s="548" t="s">
        <v>145</v>
      </c>
      <c r="Q16" s="549">
        <v>10145.974</v>
      </c>
      <c r="R16" s="549">
        <v>3497.2040000000002</v>
      </c>
      <c r="S16" s="568">
        <v>2.9011673325319309</v>
      </c>
    </row>
    <row r="17" spans="1:19" ht="15.75">
      <c r="A17" s="548" t="s">
        <v>320</v>
      </c>
      <c r="B17" s="549">
        <v>519.59199999999998</v>
      </c>
      <c r="C17" s="549">
        <v>297</v>
      </c>
      <c r="D17" s="568">
        <v>3.361097095543049</v>
      </c>
      <c r="K17" s="548" t="s">
        <v>146</v>
      </c>
      <c r="L17" s="549">
        <v>25106.527999999998</v>
      </c>
      <c r="M17" s="549">
        <v>8498.0849999999991</v>
      </c>
      <c r="N17" s="568">
        <v>2.9543747797297861</v>
      </c>
      <c r="P17" s="548" t="s">
        <v>266</v>
      </c>
      <c r="Q17" s="549">
        <v>9933.8150000000005</v>
      </c>
      <c r="R17" s="549">
        <v>2466.587</v>
      </c>
      <c r="S17" s="568">
        <v>4.0273523698941087</v>
      </c>
    </row>
    <row r="18" spans="1:19" ht="15.75">
      <c r="A18" s="548" t="s">
        <v>278</v>
      </c>
      <c r="B18" s="549">
        <v>507.05200000000002</v>
      </c>
      <c r="C18" s="549">
        <v>744</v>
      </c>
      <c r="D18" s="568">
        <v>2.7069337376412053</v>
      </c>
      <c r="K18" s="548" t="s">
        <v>143</v>
      </c>
      <c r="L18" s="549">
        <v>22758.68</v>
      </c>
      <c r="M18" s="549">
        <v>5745.5730000000003</v>
      </c>
      <c r="N18" s="568">
        <v>3.9610809922700483</v>
      </c>
      <c r="P18" s="548" t="s">
        <v>146</v>
      </c>
      <c r="Q18" s="549">
        <v>7072.9059999999999</v>
      </c>
      <c r="R18" s="549">
        <v>2677.7759999999998</v>
      </c>
      <c r="S18" s="568">
        <v>2.641335944455399</v>
      </c>
    </row>
    <row r="19" spans="1:19" ht="16.5" thickBot="1">
      <c r="A19" s="548" t="s">
        <v>314</v>
      </c>
      <c r="B19" s="549">
        <v>491.39499999999998</v>
      </c>
      <c r="C19" s="549">
        <v>245</v>
      </c>
      <c r="D19" s="568">
        <v>5.0221779344882211</v>
      </c>
      <c r="K19" s="548" t="s">
        <v>137</v>
      </c>
      <c r="L19" s="549">
        <v>16952.859</v>
      </c>
      <c r="M19" s="549">
        <v>6156.8</v>
      </c>
      <c r="N19" s="568">
        <v>2.7535178989085241</v>
      </c>
      <c r="P19" s="548" t="s">
        <v>140</v>
      </c>
      <c r="Q19" s="549">
        <v>6949.7079999999996</v>
      </c>
      <c r="R19" s="549">
        <v>3403.5210000000002</v>
      </c>
      <c r="S19" s="568">
        <v>2.0419171792975566</v>
      </c>
    </row>
    <row r="20" spans="1:19" ht="16.5" thickBot="1">
      <c r="A20" s="810" t="s">
        <v>249</v>
      </c>
      <c r="B20" s="552">
        <v>35580.819000000003</v>
      </c>
      <c r="C20" s="552">
        <v>50520</v>
      </c>
      <c r="D20" s="643">
        <v>2.5344465599170194</v>
      </c>
      <c r="K20" s="548" t="s">
        <v>144</v>
      </c>
      <c r="L20" s="549">
        <v>14119.995999999999</v>
      </c>
      <c r="M20" s="549">
        <v>3580.3560000000002</v>
      </c>
      <c r="N20" s="568">
        <v>3.9437407900219972</v>
      </c>
      <c r="P20" s="548" t="s">
        <v>276</v>
      </c>
      <c r="Q20" s="549">
        <v>6026.4449999999997</v>
      </c>
      <c r="R20" s="549">
        <v>1823.8440000000001</v>
      </c>
      <c r="S20" s="568">
        <v>3.3042546401994906</v>
      </c>
    </row>
    <row r="21" spans="1:19" ht="15.75">
      <c r="A21"/>
      <c r="B21"/>
      <c r="C21"/>
      <c r="D21"/>
      <c r="K21" s="548" t="s">
        <v>278</v>
      </c>
      <c r="L21" s="549">
        <v>11796.046</v>
      </c>
      <c r="M21" s="549">
        <v>3870.9110000000001</v>
      </c>
      <c r="N21" s="568">
        <v>3.0473565525014656</v>
      </c>
      <c r="P21" s="548" t="s">
        <v>150</v>
      </c>
      <c r="Q21" s="549">
        <v>6007.44</v>
      </c>
      <c r="R21" s="549">
        <v>2279.8870000000002</v>
      </c>
      <c r="S21" s="568">
        <v>2.6349726982082879</v>
      </c>
    </row>
    <row r="22" spans="1:19" ht="15.75">
      <c r="A22"/>
      <c r="B22"/>
      <c r="C22"/>
      <c r="D22"/>
      <c r="H22" s="934"/>
      <c r="K22" s="548" t="s">
        <v>133</v>
      </c>
      <c r="L22" s="549">
        <v>10412.378000000001</v>
      </c>
      <c r="M22" s="549">
        <v>2303.1439999999998</v>
      </c>
      <c r="N22" s="568">
        <v>4.5209409398630749</v>
      </c>
      <c r="P22" s="548" t="s">
        <v>149</v>
      </c>
      <c r="Q22" s="549">
        <v>5435.7719999999999</v>
      </c>
      <c r="R22" s="549">
        <v>1486.961</v>
      </c>
      <c r="S22" s="568">
        <v>3.6556251307196357</v>
      </c>
    </row>
    <row r="23" spans="1:19" ht="15.75">
      <c r="A23"/>
      <c r="B23"/>
      <c r="C23"/>
      <c r="D23"/>
      <c r="H23" s="934"/>
      <c r="K23" s="548" t="s">
        <v>142</v>
      </c>
      <c r="L23" s="549">
        <v>7662.759</v>
      </c>
      <c r="M23" s="549">
        <v>2012.018</v>
      </c>
      <c r="N23" s="568">
        <v>3.8084942580036558</v>
      </c>
      <c r="P23" s="548" t="s">
        <v>147</v>
      </c>
      <c r="Q23" s="549">
        <v>4670.6850000000004</v>
      </c>
      <c r="R23" s="549">
        <v>1328.71</v>
      </c>
      <c r="S23" s="568">
        <v>3.5152027154157039</v>
      </c>
    </row>
    <row r="24" spans="1:19" ht="16.5" thickBot="1">
      <c r="A24"/>
      <c r="B24"/>
      <c r="C24"/>
      <c r="D24"/>
      <c r="H24" s="934"/>
      <c r="K24" s="548" t="s">
        <v>147</v>
      </c>
      <c r="L24" s="549">
        <v>6284.38</v>
      </c>
      <c r="M24" s="549">
        <v>2608.9520000000002</v>
      </c>
      <c r="N24" s="568">
        <v>2.4087756309813289</v>
      </c>
      <c r="P24" s="548" t="s">
        <v>277</v>
      </c>
      <c r="Q24" s="549">
        <v>4326.7290000000003</v>
      </c>
      <c r="R24" s="549">
        <v>1108.626</v>
      </c>
      <c r="S24" s="568">
        <v>3.902785069085517</v>
      </c>
    </row>
    <row r="25" spans="1:19" ht="16.5" thickBot="1">
      <c r="A25"/>
      <c r="B25"/>
      <c r="C25"/>
      <c r="D25"/>
      <c r="H25" s="934"/>
      <c r="K25" s="810" t="s">
        <v>249</v>
      </c>
      <c r="L25" s="552">
        <v>1029780.338</v>
      </c>
      <c r="M25" s="552">
        <v>275566.08799999999</v>
      </c>
      <c r="N25" s="643">
        <v>3.7369632289441945</v>
      </c>
      <c r="P25" s="810" t="s">
        <v>249</v>
      </c>
      <c r="Q25" s="552">
        <v>368128.71600000001</v>
      </c>
      <c r="R25" s="552">
        <v>106578.781</v>
      </c>
      <c r="S25" s="643">
        <v>3.4540526035853234</v>
      </c>
    </row>
    <row r="26" spans="1:19">
      <c r="H26" s="934"/>
      <c r="K26"/>
      <c r="L26"/>
      <c r="M26"/>
      <c r="N26"/>
      <c r="P26"/>
      <c r="Q26"/>
      <c r="R26"/>
      <c r="S26"/>
    </row>
    <row r="27" spans="1:19">
      <c r="A27" s="80"/>
      <c r="B27" s="80"/>
      <c r="C27" s="80"/>
      <c r="D27" s="80"/>
      <c r="H27" s="934"/>
      <c r="K27"/>
      <c r="L27"/>
      <c r="M27"/>
      <c r="N27"/>
      <c r="P27"/>
      <c r="Q27"/>
      <c r="R27"/>
      <c r="S27"/>
    </row>
    <row r="28" spans="1:19">
      <c r="H28" s="934"/>
      <c r="K28"/>
      <c r="L28"/>
      <c r="M28"/>
      <c r="N28"/>
      <c r="P28"/>
      <c r="Q28"/>
      <c r="R28"/>
      <c r="S28"/>
    </row>
    <row r="29" spans="1:19">
      <c r="H29" s="934"/>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c r="P32"/>
      <c r="Q32"/>
      <c r="R32"/>
      <c r="S32"/>
    </row>
    <row r="33" spans="1:19">
      <c r="A33" s="80"/>
      <c r="B33" s="80"/>
      <c r="C33" s="80"/>
      <c r="D33" s="80"/>
      <c r="E33" s="80"/>
      <c r="F33" s="80"/>
      <c r="G33" s="80"/>
      <c r="H33" s="80"/>
      <c r="I33" s="80"/>
      <c r="J33" s="80"/>
      <c r="K33"/>
      <c r="L33"/>
      <c r="M33"/>
      <c r="N33"/>
    </row>
    <row r="34" spans="1:19">
      <c r="A34" s="970" t="s">
        <v>311</v>
      </c>
      <c r="C34" s="80"/>
      <c r="D34" s="80"/>
      <c r="E34" s="80"/>
      <c r="F34" s="80"/>
      <c r="G34" s="80"/>
      <c r="H34" s="80"/>
      <c r="I34" s="80"/>
      <c r="J34" s="80"/>
      <c r="P34"/>
      <c r="Q34"/>
      <c r="R34"/>
      <c r="S34"/>
    </row>
    <row r="35" spans="1:19">
      <c r="A35" s="80"/>
      <c r="B35" s="80"/>
      <c r="C35" s="80"/>
      <c r="D35" s="80"/>
      <c r="E35" s="80"/>
      <c r="F35" s="80"/>
      <c r="G35" s="80"/>
      <c r="H35" s="80"/>
      <c r="I35" s="80"/>
      <c r="J35" s="80"/>
      <c r="K35"/>
      <c r="L35"/>
      <c r="M35"/>
      <c r="N35"/>
      <c r="P35"/>
      <c r="Q35"/>
      <c r="R35"/>
      <c r="S35"/>
    </row>
    <row r="36" spans="1:19">
      <c r="A36" s="80"/>
      <c r="B36" s="80"/>
      <c r="C36" s="80"/>
      <c r="D36" s="80"/>
      <c r="E36" s="80"/>
      <c r="F36" s="80"/>
      <c r="G36" s="80"/>
      <c r="H36" s="80"/>
      <c r="I36" s="80"/>
      <c r="J36" s="80"/>
      <c r="K36"/>
      <c r="L36"/>
      <c r="M36"/>
      <c r="N36"/>
      <c r="P36"/>
      <c r="Q36"/>
      <c r="R36"/>
      <c r="S36"/>
    </row>
    <row r="37" spans="1:19" ht="17.25" customHeight="1">
      <c r="A37" s="80"/>
      <c r="B37" s="80"/>
      <c r="C37" s="80"/>
      <c r="D37" s="80"/>
      <c r="E37" s="80"/>
      <c r="F37" s="80"/>
      <c r="G37" s="80"/>
      <c r="H37" s="80"/>
      <c r="I37" s="80"/>
      <c r="J37" s="80"/>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934" customWidth="1"/>
    <col min="2" max="2" width="12.28515625" style="934" bestFit="1" customWidth="1"/>
    <col min="3" max="3" width="10.140625" style="934" customWidth="1"/>
    <col min="4" max="4" width="9.140625" style="934"/>
    <col min="5" max="5" width="6" style="934" customWidth="1"/>
    <col min="6" max="6" width="16.7109375" style="934" customWidth="1"/>
    <col min="7" max="7" width="11.28515625" style="934" customWidth="1"/>
    <col min="8" max="8" width="10.42578125" style="934" customWidth="1"/>
    <col min="9" max="9" width="9.140625" style="934"/>
    <col min="10" max="10" width="3.5703125" style="934" customWidth="1"/>
    <col min="11" max="11" width="21.42578125" style="934" customWidth="1"/>
    <col min="12" max="12" width="11.7109375" style="934" customWidth="1"/>
    <col min="13" max="13" width="12.28515625" style="934" customWidth="1"/>
    <col min="14" max="14" width="10.42578125" style="934" customWidth="1"/>
    <col min="15" max="15" width="3.85546875" style="934" customWidth="1"/>
    <col min="16" max="16" width="22.5703125" style="934" customWidth="1"/>
    <col min="17" max="17" width="11.28515625" style="934" customWidth="1"/>
    <col min="18" max="18" width="10.28515625" style="934" customWidth="1"/>
    <col min="19" max="19" width="10" style="934" customWidth="1"/>
    <col min="20" max="255" width="9.140625" style="934"/>
    <col min="256" max="256" width="4" style="934" customWidth="1"/>
    <col min="257" max="257" width="15.140625" style="934" customWidth="1"/>
    <col min="258" max="258" width="13.85546875" style="934" customWidth="1"/>
    <col min="259" max="259" width="10.140625" style="934" customWidth="1"/>
    <col min="260" max="260" width="9.140625" style="934"/>
    <col min="261" max="261" width="3.42578125" style="934" customWidth="1"/>
    <col min="262" max="262" width="19.5703125" style="934" customWidth="1"/>
    <col min="263" max="263" width="12.28515625" style="934" customWidth="1"/>
    <col min="264" max="264" width="10.42578125" style="934" customWidth="1"/>
    <col min="265" max="265" width="9.140625" style="934"/>
    <col min="266" max="266" width="3.5703125" style="934" customWidth="1"/>
    <col min="267" max="267" width="16.42578125" style="934" customWidth="1"/>
    <col min="268" max="268" width="11.7109375" style="934" customWidth="1"/>
    <col min="269" max="269" width="10.140625" style="934" customWidth="1"/>
    <col min="270" max="270" width="15.85546875" style="934" customWidth="1"/>
    <col min="271" max="271" width="3.85546875" style="934" customWidth="1"/>
    <col min="272" max="272" width="16.42578125" style="934" customWidth="1"/>
    <col min="273" max="273" width="11.28515625" style="934" customWidth="1"/>
    <col min="274" max="274" width="10.28515625" style="934" customWidth="1"/>
    <col min="275" max="275" width="10" style="934" customWidth="1"/>
    <col min="276" max="511" width="9.140625" style="934"/>
    <col min="512" max="512" width="4" style="934" customWidth="1"/>
    <col min="513" max="513" width="15.140625" style="934" customWidth="1"/>
    <col min="514" max="514" width="13.85546875" style="934" customWidth="1"/>
    <col min="515" max="515" width="10.140625" style="934" customWidth="1"/>
    <col min="516" max="516" width="9.140625" style="934"/>
    <col min="517" max="517" width="3.42578125" style="934" customWidth="1"/>
    <col min="518" max="518" width="19.5703125" style="934" customWidth="1"/>
    <col min="519" max="519" width="12.28515625" style="934" customWidth="1"/>
    <col min="520" max="520" width="10.42578125" style="934" customWidth="1"/>
    <col min="521" max="521" width="9.140625" style="934"/>
    <col min="522" max="522" width="3.5703125" style="934" customWidth="1"/>
    <col min="523" max="523" width="16.42578125" style="934" customWidth="1"/>
    <col min="524" max="524" width="11.7109375" style="934" customWidth="1"/>
    <col min="525" max="525" width="10.140625" style="934" customWidth="1"/>
    <col min="526" max="526" width="15.85546875" style="934" customWidth="1"/>
    <col min="527" max="527" width="3.85546875" style="934" customWidth="1"/>
    <col min="528" max="528" width="16.42578125" style="934" customWidth="1"/>
    <col min="529" max="529" width="11.28515625" style="934" customWidth="1"/>
    <col min="530" max="530" width="10.28515625" style="934" customWidth="1"/>
    <col min="531" max="531" width="10" style="934" customWidth="1"/>
    <col min="532" max="767" width="9.140625" style="934"/>
    <col min="768" max="768" width="4" style="934" customWidth="1"/>
    <col min="769" max="769" width="15.140625" style="934" customWidth="1"/>
    <col min="770" max="770" width="13.85546875" style="934" customWidth="1"/>
    <col min="771" max="771" width="10.140625" style="934" customWidth="1"/>
    <col min="772" max="772" width="9.140625" style="934"/>
    <col min="773" max="773" width="3.42578125" style="934" customWidth="1"/>
    <col min="774" max="774" width="19.5703125" style="934" customWidth="1"/>
    <col min="775" max="775" width="12.28515625" style="934" customWidth="1"/>
    <col min="776" max="776" width="10.42578125" style="934" customWidth="1"/>
    <col min="777" max="777" width="9.140625" style="934"/>
    <col min="778" max="778" width="3.5703125" style="934" customWidth="1"/>
    <col min="779" max="779" width="16.42578125" style="934" customWidth="1"/>
    <col min="780" max="780" width="11.7109375" style="934" customWidth="1"/>
    <col min="781" max="781" width="10.140625" style="934" customWidth="1"/>
    <col min="782" max="782" width="15.85546875" style="934" customWidth="1"/>
    <col min="783" max="783" width="3.85546875" style="934" customWidth="1"/>
    <col min="784" max="784" width="16.42578125" style="934" customWidth="1"/>
    <col min="785" max="785" width="11.28515625" style="934" customWidth="1"/>
    <col min="786" max="786" width="10.28515625" style="934" customWidth="1"/>
    <col min="787" max="787" width="10" style="934" customWidth="1"/>
    <col min="788" max="1023" width="9.140625" style="934"/>
    <col min="1024" max="1024" width="4" style="934" customWidth="1"/>
    <col min="1025" max="1025" width="15.140625" style="934" customWidth="1"/>
    <col min="1026" max="1026" width="13.85546875" style="934" customWidth="1"/>
    <col min="1027" max="1027" width="10.140625" style="934" customWidth="1"/>
    <col min="1028" max="1028" width="9.140625" style="934"/>
    <col min="1029" max="1029" width="3.42578125" style="934" customWidth="1"/>
    <col min="1030" max="1030" width="19.5703125" style="934" customWidth="1"/>
    <col min="1031" max="1031" width="12.28515625" style="934" customWidth="1"/>
    <col min="1032" max="1032" width="10.42578125" style="934" customWidth="1"/>
    <col min="1033" max="1033" width="9.140625" style="934"/>
    <col min="1034" max="1034" width="3.5703125" style="934" customWidth="1"/>
    <col min="1035" max="1035" width="16.42578125" style="934" customWidth="1"/>
    <col min="1036" max="1036" width="11.7109375" style="934" customWidth="1"/>
    <col min="1037" max="1037" width="10.140625" style="934" customWidth="1"/>
    <col min="1038" max="1038" width="15.85546875" style="934" customWidth="1"/>
    <col min="1039" max="1039" width="3.85546875" style="934" customWidth="1"/>
    <col min="1040" max="1040" width="16.42578125" style="934" customWidth="1"/>
    <col min="1041" max="1041" width="11.28515625" style="934" customWidth="1"/>
    <col min="1042" max="1042" width="10.28515625" style="934" customWidth="1"/>
    <col min="1043" max="1043" width="10" style="934" customWidth="1"/>
    <col min="1044" max="1279" width="9.140625" style="934"/>
    <col min="1280" max="1280" width="4" style="934" customWidth="1"/>
    <col min="1281" max="1281" width="15.140625" style="934" customWidth="1"/>
    <col min="1282" max="1282" width="13.85546875" style="934" customWidth="1"/>
    <col min="1283" max="1283" width="10.140625" style="934" customWidth="1"/>
    <col min="1284" max="1284" width="9.140625" style="934"/>
    <col min="1285" max="1285" width="3.42578125" style="934" customWidth="1"/>
    <col min="1286" max="1286" width="19.5703125" style="934" customWidth="1"/>
    <col min="1287" max="1287" width="12.28515625" style="934" customWidth="1"/>
    <col min="1288" max="1288" width="10.42578125" style="934" customWidth="1"/>
    <col min="1289" max="1289" width="9.140625" style="934"/>
    <col min="1290" max="1290" width="3.5703125" style="934" customWidth="1"/>
    <col min="1291" max="1291" width="16.42578125" style="934" customWidth="1"/>
    <col min="1292" max="1292" width="11.7109375" style="934" customWidth="1"/>
    <col min="1293" max="1293" width="10.140625" style="934" customWidth="1"/>
    <col min="1294" max="1294" width="15.85546875" style="934" customWidth="1"/>
    <col min="1295" max="1295" width="3.85546875" style="934" customWidth="1"/>
    <col min="1296" max="1296" width="16.42578125" style="934" customWidth="1"/>
    <col min="1297" max="1297" width="11.28515625" style="934" customWidth="1"/>
    <col min="1298" max="1298" width="10.28515625" style="934" customWidth="1"/>
    <col min="1299" max="1299" width="10" style="934" customWidth="1"/>
    <col min="1300" max="1535" width="9.140625" style="934"/>
    <col min="1536" max="1536" width="4" style="934" customWidth="1"/>
    <col min="1537" max="1537" width="15.140625" style="934" customWidth="1"/>
    <col min="1538" max="1538" width="13.85546875" style="934" customWidth="1"/>
    <col min="1539" max="1539" width="10.140625" style="934" customWidth="1"/>
    <col min="1540" max="1540" width="9.140625" style="934"/>
    <col min="1541" max="1541" width="3.42578125" style="934" customWidth="1"/>
    <col min="1542" max="1542" width="19.5703125" style="934" customWidth="1"/>
    <col min="1543" max="1543" width="12.28515625" style="934" customWidth="1"/>
    <col min="1544" max="1544" width="10.42578125" style="934" customWidth="1"/>
    <col min="1545" max="1545" width="9.140625" style="934"/>
    <col min="1546" max="1546" width="3.5703125" style="934" customWidth="1"/>
    <col min="1547" max="1547" width="16.42578125" style="934" customWidth="1"/>
    <col min="1548" max="1548" width="11.7109375" style="934" customWidth="1"/>
    <col min="1549" max="1549" width="10.140625" style="934" customWidth="1"/>
    <col min="1550" max="1550" width="15.85546875" style="934" customWidth="1"/>
    <col min="1551" max="1551" width="3.85546875" style="934" customWidth="1"/>
    <col min="1552" max="1552" width="16.42578125" style="934" customWidth="1"/>
    <col min="1553" max="1553" width="11.28515625" style="934" customWidth="1"/>
    <col min="1554" max="1554" width="10.28515625" style="934" customWidth="1"/>
    <col min="1555" max="1555" width="10" style="934" customWidth="1"/>
    <col min="1556" max="1791" width="9.140625" style="934"/>
    <col min="1792" max="1792" width="4" style="934" customWidth="1"/>
    <col min="1793" max="1793" width="15.140625" style="934" customWidth="1"/>
    <col min="1794" max="1794" width="13.85546875" style="934" customWidth="1"/>
    <col min="1795" max="1795" width="10.140625" style="934" customWidth="1"/>
    <col min="1796" max="1796" width="9.140625" style="934"/>
    <col min="1797" max="1797" width="3.42578125" style="934" customWidth="1"/>
    <col min="1798" max="1798" width="19.5703125" style="934" customWidth="1"/>
    <col min="1799" max="1799" width="12.28515625" style="934" customWidth="1"/>
    <col min="1800" max="1800" width="10.42578125" style="934" customWidth="1"/>
    <col min="1801" max="1801" width="9.140625" style="934"/>
    <col min="1802" max="1802" width="3.5703125" style="934" customWidth="1"/>
    <col min="1803" max="1803" width="16.42578125" style="934" customWidth="1"/>
    <col min="1804" max="1804" width="11.7109375" style="934" customWidth="1"/>
    <col min="1805" max="1805" width="10.140625" style="934" customWidth="1"/>
    <col min="1806" max="1806" width="15.85546875" style="934" customWidth="1"/>
    <col min="1807" max="1807" width="3.85546875" style="934" customWidth="1"/>
    <col min="1808" max="1808" width="16.42578125" style="934" customWidth="1"/>
    <col min="1809" max="1809" width="11.28515625" style="934" customWidth="1"/>
    <col min="1810" max="1810" width="10.28515625" style="934" customWidth="1"/>
    <col min="1811" max="1811" width="10" style="934" customWidth="1"/>
    <col min="1812" max="2047" width="9.140625" style="934"/>
    <col min="2048" max="2048" width="4" style="934" customWidth="1"/>
    <col min="2049" max="2049" width="15.140625" style="934" customWidth="1"/>
    <col min="2050" max="2050" width="13.85546875" style="934" customWidth="1"/>
    <col min="2051" max="2051" width="10.140625" style="934" customWidth="1"/>
    <col min="2052" max="2052" width="9.140625" style="934"/>
    <col min="2053" max="2053" width="3.42578125" style="934" customWidth="1"/>
    <col min="2054" max="2054" width="19.5703125" style="934" customWidth="1"/>
    <col min="2055" max="2055" width="12.28515625" style="934" customWidth="1"/>
    <col min="2056" max="2056" width="10.42578125" style="934" customWidth="1"/>
    <col min="2057" max="2057" width="9.140625" style="934"/>
    <col min="2058" max="2058" width="3.5703125" style="934" customWidth="1"/>
    <col min="2059" max="2059" width="16.42578125" style="934" customWidth="1"/>
    <col min="2060" max="2060" width="11.7109375" style="934" customWidth="1"/>
    <col min="2061" max="2061" width="10.140625" style="934" customWidth="1"/>
    <col min="2062" max="2062" width="15.85546875" style="934" customWidth="1"/>
    <col min="2063" max="2063" width="3.85546875" style="934" customWidth="1"/>
    <col min="2064" max="2064" width="16.42578125" style="934" customWidth="1"/>
    <col min="2065" max="2065" width="11.28515625" style="934" customWidth="1"/>
    <col min="2066" max="2066" width="10.28515625" style="934" customWidth="1"/>
    <col min="2067" max="2067" width="10" style="934" customWidth="1"/>
    <col min="2068" max="2303" width="9.140625" style="934"/>
    <col min="2304" max="2304" width="4" style="934" customWidth="1"/>
    <col min="2305" max="2305" width="15.140625" style="934" customWidth="1"/>
    <col min="2306" max="2306" width="13.85546875" style="934" customWidth="1"/>
    <col min="2307" max="2307" width="10.140625" style="934" customWidth="1"/>
    <col min="2308" max="2308" width="9.140625" style="934"/>
    <col min="2309" max="2309" width="3.42578125" style="934" customWidth="1"/>
    <col min="2310" max="2310" width="19.5703125" style="934" customWidth="1"/>
    <col min="2311" max="2311" width="12.28515625" style="934" customWidth="1"/>
    <col min="2312" max="2312" width="10.42578125" style="934" customWidth="1"/>
    <col min="2313" max="2313" width="9.140625" style="934"/>
    <col min="2314" max="2314" width="3.5703125" style="934" customWidth="1"/>
    <col min="2315" max="2315" width="16.42578125" style="934" customWidth="1"/>
    <col min="2316" max="2316" width="11.7109375" style="934" customWidth="1"/>
    <col min="2317" max="2317" width="10.140625" style="934" customWidth="1"/>
    <col min="2318" max="2318" width="15.85546875" style="934" customWidth="1"/>
    <col min="2319" max="2319" width="3.85546875" style="934" customWidth="1"/>
    <col min="2320" max="2320" width="16.42578125" style="934" customWidth="1"/>
    <col min="2321" max="2321" width="11.28515625" style="934" customWidth="1"/>
    <col min="2322" max="2322" width="10.28515625" style="934" customWidth="1"/>
    <col min="2323" max="2323" width="10" style="934" customWidth="1"/>
    <col min="2324" max="2559" width="9.140625" style="934"/>
    <col min="2560" max="2560" width="4" style="934" customWidth="1"/>
    <col min="2561" max="2561" width="15.140625" style="934" customWidth="1"/>
    <col min="2562" max="2562" width="13.85546875" style="934" customWidth="1"/>
    <col min="2563" max="2563" width="10.140625" style="934" customWidth="1"/>
    <col min="2564" max="2564" width="9.140625" style="934"/>
    <col min="2565" max="2565" width="3.42578125" style="934" customWidth="1"/>
    <col min="2566" max="2566" width="19.5703125" style="934" customWidth="1"/>
    <col min="2567" max="2567" width="12.28515625" style="934" customWidth="1"/>
    <col min="2568" max="2568" width="10.42578125" style="934" customWidth="1"/>
    <col min="2569" max="2569" width="9.140625" style="934"/>
    <col min="2570" max="2570" width="3.5703125" style="934" customWidth="1"/>
    <col min="2571" max="2571" width="16.42578125" style="934" customWidth="1"/>
    <col min="2572" max="2572" width="11.7109375" style="934" customWidth="1"/>
    <col min="2573" max="2573" width="10.140625" style="934" customWidth="1"/>
    <col min="2574" max="2574" width="15.85546875" style="934" customWidth="1"/>
    <col min="2575" max="2575" width="3.85546875" style="934" customWidth="1"/>
    <col min="2576" max="2576" width="16.42578125" style="934" customWidth="1"/>
    <col min="2577" max="2577" width="11.28515625" style="934" customWidth="1"/>
    <col min="2578" max="2578" width="10.28515625" style="934" customWidth="1"/>
    <col min="2579" max="2579" width="10" style="934" customWidth="1"/>
    <col min="2580" max="2815" width="9.140625" style="934"/>
    <col min="2816" max="2816" width="4" style="934" customWidth="1"/>
    <col min="2817" max="2817" width="15.140625" style="934" customWidth="1"/>
    <col min="2818" max="2818" width="13.85546875" style="934" customWidth="1"/>
    <col min="2819" max="2819" width="10.140625" style="934" customWidth="1"/>
    <col min="2820" max="2820" width="9.140625" style="934"/>
    <col min="2821" max="2821" width="3.42578125" style="934" customWidth="1"/>
    <col min="2822" max="2822" width="19.5703125" style="934" customWidth="1"/>
    <col min="2823" max="2823" width="12.28515625" style="934" customWidth="1"/>
    <col min="2824" max="2824" width="10.42578125" style="934" customWidth="1"/>
    <col min="2825" max="2825" width="9.140625" style="934"/>
    <col min="2826" max="2826" width="3.5703125" style="934" customWidth="1"/>
    <col min="2827" max="2827" width="16.42578125" style="934" customWidth="1"/>
    <col min="2828" max="2828" width="11.7109375" style="934" customWidth="1"/>
    <col min="2829" max="2829" width="10.140625" style="934" customWidth="1"/>
    <col min="2830" max="2830" width="15.85546875" style="934" customWidth="1"/>
    <col min="2831" max="2831" width="3.85546875" style="934" customWidth="1"/>
    <col min="2832" max="2832" width="16.42578125" style="934" customWidth="1"/>
    <col min="2833" max="2833" width="11.28515625" style="934" customWidth="1"/>
    <col min="2834" max="2834" width="10.28515625" style="934" customWidth="1"/>
    <col min="2835" max="2835" width="10" style="934" customWidth="1"/>
    <col min="2836" max="3071" width="9.140625" style="934"/>
    <col min="3072" max="3072" width="4" style="934" customWidth="1"/>
    <col min="3073" max="3073" width="15.140625" style="934" customWidth="1"/>
    <col min="3074" max="3074" width="13.85546875" style="934" customWidth="1"/>
    <col min="3075" max="3075" width="10.140625" style="934" customWidth="1"/>
    <col min="3076" max="3076" width="9.140625" style="934"/>
    <col min="3077" max="3077" width="3.42578125" style="934" customWidth="1"/>
    <col min="3078" max="3078" width="19.5703125" style="934" customWidth="1"/>
    <col min="3079" max="3079" width="12.28515625" style="934" customWidth="1"/>
    <col min="3080" max="3080" width="10.42578125" style="934" customWidth="1"/>
    <col min="3081" max="3081" width="9.140625" style="934"/>
    <col min="3082" max="3082" width="3.5703125" style="934" customWidth="1"/>
    <col min="3083" max="3083" width="16.42578125" style="934" customWidth="1"/>
    <col min="3084" max="3084" width="11.7109375" style="934" customWidth="1"/>
    <col min="3085" max="3085" width="10.140625" style="934" customWidth="1"/>
    <col min="3086" max="3086" width="15.85546875" style="934" customWidth="1"/>
    <col min="3087" max="3087" width="3.85546875" style="934" customWidth="1"/>
    <col min="3088" max="3088" width="16.42578125" style="934" customWidth="1"/>
    <col min="3089" max="3089" width="11.28515625" style="934" customWidth="1"/>
    <col min="3090" max="3090" width="10.28515625" style="934" customWidth="1"/>
    <col min="3091" max="3091" width="10" style="934" customWidth="1"/>
    <col min="3092" max="3327" width="9.140625" style="934"/>
    <col min="3328" max="3328" width="4" style="934" customWidth="1"/>
    <col min="3329" max="3329" width="15.140625" style="934" customWidth="1"/>
    <col min="3330" max="3330" width="13.85546875" style="934" customWidth="1"/>
    <col min="3331" max="3331" width="10.140625" style="934" customWidth="1"/>
    <col min="3332" max="3332" width="9.140625" style="934"/>
    <col min="3333" max="3333" width="3.42578125" style="934" customWidth="1"/>
    <col min="3334" max="3334" width="19.5703125" style="934" customWidth="1"/>
    <col min="3335" max="3335" width="12.28515625" style="934" customWidth="1"/>
    <col min="3336" max="3336" width="10.42578125" style="934" customWidth="1"/>
    <col min="3337" max="3337" width="9.140625" style="934"/>
    <col min="3338" max="3338" width="3.5703125" style="934" customWidth="1"/>
    <col min="3339" max="3339" width="16.42578125" style="934" customWidth="1"/>
    <col min="3340" max="3340" width="11.7109375" style="934" customWidth="1"/>
    <col min="3341" max="3341" width="10.140625" style="934" customWidth="1"/>
    <col min="3342" max="3342" width="15.85546875" style="934" customWidth="1"/>
    <col min="3343" max="3343" width="3.85546875" style="934" customWidth="1"/>
    <col min="3344" max="3344" width="16.42578125" style="934" customWidth="1"/>
    <col min="3345" max="3345" width="11.28515625" style="934" customWidth="1"/>
    <col min="3346" max="3346" width="10.28515625" style="934" customWidth="1"/>
    <col min="3347" max="3347" width="10" style="934" customWidth="1"/>
    <col min="3348" max="3583" width="9.140625" style="934"/>
    <col min="3584" max="3584" width="4" style="934" customWidth="1"/>
    <col min="3585" max="3585" width="15.140625" style="934" customWidth="1"/>
    <col min="3586" max="3586" width="13.85546875" style="934" customWidth="1"/>
    <col min="3587" max="3587" width="10.140625" style="934" customWidth="1"/>
    <col min="3588" max="3588" width="9.140625" style="934"/>
    <col min="3589" max="3589" width="3.42578125" style="934" customWidth="1"/>
    <col min="3590" max="3590" width="19.5703125" style="934" customWidth="1"/>
    <col min="3591" max="3591" width="12.28515625" style="934" customWidth="1"/>
    <col min="3592" max="3592" width="10.42578125" style="934" customWidth="1"/>
    <col min="3593" max="3593" width="9.140625" style="934"/>
    <col min="3594" max="3594" width="3.5703125" style="934" customWidth="1"/>
    <col min="3595" max="3595" width="16.42578125" style="934" customWidth="1"/>
    <col min="3596" max="3596" width="11.7109375" style="934" customWidth="1"/>
    <col min="3597" max="3597" width="10.140625" style="934" customWidth="1"/>
    <col min="3598" max="3598" width="15.85546875" style="934" customWidth="1"/>
    <col min="3599" max="3599" width="3.85546875" style="934" customWidth="1"/>
    <col min="3600" max="3600" width="16.42578125" style="934" customWidth="1"/>
    <col min="3601" max="3601" width="11.28515625" style="934" customWidth="1"/>
    <col min="3602" max="3602" width="10.28515625" style="934" customWidth="1"/>
    <col min="3603" max="3603" width="10" style="934" customWidth="1"/>
    <col min="3604" max="3839" width="9.140625" style="934"/>
    <col min="3840" max="3840" width="4" style="934" customWidth="1"/>
    <col min="3841" max="3841" width="15.140625" style="934" customWidth="1"/>
    <col min="3842" max="3842" width="13.85546875" style="934" customWidth="1"/>
    <col min="3843" max="3843" width="10.140625" style="934" customWidth="1"/>
    <col min="3844" max="3844" width="9.140625" style="934"/>
    <col min="3845" max="3845" width="3.42578125" style="934" customWidth="1"/>
    <col min="3846" max="3846" width="19.5703125" style="934" customWidth="1"/>
    <col min="3847" max="3847" width="12.28515625" style="934" customWidth="1"/>
    <col min="3848" max="3848" width="10.42578125" style="934" customWidth="1"/>
    <col min="3849" max="3849" width="9.140625" style="934"/>
    <col min="3850" max="3850" width="3.5703125" style="934" customWidth="1"/>
    <col min="3851" max="3851" width="16.42578125" style="934" customWidth="1"/>
    <col min="3852" max="3852" width="11.7109375" style="934" customWidth="1"/>
    <col min="3853" max="3853" width="10.140625" style="934" customWidth="1"/>
    <col min="3854" max="3854" width="15.85546875" style="934" customWidth="1"/>
    <col min="3855" max="3855" width="3.85546875" style="934" customWidth="1"/>
    <col min="3856" max="3856" width="16.42578125" style="934" customWidth="1"/>
    <col min="3857" max="3857" width="11.28515625" style="934" customWidth="1"/>
    <col min="3858" max="3858" width="10.28515625" style="934" customWidth="1"/>
    <col min="3859" max="3859" width="10" style="934" customWidth="1"/>
    <col min="3860" max="4095" width="9.140625" style="934"/>
    <col min="4096" max="4096" width="4" style="934" customWidth="1"/>
    <col min="4097" max="4097" width="15.140625" style="934" customWidth="1"/>
    <col min="4098" max="4098" width="13.85546875" style="934" customWidth="1"/>
    <col min="4099" max="4099" width="10.140625" style="934" customWidth="1"/>
    <col min="4100" max="4100" width="9.140625" style="934"/>
    <col min="4101" max="4101" width="3.42578125" style="934" customWidth="1"/>
    <col min="4102" max="4102" width="19.5703125" style="934" customWidth="1"/>
    <col min="4103" max="4103" width="12.28515625" style="934" customWidth="1"/>
    <col min="4104" max="4104" width="10.42578125" style="934" customWidth="1"/>
    <col min="4105" max="4105" width="9.140625" style="934"/>
    <col min="4106" max="4106" width="3.5703125" style="934" customWidth="1"/>
    <col min="4107" max="4107" width="16.42578125" style="934" customWidth="1"/>
    <col min="4108" max="4108" width="11.7109375" style="934" customWidth="1"/>
    <col min="4109" max="4109" width="10.140625" style="934" customWidth="1"/>
    <col min="4110" max="4110" width="15.85546875" style="934" customWidth="1"/>
    <col min="4111" max="4111" width="3.85546875" style="934" customWidth="1"/>
    <col min="4112" max="4112" width="16.42578125" style="934" customWidth="1"/>
    <col min="4113" max="4113" width="11.28515625" style="934" customWidth="1"/>
    <col min="4114" max="4114" width="10.28515625" style="934" customWidth="1"/>
    <col min="4115" max="4115" width="10" style="934" customWidth="1"/>
    <col min="4116" max="4351" width="9.140625" style="934"/>
    <col min="4352" max="4352" width="4" style="934" customWidth="1"/>
    <col min="4353" max="4353" width="15.140625" style="934" customWidth="1"/>
    <col min="4354" max="4354" width="13.85546875" style="934" customWidth="1"/>
    <col min="4355" max="4355" width="10.140625" style="934" customWidth="1"/>
    <col min="4356" max="4356" width="9.140625" style="934"/>
    <col min="4357" max="4357" width="3.42578125" style="934" customWidth="1"/>
    <col min="4358" max="4358" width="19.5703125" style="934" customWidth="1"/>
    <col min="4359" max="4359" width="12.28515625" style="934" customWidth="1"/>
    <col min="4360" max="4360" width="10.42578125" style="934" customWidth="1"/>
    <col min="4361" max="4361" width="9.140625" style="934"/>
    <col min="4362" max="4362" width="3.5703125" style="934" customWidth="1"/>
    <col min="4363" max="4363" width="16.42578125" style="934" customWidth="1"/>
    <col min="4364" max="4364" width="11.7109375" style="934" customWidth="1"/>
    <col min="4365" max="4365" width="10.140625" style="934" customWidth="1"/>
    <col min="4366" max="4366" width="15.85546875" style="934" customWidth="1"/>
    <col min="4367" max="4367" width="3.85546875" style="934" customWidth="1"/>
    <col min="4368" max="4368" width="16.42578125" style="934" customWidth="1"/>
    <col min="4369" max="4369" width="11.28515625" style="934" customWidth="1"/>
    <col min="4370" max="4370" width="10.28515625" style="934" customWidth="1"/>
    <col min="4371" max="4371" width="10" style="934" customWidth="1"/>
    <col min="4372" max="4607" width="9.140625" style="934"/>
    <col min="4608" max="4608" width="4" style="934" customWidth="1"/>
    <col min="4609" max="4609" width="15.140625" style="934" customWidth="1"/>
    <col min="4610" max="4610" width="13.85546875" style="934" customWidth="1"/>
    <col min="4611" max="4611" width="10.140625" style="934" customWidth="1"/>
    <col min="4612" max="4612" width="9.140625" style="934"/>
    <col min="4613" max="4613" width="3.42578125" style="934" customWidth="1"/>
    <col min="4614" max="4614" width="19.5703125" style="934" customWidth="1"/>
    <col min="4615" max="4615" width="12.28515625" style="934" customWidth="1"/>
    <col min="4616" max="4616" width="10.42578125" style="934" customWidth="1"/>
    <col min="4617" max="4617" width="9.140625" style="934"/>
    <col min="4618" max="4618" width="3.5703125" style="934" customWidth="1"/>
    <col min="4619" max="4619" width="16.42578125" style="934" customWidth="1"/>
    <col min="4620" max="4620" width="11.7109375" style="934" customWidth="1"/>
    <col min="4621" max="4621" width="10.140625" style="934" customWidth="1"/>
    <col min="4622" max="4622" width="15.85546875" style="934" customWidth="1"/>
    <col min="4623" max="4623" width="3.85546875" style="934" customWidth="1"/>
    <col min="4624" max="4624" width="16.42578125" style="934" customWidth="1"/>
    <col min="4625" max="4625" width="11.28515625" style="934" customWidth="1"/>
    <col min="4626" max="4626" width="10.28515625" style="934" customWidth="1"/>
    <col min="4627" max="4627" width="10" style="934" customWidth="1"/>
    <col min="4628" max="4863" width="9.140625" style="934"/>
    <col min="4864" max="4864" width="4" style="934" customWidth="1"/>
    <col min="4865" max="4865" width="15.140625" style="934" customWidth="1"/>
    <col min="4866" max="4866" width="13.85546875" style="934" customWidth="1"/>
    <col min="4867" max="4867" width="10.140625" style="934" customWidth="1"/>
    <col min="4868" max="4868" width="9.140625" style="934"/>
    <col min="4869" max="4869" width="3.42578125" style="934" customWidth="1"/>
    <col min="4870" max="4870" width="19.5703125" style="934" customWidth="1"/>
    <col min="4871" max="4871" width="12.28515625" style="934" customWidth="1"/>
    <col min="4872" max="4872" width="10.42578125" style="934" customWidth="1"/>
    <col min="4873" max="4873" width="9.140625" style="934"/>
    <col min="4874" max="4874" width="3.5703125" style="934" customWidth="1"/>
    <col min="4875" max="4875" width="16.42578125" style="934" customWidth="1"/>
    <col min="4876" max="4876" width="11.7109375" style="934" customWidth="1"/>
    <col min="4877" max="4877" width="10.140625" style="934" customWidth="1"/>
    <col min="4878" max="4878" width="15.85546875" style="934" customWidth="1"/>
    <col min="4879" max="4879" width="3.85546875" style="934" customWidth="1"/>
    <col min="4880" max="4880" width="16.42578125" style="934" customWidth="1"/>
    <col min="4881" max="4881" width="11.28515625" style="934" customWidth="1"/>
    <col min="4882" max="4882" width="10.28515625" style="934" customWidth="1"/>
    <col min="4883" max="4883" width="10" style="934" customWidth="1"/>
    <col min="4884" max="5119" width="9.140625" style="934"/>
    <col min="5120" max="5120" width="4" style="934" customWidth="1"/>
    <col min="5121" max="5121" width="15.140625" style="934" customWidth="1"/>
    <col min="5122" max="5122" width="13.85546875" style="934" customWidth="1"/>
    <col min="5123" max="5123" width="10.140625" style="934" customWidth="1"/>
    <col min="5124" max="5124" width="9.140625" style="934"/>
    <col min="5125" max="5125" width="3.42578125" style="934" customWidth="1"/>
    <col min="5126" max="5126" width="19.5703125" style="934" customWidth="1"/>
    <col min="5127" max="5127" width="12.28515625" style="934" customWidth="1"/>
    <col min="5128" max="5128" width="10.42578125" style="934" customWidth="1"/>
    <col min="5129" max="5129" width="9.140625" style="934"/>
    <col min="5130" max="5130" width="3.5703125" style="934" customWidth="1"/>
    <col min="5131" max="5131" width="16.42578125" style="934" customWidth="1"/>
    <col min="5132" max="5132" width="11.7109375" style="934" customWidth="1"/>
    <col min="5133" max="5133" width="10.140625" style="934" customWidth="1"/>
    <col min="5134" max="5134" width="15.85546875" style="934" customWidth="1"/>
    <col min="5135" max="5135" width="3.85546875" style="934" customWidth="1"/>
    <col min="5136" max="5136" width="16.42578125" style="934" customWidth="1"/>
    <col min="5137" max="5137" width="11.28515625" style="934" customWidth="1"/>
    <col min="5138" max="5138" width="10.28515625" style="934" customWidth="1"/>
    <col min="5139" max="5139" width="10" style="934" customWidth="1"/>
    <col min="5140" max="5375" width="9.140625" style="934"/>
    <col min="5376" max="5376" width="4" style="934" customWidth="1"/>
    <col min="5377" max="5377" width="15.140625" style="934" customWidth="1"/>
    <col min="5378" max="5378" width="13.85546875" style="934" customWidth="1"/>
    <col min="5379" max="5379" width="10.140625" style="934" customWidth="1"/>
    <col min="5380" max="5380" width="9.140625" style="934"/>
    <col min="5381" max="5381" width="3.42578125" style="934" customWidth="1"/>
    <col min="5382" max="5382" width="19.5703125" style="934" customWidth="1"/>
    <col min="5383" max="5383" width="12.28515625" style="934" customWidth="1"/>
    <col min="5384" max="5384" width="10.42578125" style="934" customWidth="1"/>
    <col min="5385" max="5385" width="9.140625" style="934"/>
    <col min="5386" max="5386" width="3.5703125" style="934" customWidth="1"/>
    <col min="5387" max="5387" width="16.42578125" style="934" customWidth="1"/>
    <col min="5388" max="5388" width="11.7109375" style="934" customWidth="1"/>
    <col min="5389" max="5389" width="10.140625" style="934" customWidth="1"/>
    <col min="5390" max="5390" width="15.85546875" style="934" customWidth="1"/>
    <col min="5391" max="5391" width="3.85546875" style="934" customWidth="1"/>
    <col min="5392" max="5392" width="16.42578125" style="934" customWidth="1"/>
    <col min="5393" max="5393" width="11.28515625" style="934" customWidth="1"/>
    <col min="5394" max="5394" width="10.28515625" style="934" customWidth="1"/>
    <col min="5395" max="5395" width="10" style="934" customWidth="1"/>
    <col min="5396" max="5631" width="9.140625" style="934"/>
    <col min="5632" max="5632" width="4" style="934" customWidth="1"/>
    <col min="5633" max="5633" width="15.140625" style="934" customWidth="1"/>
    <col min="5634" max="5634" width="13.85546875" style="934" customWidth="1"/>
    <col min="5635" max="5635" width="10.140625" style="934" customWidth="1"/>
    <col min="5636" max="5636" width="9.140625" style="934"/>
    <col min="5637" max="5637" width="3.42578125" style="934" customWidth="1"/>
    <col min="5638" max="5638" width="19.5703125" style="934" customWidth="1"/>
    <col min="5639" max="5639" width="12.28515625" style="934" customWidth="1"/>
    <col min="5640" max="5640" width="10.42578125" style="934" customWidth="1"/>
    <col min="5641" max="5641" width="9.140625" style="934"/>
    <col min="5642" max="5642" width="3.5703125" style="934" customWidth="1"/>
    <col min="5643" max="5643" width="16.42578125" style="934" customWidth="1"/>
    <col min="5644" max="5644" width="11.7109375" style="934" customWidth="1"/>
    <col min="5645" max="5645" width="10.140625" style="934" customWidth="1"/>
    <col min="5646" max="5646" width="15.85546875" style="934" customWidth="1"/>
    <col min="5647" max="5647" width="3.85546875" style="934" customWidth="1"/>
    <col min="5648" max="5648" width="16.42578125" style="934" customWidth="1"/>
    <col min="5649" max="5649" width="11.28515625" style="934" customWidth="1"/>
    <col min="5650" max="5650" width="10.28515625" style="934" customWidth="1"/>
    <col min="5651" max="5651" width="10" style="934" customWidth="1"/>
    <col min="5652" max="5887" width="9.140625" style="934"/>
    <col min="5888" max="5888" width="4" style="934" customWidth="1"/>
    <col min="5889" max="5889" width="15.140625" style="934" customWidth="1"/>
    <col min="5890" max="5890" width="13.85546875" style="934" customWidth="1"/>
    <col min="5891" max="5891" width="10.140625" style="934" customWidth="1"/>
    <col min="5892" max="5892" width="9.140625" style="934"/>
    <col min="5893" max="5893" width="3.42578125" style="934" customWidth="1"/>
    <col min="5894" max="5894" width="19.5703125" style="934" customWidth="1"/>
    <col min="5895" max="5895" width="12.28515625" style="934" customWidth="1"/>
    <col min="5896" max="5896" width="10.42578125" style="934" customWidth="1"/>
    <col min="5897" max="5897" width="9.140625" style="934"/>
    <col min="5898" max="5898" width="3.5703125" style="934" customWidth="1"/>
    <col min="5899" max="5899" width="16.42578125" style="934" customWidth="1"/>
    <col min="5900" max="5900" width="11.7109375" style="934" customWidth="1"/>
    <col min="5901" max="5901" width="10.140625" style="934" customWidth="1"/>
    <col min="5902" max="5902" width="15.85546875" style="934" customWidth="1"/>
    <col min="5903" max="5903" width="3.85546875" style="934" customWidth="1"/>
    <col min="5904" max="5904" width="16.42578125" style="934" customWidth="1"/>
    <col min="5905" max="5905" width="11.28515625" style="934" customWidth="1"/>
    <col min="5906" max="5906" width="10.28515625" style="934" customWidth="1"/>
    <col min="5907" max="5907" width="10" style="934" customWidth="1"/>
    <col min="5908" max="6143" width="9.140625" style="934"/>
    <col min="6144" max="6144" width="4" style="934" customWidth="1"/>
    <col min="6145" max="6145" width="15.140625" style="934" customWidth="1"/>
    <col min="6146" max="6146" width="13.85546875" style="934" customWidth="1"/>
    <col min="6147" max="6147" width="10.140625" style="934" customWidth="1"/>
    <col min="6148" max="6148" width="9.140625" style="934"/>
    <col min="6149" max="6149" width="3.42578125" style="934" customWidth="1"/>
    <col min="6150" max="6150" width="19.5703125" style="934" customWidth="1"/>
    <col min="6151" max="6151" width="12.28515625" style="934" customWidth="1"/>
    <col min="6152" max="6152" width="10.42578125" style="934" customWidth="1"/>
    <col min="6153" max="6153" width="9.140625" style="934"/>
    <col min="6154" max="6154" width="3.5703125" style="934" customWidth="1"/>
    <col min="6155" max="6155" width="16.42578125" style="934" customWidth="1"/>
    <col min="6156" max="6156" width="11.7109375" style="934" customWidth="1"/>
    <col min="6157" max="6157" width="10.140625" style="934" customWidth="1"/>
    <col min="6158" max="6158" width="15.85546875" style="934" customWidth="1"/>
    <col min="6159" max="6159" width="3.85546875" style="934" customWidth="1"/>
    <col min="6160" max="6160" width="16.42578125" style="934" customWidth="1"/>
    <col min="6161" max="6161" width="11.28515625" style="934" customWidth="1"/>
    <col min="6162" max="6162" width="10.28515625" style="934" customWidth="1"/>
    <col min="6163" max="6163" width="10" style="934" customWidth="1"/>
    <col min="6164" max="6399" width="9.140625" style="934"/>
    <col min="6400" max="6400" width="4" style="934" customWidth="1"/>
    <col min="6401" max="6401" width="15.140625" style="934" customWidth="1"/>
    <col min="6402" max="6402" width="13.85546875" style="934" customWidth="1"/>
    <col min="6403" max="6403" width="10.140625" style="934" customWidth="1"/>
    <col min="6404" max="6404" width="9.140625" style="934"/>
    <col min="6405" max="6405" width="3.42578125" style="934" customWidth="1"/>
    <col min="6406" max="6406" width="19.5703125" style="934" customWidth="1"/>
    <col min="6407" max="6407" width="12.28515625" style="934" customWidth="1"/>
    <col min="6408" max="6408" width="10.42578125" style="934" customWidth="1"/>
    <col min="6409" max="6409" width="9.140625" style="934"/>
    <col min="6410" max="6410" width="3.5703125" style="934" customWidth="1"/>
    <col min="6411" max="6411" width="16.42578125" style="934" customWidth="1"/>
    <col min="6412" max="6412" width="11.7109375" style="934" customWidth="1"/>
    <col min="6413" max="6413" width="10.140625" style="934" customWidth="1"/>
    <col min="6414" max="6414" width="15.85546875" style="934" customWidth="1"/>
    <col min="6415" max="6415" width="3.85546875" style="934" customWidth="1"/>
    <col min="6416" max="6416" width="16.42578125" style="934" customWidth="1"/>
    <col min="6417" max="6417" width="11.28515625" style="934" customWidth="1"/>
    <col min="6418" max="6418" width="10.28515625" style="934" customWidth="1"/>
    <col min="6419" max="6419" width="10" style="934" customWidth="1"/>
    <col min="6420" max="6655" width="9.140625" style="934"/>
    <col min="6656" max="6656" width="4" style="934" customWidth="1"/>
    <col min="6657" max="6657" width="15.140625" style="934" customWidth="1"/>
    <col min="6658" max="6658" width="13.85546875" style="934" customWidth="1"/>
    <col min="6659" max="6659" width="10.140625" style="934" customWidth="1"/>
    <col min="6660" max="6660" width="9.140625" style="934"/>
    <col min="6661" max="6661" width="3.42578125" style="934" customWidth="1"/>
    <col min="6662" max="6662" width="19.5703125" style="934" customWidth="1"/>
    <col min="6663" max="6663" width="12.28515625" style="934" customWidth="1"/>
    <col min="6664" max="6664" width="10.42578125" style="934" customWidth="1"/>
    <col min="6665" max="6665" width="9.140625" style="934"/>
    <col min="6666" max="6666" width="3.5703125" style="934" customWidth="1"/>
    <col min="6667" max="6667" width="16.42578125" style="934" customWidth="1"/>
    <col min="6668" max="6668" width="11.7109375" style="934" customWidth="1"/>
    <col min="6669" max="6669" width="10.140625" style="934" customWidth="1"/>
    <col min="6670" max="6670" width="15.85546875" style="934" customWidth="1"/>
    <col min="6671" max="6671" width="3.85546875" style="934" customWidth="1"/>
    <col min="6672" max="6672" width="16.42578125" style="934" customWidth="1"/>
    <col min="6673" max="6673" width="11.28515625" style="934" customWidth="1"/>
    <col min="6674" max="6674" width="10.28515625" style="934" customWidth="1"/>
    <col min="6675" max="6675" width="10" style="934" customWidth="1"/>
    <col min="6676" max="6911" width="9.140625" style="934"/>
    <col min="6912" max="6912" width="4" style="934" customWidth="1"/>
    <col min="6913" max="6913" width="15.140625" style="934" customWidth="1"/>
    <col min="6914" max="6914" width="13.85546875" style="934" customWidth="1"/>
    <col min="6915" max="6915" width="10.140625" style="934" customWidth="1"/>
    <col min="6916" max="6916" width="9.140625" style="934"/>
    <col min="6917" max="6917" width="3.42578125" style="934" customWidth="1"/>
    <col min="6918" max="6918" width="19.5703125" style="934" customWidth="1"/>
    <col min="6919" max="6919" width="12.28515625" style="934" customWidth="1"/>
    <col min="6920" max="6920" width="10.42578125" style="934" customWidth="1"/>
    <col min="6921" max="6921" width="9.140625" style="934"/>
    <col min="6922" max="6922" width="3.5703125" style="934" customWidth="1"/>
    <col min="6923" max="6923" width="16.42578125" style="934" customWidth="1"/>
    <col min="6924" max="6924" width="11.7109375" style="934" customWidth="1"/>
    <col min="6925" max="6925" width="10.140625" style="934" customWidth="1"/>
    <col min="6926" max="6926" width="15.85546875" style="934" customWidth="1"/>
    <col min="6927" max="6927" width="3.85546875" style="934" customWidth="1"/>
    <col min="6928" max="6928" width="16.42578125" style="934" customWidth="1"/>
    <col min="6929" max="6929" width="11.28515625" style="934" customWidth="1"/>
    <col min="6930" max="6930" width="10.28515625" style="934" customWidth="1"/>
    <col min="6931" max="6931" width="10" style="934" customWidth="1"/>
    <col min="6932" max="7167" width="9.140625" style="934"/>
    <col min="7168" max="7168" width="4" style="934" customWidth="1"/>
    <col min="7169" max="7169" width="15.140625" style="934" customWidth="1"/>
    <col min="7170" max="7170" width="13.85546875" style="934" customWidth="1"/>
    <col min="7171" max="7171" width="10.140625" style="934" customWidth="1"/>
    <col min="7172" max="7172" width="9.140625" style="934"/>
    <col min="7173" max="7173" width="3.42578125" style="934" customWidth="1"/>
    <col min="7174" max="7174" width="19.5703125" style="934" customWidth="1"/>
    <col min="7175" max="7175" width="12.28515625" style="934" customWidth="1"/>
    <col min="7176" max="7176" width="10.42578125" style="934" customWidth="1"/>
    <col min="7177" max="7177" width="9.140625" style="934"/>
    <col min="7178" max="7178" width="3.5703125" style="934" customWidth="1"/>
    <col min="7179" max="7179" width="16.42578125" style="934" customWidth="1"/>
    <col min="7180" max="7180" width="11.7109375" style="934" customWidth="1"/>
    <col min="7181" max="7181" width="10.140625" style="934" customWidth="1"/>
    <col min="7182" max="7182" width="15.85546875" style="934" customWidth="1"/>
    <col min="7183" max="7183" width="3.85546875" style="934" customWidth="1"/>
    <col min="7184" max="7184" width="16.42578125" style="934" customWidth="1"/>
    <col min="7185" max="7185" width="11.28515625" style="934" customWidth="1"/>
    <col min="7186" max="7186" width="10.28515625" style="934" customWidth="1"/>
    <col min="7187" max="7187" width="10" style="934" customWidth="1"/>
    <col min="7188" max="7423" width="9.140625" style="934"/>
    <col min="7424" max="7424" width="4" style="934" customWidth="1"/>
    <col min="7425" max="7425" width="15.140625" style="934" customWidth="1"/>
    <col min="7426" max="7426" width="13.85546875" style="934" customWidth="1"/>
    <col min="7427" max="7427" width="10.140625" style="934" customWidth="1"/>
    <col min="7428" max="7428" width="9.140625" style="934"/>
    <col min="7429" max="7429" width="3.42578125" style="934" customWidth="1"/>
    <col min="7430" max="7430" width="19.5703125" style="934" customWidth="1"/>
    <col min="7431" max="7431" width="12.28515625" style="934" customWidth="1"/>
    <col min="7432" max="7432" width="10.42578125" style="934" customWidth="1"/>
    <col min="7433" max="7433" width="9.140625" style="934"/>
    <col min="7434" max="7434" width="3.5703125" style="934" customWidth="1"/>
    <col min="7435" max="7435" width="16.42578125" style="934" customWidth="1"/>
    <col min="7436" max="7436" width="11.7109375" style="934" customWidth="1"/>
    <col min="7437" max="7437" width="10.140625" style="934" customWidth="1"/>
    <col min="7438" max="7438" width="15.85546875" style="934" customWidth="1"/>
    <col min="7439" max="7439" width="3.85546875" style="934" customWidth="1"/>
    <col min="7440" max="7440" width="16.42578125" style="934" customWidth="1"/>
    <col min="7441" max="7441" width="11.28515625" style="934" customWidth="1"/>
    <col min="7442" max="7442" width="10.28515625" style="934" customWidth="1"/>
    <col min="7443" max="7443" width="10" style="934" customWidth="1"/>
    <col min="7444" max="7679" width="9.140625" style="934"/>
    <col min="7680" max="7680" width="4" style="934" customWidth="1"/>
    <col min="7681" max="7681" width="15.140625" style="934" customWidth="1"/>
    <col min="7682" max="7682" width="13.85546875" style="934" customWidth="1"/>
    <col min="7683" max="7683" width="10.140625" style="934" customWidth="1"/>
    <col min="7684" max="7684" width="9.140625" style="934"/>
    <col min="7685" max="7685" width="3.42578125" style="934" customWidth="1"/>
    <col min="7686" max="7686" width="19.5703125" style="934" customWidth="1"/>
    <col min="7687" max="7687" width="12.28515625" style="934" customWidth="1"/>
    <col min="7688" max="7688" width="10.42578125" style="934" customWidth="1"/>
    <col min="7689" max="7689" width="9.140625" style="934"/>
    <col min="7690" max="7690" width="3.5703125" style="934" customWidth="1"/>
    <col min="7691" max="7691" width="16.42578125" style="934" customWidth="1"/>
    <col min="7692" max="7692" width="11.7109375" style="934" customWidth="1"/>
    <col min="7693" max="7693" width="10.140625" style="934" customWidth="1"/>
    <col min="7694" max="7694" width="15.85546875" style="934" customWidth="1"/>
    <col min="7695" max="7695" width="3.85546875" style="934" customWidth="1"/>
    <col min="7696" max="7696" width="16.42578125" style="934" customWidth="1"/>
    <col min="7697" max="7697" width="11.28515625" style="934" customWidth="1"/>
    <col min="7698" max="7698" width="10.28515625" style="934" customWidth="1"/>
    <col min="7699" max="7699" width="10" style="934" customWidth="1"/>
    <col min="7700" max="7935" width="9.140625" style="934"/>
    <col min="7936" max="7936" width="4" style="934" customWidth="1"/>
    <col min="7937" max="7937" width="15.140625" style="934" customWidth="1"/>
    <col min="7938" max="7938" width="13.85546875" style="934" customWidth="1"/>
    <col min="7939" max="7939" width="10.140625" style="934" customWidth="1"/>
    <col min="7940" max="7940" width="9.140625" style="934"/>
    <col min="7941" max="7941" width="3.42578125" style="934" customWidth="1"/>
    <col min="7942" max="7942" width="19.5703125" style="934" customWidth="1"/>
    <col min="7943" max="7943" width="12.28515625" style="934" customWidth="1"/>
    <col min="7944" max="7944" width="10.42578125" style="934" customWidth="1"/>
    <col min="7945" max="7945" width="9.140625" style="934"/>
    <col min="7946" max="7946" width="3.5703125" style="934" customWidth="1"/>
    <col min="7947" max="7947" width="16.42578125" style="934" customWidth="1"/>
    <col min="7948" max="7948" width="11.7109375" style="934" customWidth="1"/>
    <col min="7949" max="7949" width="10.140625" style="934" customWidth="1"/>
    <col min="7950" max="7950" width="15.85546875" style="934" customWidth="1"/>
    <col min="7951" max="7951" width="3.85546875" style="934" customWidth="1"/>
    <col min="7952" max="7952" width="16.42578125" style="934" customWidth="1"/>
    <col min="7953" max="7953" width="11.28515625" style="934" customWidth="1"/>
    <col min="7954" max="7954" width="10.28515625" style="934" customWidth="1"/>
    <col min="7955" max="7955" width="10" style="934" customWidth="1"/>
    <col min="7956" max="8191" width="9.140625" style="934"/>
    <col min="8192" max="8192" width="4" style="934" customWidth="1"/>
    <col min="8193" max="8193" width="15.140625" style="934" customWidth="1"/>
    <col min="8194" max="8194" width="13.85546875" style="934" customWidth="1"/>
    <col min="8195" max="8195" width="10.140625" style="934" customWidth="1"/>
    <col min="8196" max="8196" width="9.140625" style="934"/>
    <col min="8197" max="8197" width="3.42578125" style="934" customWidth="1"/>
    <col min="8198" max="8198" width="19.5703125" style="934" customWidth="1"/>
    <col min="8199" max="8199" width="12.28515625" style="934" customWidth="1"/>
    <col min="8200" max="8200" width="10.42578125" style="934" customWidth="1"/>
    <col min="8201" max="8201" width="9.140625" style="934"/>
    <col min="8202" max="8202" width="3.5703125" style="934" customWidth="1"/>
    <col min="8203" max="8203" width="16.42578125" style="934" customWidth="1"/>
    <col min="8204" max="8204" width="11.7109375" style="934" customWidth="1"/>
    <col min="8205" max="8205" width="10.140625" style="934" customWidth="1"/>
    <col min="8206" max="8206" width="15.85546875" style="934" customWidth="1"/>
    <col min="8207" max="8207" width="3.85546875" style="934" customWidth="1"/>
    <col min="8208" max="8208" width="16.42578125" style="934" customWidth="1"/>
    <col min="8209" max="8209" width="11.28515625" style="934" customWidth="1"/>
    <col min="8210" max="8210" width="10.28515625" style="934" customWidth="1"/>
    <col min="8211" max="8211" width="10" style="934" customWidth="1"/>
    <col min="8212" max="8447" width="9.140625" style="934"/>
    <col min="8448" max="8448" width="4" style="934" customWidth="1"/>
    <col min="8449" max="8449" width="15.140625" style="934" customWidth="1"/>
    <col min="8450" max="8450" width="13.85546875" style="934" customWidth="1"/>
    <col min="8451" max="8451" width="10.140625" style="934" customWidth="1"/>
    <col min="8452" max="8452" width="9.140625" style="934"/>
    <col min="8453" max="8453" width="3.42578125" style="934" customWidth="1"/>
    <col min="8454" max="8454" width="19.5703125" style="934" customWidth="1"/>
    <col min="8455" max="8455" width="12.28515625" style="934" customWidth="1"/>
    <col min="8456" max="8456" width="10.42578125" style="934" customWidth="1"/>
    <col min="8457" max="8457" width="9.140625" style="934"/>
    <col min="8458" max="8458" width="3.5703125" style="934" customWidth="1"/>
    <col min="8459" max="8459" width="16.42578125" style="934" customWidth="1"/>
    <col min="8460" max="8460" width="11.7109375" style="934" customWidth="1"/>
    <col min="8461" max="8461" width="10.140625" style="934" customWidth="1"/>
    <col min="8462" max="8462" width="15.85546875" style="934" customWidth="1"/>
    <col min="8463" max="8463" width="3.85546875" style="934" customWidth="1"/>
    <col min="8464" max="8464" width="16.42578125" style="934" customWidth="1"/>
    <col min="8465" max="8465" width="11.28515625" style="934" customWidth="1"/>
    <col min="8466" max="8466" width="10.28515625" style="934" customWidth="1"/>
    <col min="8467" max="8467" width="10" style="934" customWidth="1"/>
    <col min="8468" max="8703" width="9.140625" style="934"/>
    <col min="8704" max="8704" width="4" style="934" customWidth="1"/>
    <col min="8705" max="8705" width="15.140625" style="934" customWidth="1"/>
    <col min="8706" max="8706" width="13.85546875" style="934" customWidth="1"/>
    <col min="8707" max="8707" width="10.140625" style="934" customWidth="1"/>
    <col min="8708" max="8708" width="9.140625" style="934"/>
    <col min="8709" max="8709" width="3.42578125" style="934" customWidth="1"/>
    <col min="8710" max="8710" width="19.5703125" style="934" customWidth="1"/>
    <col min="8711" max="8711" width="12.28515625" style="934" customWidth="1"/>
    <col min="8712" max="8712" width="10.42578125" style="934" customWidth="1"/>
    <col min="8713" max="8713" width="9.140625" style="934"/>
    <col min="8714" max="8714" width="3.5703125" style="934" customWidth="1"/>
    <col min="8715" max="8715" width="16.42578125" style="934" customWidth="1"/>
    <col min="8716" max="8716" width="11.7109375" style="934" customWidth="1"/>
    <col min="8717" max="8717" width="10.140625" style="934" customWidth="1"/>
    <col min="8718" max="8718" width="15.85546875" style="934" customWidth="1"/>
    <col min="8719" max="8719" width="3.85546875" style="934" customWidth="1"/>
    <col min="8720" max="8720" width="16.42578125" style="934" customWidth="1"/>
    <col min="8721" max="8721" width="11.28515625" style="934" customWidth="1"/>
    <col min="8722" max="8722" width="10.28515625" style="934" customWidth="1"/>
    <col min="8723" max="8723" width="10" style="934" customWidth="1"/>
    <col min="8724" max="8959" width="9.140625" style="934"/>
    <col min="8960" max="8960" width="4" style="934" customWidth="1"/>
    <col min="8961" max="8961" width="15.140625" style="934" customWidth="1"/>
    <col min="8962" max="8962" width="13.85546875" style="934" customWidth="1"/>
    <col min="8963" max="8963" width="10.140625" style="934" customWidth="1"/>
    <col min="8964" max="8964" width="9.140625" style="934"/>
    <col min="8965" max="8965" width="3.42578125" style="934" customWidth="1"/>
    <col min="8966" max="8966" width="19.5703125" style="934" customWidth="1"/>
    <col min="8967" max="8967" width="12.28515625" style="934" customWidth="1"/>
    <col min="8968" max="8968" width="10.42578125" style="934" customWidth="1"/>
    <col min="8969" max="8969" width="9.140625" style="934"/>
    <col min="8970" max="8970" width="3.5703125" style="934" customWidth="1"/>
    <col min="8971" max="8971" width="16.42578125" style="934" customWidth="1"/>
    <col min="8972" max="8972" width="11.7109375" style="934" customWidth="1"/>
    <col min="8973" max="8973" width="10.140625" style="934" customWidth="1"/>
    <col min="8974" max="8974" width="15.85546875" style="934" customWidth="1"/>
    <col min="8975" max="8975" width="3.85546875" style="934" customWidth="1"/>
    <col min="8976" max="8976" width="16.42578125" style="934" customWidth="1"/>
    <col min="8977" max="8977" width="11.28515625" style="934" customWidth="1"/>
    <col min="8978" max="8978" width="10.28515625" style="934" customWidth="1"/>
    <col min="8979" max="8979" width="10" style="934" customWidth="1"/>
    <col min="8980" max="9215" width="9.140625" style="934"/>
    <col min="9216" max="9216" width="4" style="934" customWidth="1"/>
    <col min="9217" max="9217" width="15.140625" style="934" customWidth="1"/>
    <col min="9218" max="9218" width="13.85546875" style="934" customWidth="1"/>
    <col min="9219" max="9219" width="10.140625" style="934" customWidth="1"/>
    <col min="9220" max="9220" width="9.140625" style="934"/>
    <col min="9221" max="9221" width="3.42578125" style="934" customWidth="1"/>
    <col min="9222" max="9222" width="19.5703125" style="934" customWidth="1"/>
    <col min="9223" max="9223" width="12.28515625" style="934" customWidth="1"/>
    <col min="9224" max="9224" width="10.42578125" style="934" customWidth="1"/>
    <col min="9225" max="9225" width="9.140625" style="934"/>
    <col min="9226" max="9226" width="3.5703125" style="934" customWidth="1"/>
    <col min="9227" max="9227" width="16.42578125" style="934" customWidth="1"/>
    <col min="9228" max="9228" width="11.7109375" style="934" customWidth="1"/>
    <col min="9229" max="9229" width="10.140625" style="934" customWidth="1"/>
    <col min="9230" max="9230" width="15.85546875" style="934" customWidth="1"/>
    <col min="9231" max="9231" width="3.85546875" style="934" customWidth="1"/>
    <col min="9232" max="9232" width="16.42578125" style="934" customWidth="1"/>
    <col min="9233" max="9233" width="11.28515625" style="934" customWidth="1"/>
    <col min="9234" max="9234" width="10.28515625" style="934" customWidth="1"/>
    <col min="9235" max="9235" width="10" style="934" customWidth="1"/>
    <col min="9236" max="9471" width="9.140625" style="934"/>
    <col min="9472" max="9472" width="4" style="934" customWidth="1"/>
    <col min="9473" max="9473" width="15.140625" style="934" customWidth="1"/>
    <col min="9474" max="9474" width="13.85546875" style="934" customWidth="1"/>
    <col min="9475" max="9475" width="10.140625" style="934" customWidth="1"/>
    <col min="9476" max="9476" width="9.140625" style="934"/>
    <col min="9477" max="9477" width="3.42578125" style="934" customWidth="1"/>
    <col min="9478" max="9478" width="19.5703125" style="934" customWidth="1"/>
    <col min="9479" max="9479" width="12.28515625" style="934" customWidth="1"/>
    <col min="9480" max="9480" width="10.42578125" style="934" customWidth="1"/>
    <col min="9481" max="9481" width="9.140625" style="934"/>
    <col min="9482" max="9482" width="3.5703125" style="934" customWidth="1"/>
    <col min="9483" max="9483" width="16.42578125" style="934" customWidth="1"/>
    <col min="9484" max="9484" width="11.7109375" style="934" customWidth="1"/>
    <col min="9485" max="9485" width="10.140625" style="934" customWidth="1"/>
    <col min="9486" max="9486" width="15.85546875" style="934" customWidth="1"/>
    <col min="9487" max="9487" width="3.85546875" style="934" customWidth="1"/>
    <col min="9488" max="9488" width="16.42578125" style="934" customWidth="1"/>
    <col min="9489" max="9489" width="11.28515625" style="934" customWidth="1"/>
    <col min="9490" max="9490" width="10.28515625" style="934" customWidth="1"/>
    <col min="9491" max="9491" width="10" style="934" customWidth="1"/>
    <col min="9492" max="9727" width="9.140625" style="934"/>
    <col min="9728" max="9728" width="4" style="934" customWidth="1"/>
    <col min="9729" max="9729" width="15.140625" style="934" customWidth="1"/>
    <col min="9730" max="9730" width="13.85546875" style="934" customWidth="1"/>
    <col min="9731" max="9731" width="10.140625" style="934" customWidth="1"/>
    <col min="9732" max="9732" width="9.140625" style="934"/>
    <col min="9733" max="9733" width="3.42578125" style="934" customWidth="1"/>
    <col min="9734" max="9734" width="19.5703125" style="934" customWidth="1"/>
    <col min="9735" max="9735" width="12.28515625" style="934" customWidth="1"/>
    <col min="9736" max="9736" width="10.42578125" style="934" customWidth="1"/>
    <col min="9737" max="9737" width="9.140625" style="934"/>
    <col min="9738" max="9738" width="3.5703125" style="934" customWidth="1"/>
    <col min="9739" max="9739" width="16.42578125" style="934" customWidth="1"/>
    <col min="9740" max="9740" width="11.7109375" style="934" customWidth="1"/>
    <col min="9741" max="9741" width="10.140625" style="934" customWidth="1"/>
    <col min="9742" max="9742" width="15.85546875" style="934" customWidth="1"/>
    <col min="9743" max="9743" width="3.85546875" style="934" customWidth="1"/>
    <col min="9744" max="9744" width="16.42578125" style="934" customWidth="1"/>
    <col min="9745" max="9745" width="11.28515625" style="934" customWidth="1"/>
    <col min="9746" max="9746" width="10.28515625" style="934" customWidth="1"/>
    <col min="9747" max="9747" width="10" style="934" customWidth="1"/>
    <col min="9748" max="9983" width="9.140625" style="934"/>
    <col min="9984" max="9984" width="4" style="934" customWidth="1"/>
    <col min="9985" max="9985" width="15.140625" style="934" customWidth="1"/>
    <col min="9986" max="9986" width="13.85546875" style="934" customWidth="1"/>
    <col min="9987" max="9987" width="10.140625" style="934" customWidth="1"/>
    <col min="9988" max="9988" width="9.140625" style="934"/>
    <col min="9989" max="9989" width="3.42578125" style="934" customWidth="1"/>
    <col min="9990" max="9990" width="19.5703125" style="934" customWidth="1"/>
    <col min="9991" max="9991" width="12.28515625" style="934" customWidth="1"/>
    <col min="9992" max="9992" width="10.42578125" style="934" customWidth="1"/>
    <col min="9993" max="9993" width="9.140625" style="934"/>
    <col min="9994" max="9994" width="3.5703125" style="934" customWidth="1"/>
    <col min="9995" max="9995" width="16.42578125" style="934" customWidth="1"/>
    <col min="9996" max="9996" width="11.7109375" style="934" customWidth="1"/>
    <col min="9997" max="9997" width="10.140625" style="934" customWidth="1"/>
    <col min="9998" max="9998" width="15.85546875" style="934" customWidth="1"/>
    <col min="9999" max="9999" width="3.85546875" style="934" customWidth="1"/>
    <col min="10000" max="10000" width="16.42578125" style="934" customWidth="1"/>
    <col min="10001" max="10001" width="11.28515625" style="934" customWidth="1"/>
    <col min="10002" max="10002" width="10.28515625" style="934" customWidth="1"/>
    <col min="10003" max="10003" width="10" style="934" customWidth="1"/>
    <col min="10004" max="10239" width="9.140625" style="934"/>
    <col min="10240" max="10240" width="4" style="934" customWidth="1"/>
    <col min="10241" max="10241" width="15.140625" style="934" customWidth="1"/>
    <col min="10242" max="10242" width="13.85546875" style="934" customWidth="1"/>
    <col min="10243" max="10243" width="10.140625" style="934" customWidth="1"/>
    <col min="10244" max="10244" width="9.140625" style="934"/>
    <col min="10245" max="10245" width="3.42578125" style="934" customWidth="1"/>
    <col min="10246" max="10246" width="19.5703125" style="934" customWidth="1"/>
    <col min="10247" max="10247" width="12.28515625" style="934" customWidth="1"/>
    <col min="10248" max="10248" width="10.42578125" style="934" customWidth="1"/>
    <col min="10249" max="10249" width="9.140625" style="934"/>
    <col min="10250" max="10250" width="3.5703125" style="934" customWidth="1"/>
    <col min="10251" max="10251" width="16.42578125" style="934" customWidth="1"/>
    <col min="10252" max="10252" width="11.7109375" style="934" customWidth="1"/>
    <col min="10253" max="10253" width="10.140625" style="934" customWidth="1"/>
    <col min="10254" max="10254" width="15.85546875" style="934" customWidth="1"/>
    <col min="10255" max="10255" width="3.85546875" style="934" customWidth="1"/>
    <col min="10256" max="10256" width="16.42578125" style="934" customWidth="1"/>
    <col min="10257" max="10257" width="11.28515625" style="934" customWidth="1"/>
    <col min="10258" max="10258" width="10.28515625" style="934" customWidth="1"/>
    <col min="10259" max="10259" width="10" style="934" customWidth="1"/>
    <col min="10260" max="10495" width="9.140625" style="934"/>
    <col min="10496" max="10496" width="4" style="934" customWidth="1"/>
    <col min="10497" max="10497" width="15.140625" style="934" customWidth="1"/>
    <col min="10498" max="10498" width="13.85546875" style="934" customWidth="1"/>
    <col min="10499" max="10499" width="10.140625" style="934" customWidth="1"/>
    <col min="10500" max="10500" width="9.140625" style="934"/>
    <col min="10501" max="10501" width="3.42578125" style="934" customWidth="1"/>
    <col min="10502" max="10502" width="19.5703125" style="934" customWidth="1"/>
    <col min="10503" max="10503" width="12.28515625" style="934" customWidth="1"/>
    <col min="10504" max="10504" width="10.42578125" style="934" customWidth="1"/>
    <col min="10505" max="10505" width="9.140625" style="934"/>
    <col min="10506" max="10506" width="3.5703125" style="934" customWidth="1"/>
    <col min="10507" max="10507" width="16.42578125" style="934" customWidth="1"/>
    <col min="10508" max="10508" width="11.7109375" style="934" customWidth="1"/>
    <col min="10509" max="10509" width="10.140625" style="934" customWidth="1"/>
    <col min="10510" max="10510" width="15.85546875" style="934" customWidth="1"/>
    <col min="10511" max="10511" width="3.85546875" style="934" customWidth="1"/>
    <col min="10512" max="10512" width="16.42578125" style="934" customWidth="1"/>
    <col min="10513" max="10513" width="11.28515625" style="934" customWidth="1"/>
    <col min="10514" max="10514" width="10.28515625" style="934" customWidth="1"/>
    <col min="10515" max="10515" width="10" style="934" customWidth="1"/>
    <col min="10516" max="10751" width="9.140625" style="934"/>
    <col min="10752" max="10752" width="4" style="934" customWidth="1"/>
    <col min="10753" max="10753" width="15.140625" style="934" customWidth="1"/>
    <col min="10754" max="10754" width="13.85546875" style="934" customWidth="1"/>
    <col min="10755" max="10755" width="10.140625" style="934" customWidth="1"/>
    <col min="10756" max="10756" width="9.140625" style="934"/>
    <col min="10757" max="10757" width="3.42578125" style="934" customWidth="1"/>
    <col min="10758" max="10758" width="19.5703125" style="934" customWidth="1"/>
    <col min="10759" max="10759" width="12.28515625" style="934" customWidth="1"/>
    <col min="10760" max="10760" width="10.42578125" style="934" customWidth="1"/>
    <col min="10761" max="10761" width="9.140625" style="934"/>
    <col min="10762" max="10762" width="3.5703125" style="934" customWidth="1"/>
    <col min="10763" max="10763" width="16.42578125" style="934" customWidth="1"/>
    <col min="10764" max="10764" width="11.7109375" style="934" customWidth="1"/>
    <col min="10765" max="10765" width="10.140625" style="934" customWidth="1"/>
    <col min="10766" max="10766" width="15.85546875" style="934" customWidth="1"/>
    <col min="10767" max="10767" width="3.85546875" style="934" customWidth="1"/>
    <col min="10768" max="10768" width="16.42578125" style="934" customWidth="1"/>
    <col min="10769" max="10769" width="11.28515625" style="934" customWidth="1"/>
    <col min="10770" max="10770" width="10.28515625" style="934" customWidth="1"/>
    <col min="10771" max="10771" width="10" style="934" customWidth="1"/>
    <col min="10772" max="11007" width="9.140625" style="934"/>
    <col min="11008" max="11008" width="4" style="934" customWidth="1"/>
    <col min="11009" max="11009" width="15.140625" style="934" customWidth="1"/>
    <col min="11010" max="11010" width="13.85546875" style="934" customWidth="1"/>
    <col min="11011" max="11011" width="10.140625" style="934" customWidth="1"/>
    <col min="11012" max="11012" width="9.140625" style="934"/>
    <col min="11013" max="11013" width="3.42578125" style="934" customWidth="1"/>
    <col min="11014" max="11014" width="19.5703125" style="934" customWidth="1"/>
    <col min="11015" max="11015" width="12.28515625" style="934" customWidth="1"/>
    <col min="11016" max="11016" width="10.42578125" style="934" customWidth="1"/>
    <col min="11017" max="11017" width="9.140625" style="934"/>
    <col min="11018" max="11018" width="3.5703125" style="934" customWidth="1"/>
    <col min="11019" max="11019" width="16.42578125" style="934" customWidth="1"/>
    <col min="11020" max="11020" width="11.7109375" style="934" customWidth="1"/>
    <col min="11021" max="11021" width="10.140625" style="934" customWidth="1"/>
    <col min="11022" max="11022" width="15.85546875" style="934" customWidth="1"/>
    <col min="11023" max="11023" width="3.85546875" style="934" customWidth="1"/>
    <col min="11024" max="11024" width="16.42578125" style="934" customWidth="1"/>
    <col min="11025" max="11025" width="11.28515625" style="934" customWidth="1"/>
    <col min="11026" max="11026" width="10.28515625" style="934" customWidth="1"/>
    <col min="11027" max="11027" width="10" style="934" customWidth="1"/>
    <col min="11028" max="11263" width="9.140625" style="934"/>
    <col min="11264" max="11264" width="4" style="934" customWidth="1"/>
    <col min="11265" max="11265" width="15.140625" style="934" customWidth="1"/>
    <col min="11266" max="11266" width="13.85546875" style="934" customWidth="1"/>
    <col min="11267" max="11267" width="10.140625" style="934" customWidth="1"/>
    <col min="11268" max="11268" width="9.140625" style="934"/>
    <col min="11269" max="11269" width="3.42578125" style="934" customWidth="1"/>
    <col min="11270" max="11270" width="19.5703125" style="934" customWidth="1"/>
    <col min="11271" max="11271" width="12.28515625" style="934" customWidth="1"/>
    <col min="11272" max="11272" width="10.42578125" style="934" customWidth="1"/>
    <col min="11273" max="11273" width="9.140625" style="934"/>
    <col min="11274" max="11274" width="3.5703125" style="934" customWidth="1"/>
    <col min="11275" max="11275" width="16.42578125" style="934" customWidth="1"/>
    <col min="11276" max="11276" width="11.7109375" style="934" customWidth="1"/>
    <col min="11277" max="11277" width="10.140625" style="934" customWidth="1"/>
    <col min="11278" max="11278" width="15.85546875" style="934" customWidth="1"/>
    <col min="11279" max="11279" width="3.85546875" style="934" customWidth="1"/>
    <col min="11280" max="11280" width="16.42578125" style="934" customWidth="1"/>
    <col min="11281" max="11281" width="11.28515625" style="934" customWidth="1"/>
    <col min="11282" max="11282" width="10.28515625" style="934" customWidth="1"/>
    <col min="11283" max="11283" width="10" style="934" customWidth="1"/>
    <col min="11284" max="11519" width="9.140625" style="934"/>
    <col min="11520" max="11520" width="4" style="934" customWidth="1"/>
    <col min="11521" max="11521" width="15.140625" style="934" customWidth="1"/>
    <col min="11522" max="11522" width="13.85546875" style="934" customWidth="1"/>
    <col min="11523" max="11523" width="10.140625" style="934" customWidth="1"/>
    <col min="11524" max="11524" width="9.140625" style="934"/>
    <col min="11525" max="11525" width="3.42578125" style="934" customWidth="1"/>
    <col min="11526" max="11526" width="19.5703125" style="934" customWidth="1"/>
    <col min="11527" max="11527" width="12.28515625" style="934" customWidth="1"/>
    <col min="11528" max="11528" width="10.42578125" style="934" customWidth="1"/>
    <col min="11529" max="11529" width="9.140625" style="934"/>
    <col min="11530" max="11530" width="3.5703125" style="934" customWidth="1"/>
    <col min="11531" max="11531" width="16.42578125" style="934" customWidth="1"/>
    <col min="11532" max="11532" width="11.7109375" style="934" customWidth="1"/>
    <col min="11533" max="11533" width="10.140625" style="934" customWidth="1"/>
    <col min="11534" max="11534" width="15.85546875" style="934" customWidth="1"/>
    <col min="11535" max="11535" width="3.85546875" style="934" customWidth="1"/>
    <col min="11536" max="11536" width="16.42578125" style="934" customWidth="1"/>
    <col min="11537" max="11537" width="11.28515625" style="934" customWidth="1"/>
    <col min="11538" max="11538" width="10.28515625" style="934" customWidth="1"/>
    <col min="11539" max="11539" width="10" style="934" customWidth="1"/>
    <col min="11540" max="11775" width="9.140625" style="934"/>
    <col min="11776" max="11776" width="4" style="934" customWidth="1"/>
    <col min="11777" max="11777" width="15.140625" style="934" customWidth="1"/>
    <col min="11778" max="11778" width="13.85546875" style="934" customWidth="1"/>
    <col min="11779" max="11779" width="10.140625" style="934" customWidth="1"/>
    <col min="11780" max="11780" width="9.140625" style="934"/>
    <col min="11781" max="11781" width="3.42578125" style="934" customWidth="1"/>
    <col min="11782" max="11782" width="19.5703125" style="934" customWidth="1"/>
    <col min="11783" max="11783" width="12.28515625" style="934" customWidth="1"/>
    <col min="11784" max="11784" width="10.42578125" style="934" customWidth="1"/>
    <col min="11785" max="11785" width="9.140625" style="934"/>
    <col min="11786" max="11786" width="3.5703125" style="934" customWidth="1"/>
    <col min="11787" max="11787" width="16.42578125" style="934" customWidth="1"/>
    <col min="11788" max="11788" width="11.7109375" style="934" customWidth="1"/>
    <col min="11789" max="11789" width="10.140625" style="934" customWidth="1"/>
    <col min="11790" max="11790" width="15.85546875" style="934" customWidth="1"/>
    <col min="11791" max="11791" width="3.85546875" style="934" customWidth="1"/>
    <col min="11792" max="11792" width="16.42578125" style="934" customWidth="1"/>
    <col min="11793" max="11793" width="11.28515625" style="934" customWidth="1"/>
    <col min="11794" max="11794" width="10.28515625" style="934" customWidth="1"/>
    <col min="11795" max="11795" width="10" style="934" customWidth="1"/>
    <col min="11796" max="12031" width="9.140625" style="934"/>
    <col min="12032" max="12032" width="4" style="934" customWidth="1"/>
    <col min="12033" max="12033" width="15.140625" style="934" customWidth="1"/>
    <col min="12034" max="12034" width="13.85546875" style="934" customWidth="1"/>
    <col min="12035" max="12035" width="10.140625" style="934" customWidth="1"/>
    <col min="12036" max="12036" width="9.140625" style="934"/>
    <col min="12037" max="12037" width="3.42578125" style="934" customWidth="1"/>
    <col min="12038" max="12038" width="19.5703125" style="934" customWidth="1"/>
    <col min="12039" max="12039" width="12.28515625" style="934" customWidth="1"/>
    <col min="12040" max="12040" width="10.42578125" style="934" customWidth="1"/>
    <col min="12041" max="12041" width="9.140625" style="934"/>
    <col min="12042" max="12042" width="3.5703125" style="934" customWidth="1"/>
    <col min="12043" max="12043" width="16.42578125" style="934" customWidth="1"/>
    <col min="12044" max="12044" width="11.7109375" style="934" customWidth="1"/>
    <col min="12045" max="12045" width="10.140625" style="934" customWidth="1"/>
    <col min="12046" max="12046" width="15.85546875" style="934" customWidth="1"/>
    <col min="12047" max="12047" width="3.85546875" style="934" customWidth="1"/>
    <col min="12048" max="12048" width="16.42578125" style="934" customWidth="1"/>
    <col min="12049" max="12049" width="11.28515625" style="934" customWidth="1"/>
    <col min="12050" max="12050" width="10.28515625" style="934" customWidth="1"/>
    <col min="12051" max="12051" width="10" style="934" customWidth="1"/>
    <col min="12052" max="12287" width="9.140625" style="934"/>
    <col min="12288" max="12288" width="4" style="934" customWidth="1"/>
    <col min="12289" max="12289" width="15.140625" style="934" customWidth="1"/>
    <col min="12290" max="12290" width="13.85546875" style="934" customWidth="1"/>
    <col min="12291" max="12291" width="10.140625" style="934" customWidth="1"/>
    <col min="12292" max="12292" width="9.140625" style="934"/>
    <col min="12293" max="12293" width="3.42578125" style="934" customWidth="1"/>
    <col min="12294" max="12294" width="19.5703125" style="934" customWidth="1"/>
    <col min="12295" max="12295" width="12.28515625" style="934" customWidth="1"/>
    <col min="12296" max="12296" width="10.42578125" style="934" customWidth="1"/>
    <col min="12297" max="12297" width="9.140625" style="934"/>
    <col min="12298" max="12298" width="3.5703125" style="934" customWidth="1"/>
    <col min="12299" max="12299" width="16.42578125" style="934" customWidth="1"/>
    <col min="12300" max="12300" width="11.7109375" style="934" customWidth="1"/>
    <col min="12301" max="12301" width="10.140625" style="934" customWidth="1"/>
    <col min="12302" max="12302" width="15.85546875" style="934" customWidth="1"/>
    <col min="12303" max="12303" width="3.85546875" style="934" customWidth="1"/>
    <col min="12304" max="12304" width="16.42578125" style="934" customWidth="1"/>
    <col min="12305" max="12305" width="11.28515625" style="934" customWidth="1"/>
    <col min="12306" max="12306" width="10.28515625" style="934" customWidth="1"/>
    <col min="12307" max="12307" width="10" style="934" customWidth="1"/>
    <col min="12308" max="12543" width="9.140625" style="934"/>
    <col min="12544" max="12544" width="4" style="934" customWidth="1"/>
    <col min="12545" max="12545" width="15.140625" style="934" customWidth="1"/>
    <col min="12546" max="12546" width="13.85546875" style="934" customWidth="1"/>
    <col min="12547" max="12547" width="10.140625" style="934" customWidth="1"/>
    <col min="12548" max="12548" width="9.140625" style="934"/>
    <col min="12549" max="12549" width="3.42578125" style="934" customWidth="1"/>
    <col min="12550" max="12550" width="19.5703125" style="934" customWidth="1"/>
    <col min="12551" max="12551" width="12.28515625" style="934" customWidth="1"/>
    <col min="12552" max="12552" width="10.42578125" style="934" customWidth="1"/>
    <col min="12553" max="12553" width="9.140625" style="934"/>
    <col min="12554" max="12554" width="3.5703125" style="934" customWidth="1"/>
    <col min="12555" max="12555" width="16.42578125" style="934" customWidth="1"/>
    <col min="12556" max="12556" width="11.7109375" style="934" customWidth="1"/>
    <col min="12557" max="12557" width="10.140625" style="934" customWidth="1"/>
    <col min="12558" max="12558" width="15.85546875" style="934" customWidth="1"/>
    <col min="12559" max="12559" width="3.85546875" style="934" customWidth="1"/>
    <col min="12560" max="12560" width="16.42578125" style="934" customWidth="1"/>
    <col min="12561" max="12561" width="11.28515625" style="934" customWidth="1"/>
    <col min="12562" max="12562" width="10.28515625" style="934" customWidth="1"/>
    <col min="12563" max="12563" width="10" style="934" customWidth="1"/>
    <col min="12564" max="12799" width="9.140625" style="934"/>
    <col min="12800" max="12800" width="4" style="934" customWidth="1"/>
    <col min="12801" max="12801" width="15.140625" style="934" customWidth="1"/>
    <col min="12802" max="12802" width="13.85546875" style="934" customWidth="1"/>
    <col min="12803" max="12803" width="10.140625" style="934" customWidth="1"/>
    <col min="12804" max="12804" width="9.140625" style="934"/>
    <col min="12805" max="12805" width="3.42578125" style="934" customWidth="1"/>
    <col min="12806" max="12806" width="19.5703125" style="934" customWidth="1"/>
    <col min="12807" max="12807" width="12.28515625" style="934" customWidth="1"/>
    <col min="12808" max="12808" width="10.42578125" style="934" customWidth="1"/>
    <col min="12809" max="12809" width="9.140625" style="934"/>
    <col min="12810" max="12810" width="3.5703125" style="934" customWidth="1"/>
    <col min="12811" max="12811" width="16.42578125" style="934" customWidth="1"/>
    <col min="12812" max="12812" width="11.7109375" style="934" customWidth="1"/>
    <col min="12813" max="12813" width="10.140625" style="934" customWidth="1"/>
    <col min="12814" max="12814" width="15.85546875" style="934" customWidth="1"/>
    <col min="12815" max="12815" width="3.85546875" style="934" customWidth="1"/>
    <col min="12816" max="12816" width="16.42578125" style="934" customWidth="1"/>
    <col min="12817" max="12817" width="11.28515625" style="934" customWidth="1"/>
    <col min="12818" max="12818" width="10.28515625" style="934" customWidth="1"/>
    <col min="12819" max="12819" width="10" style="934" customWidth="1"/>
    <col min="12820" max="13055" width="9.140625" style="934"/>
    <col min="13056" max="13056" width="4" style="934" customWidth="1"/>
    <col min="13057" max="13057" width="15.140625" style="934" customWidth="1"/>
    <col min="13058" max="13058" width="13.85546875" style="934" customWidth="1"/>
    <col min="13059" max="13059" width="10.140625" style="934" customWidth="1"/>
    <col min="13060" max="13060" width="9.140625" style="934"/>
    <col min="13061" max="13061" width="3.42578125" style="934" customWidth="1"/>
    <col min="13062" max="13062" width="19.5703125" style="934" customWidth="1"/>
    <col min="13063" max="13063" width="12.28515625" style="934" customWidth="1"/>
    <col min="13064" max="13064" width="10.42578125" style="934" customWidth="1"/>
    <col min="13065" max="13065" width="9.140625" style="934"/>
    <col min="13066" max="13066" width="3.5703125" style="934" customWidth="1"/>
    <col min="13067" max="13067" width="16.42578125" style="934" customWidth="1"/>
    <col min="13068" max="13068" width="11.7109375" style="934" customWidth="1"/>
    <col min="13069" max="13069" width="10.140625" style="934" customWidth="1"/>
    <col min="13070" max="13070" width="15.85546875" style="934" customWidth="1"/>
    <col min="13071" max="13071" width="3.85546875" style="934" customWidth="1"/>
    <col min="13072" max="13072" width="16.42578125" style="934" customWidth="1"/>
    <col min="13073" max="13073" width="11.28515625" style="934" customWidth="1"/>
    <col min="13074" max="13074" width="10.28515625" style="934" customWidth="1"/>
    <col min="13075" max="13075" width="10" style="934" customWidth="1"/>
    <col min="13076" max="13311" width="9.140625" style="934"/>
    <col min="13312" max="13312" width="4" style="934" customWidth="1"/>
    <col min="13313" max="13313" width="15.140625" style="934" customWidth="1"/>
    <col min="13314" max="13314" width="13.85546875" style="934" customWidth="1"/>
    <col min="13315" max="13315" width="10.140625" style="934" customWidth="1"/>
    <col min="13316" max="13316" width="9.140625" style="934"/>
    <col min="13317" max="13317" width="3.42578125" style="934" customWidth="1"/>
    <col min="13318" max="13318" width="19.5703125" style="934" customWidth="1"/>
    <col min="13319" max="13319" width="12.28515625" style="934" customWidth="1"/>
    <col min="13320" max="13320" width="10.42578125" style="934" customWidth="1"/>
    <col min="13321" max="13321" width="9.140625" style="934"/>
    <col min="13322" max="13322" width="3.5703125" style="934" customWidth="1"/>
    <col min="13323" max="13323" width="16.42578125" style="934" customWidth="1"/>
    <col min="13324" max="13324" width="11.7109375" style="934" customWidth="1"/>
    <col min="13325" max="13325" width="10.140625" style="934" customWidth="1"/>
    <col min="13326" max="13326" width="15.85546875" style="934" customWidth="1"/>
    <col min="13327" max="13327" width="3.85546875" style="934" customWidth="1"/>
    <col min="13328" max="13328" width="16.42578125" style="934" customWidth="1"/>
    <col min="13329" max="13329" width="11.28515625" style="934" customWidth="1"/>
    <col min="13330" max="13330" width="10.28515625" style="934" customWidth="1"/>
    <col min="13331" max="13331" width="10" style="934" customWidth="1"/>
    <col min="13332" max="13567" width="9.140625" style="934"/>
    <col min="13568" max="13568" width="4" style="934" customWidth="1"/>
    <col min="13569" max="13569" width="15.140625" style="934" customWidth="1"/>
    <col min="13570" max="13570" width="13.85546875" style="934" customWidth="1"/>
    <col min="13571" max="13571" width="10.140625" style="934" customWidth="1"/>
    <col min="13572" max="13572" width="9.140625" style="934"/>
    <col min="13573" max="13573" width="3.42578125" style="934" customWidth="1"/>
    <col min="13574" max="13574" width="19.5703125" style="934" customWidth="1"/>
    <col min="13575" max="13575" width="12.28515625" style="934" customWidth="1"/>
    <col min="13576" max="13576" width="10.42578125" style="934" customWidth="1"/>
    <col min="13577" max="13577" width="9.140625" style="934"/>
    <col min="13578" max="13578" width="3.5703125" style="934" customWidth="1"/>
    <col min="13579" max="13579" width="16.42578125" style="934" customWidth="1"/>
    <col min="13580" max="13580" width="11.7109375" style="934" customWidth="1"/>
    <col min="13581" max="13581" width="10.140625" style="934" customWidth="1"/>
    <col min="13582" max="13582" width="15.85546875" style="934" customWidth="1"/>
    <col min="13583" max="13583" width="3.85546875" style="934" customWidth="1"/>
    <col min="13584" max="13584" width="16.42578125" style="934" customWidth="1"/>
    <col min="13585" max="13585" width="11.28515625" style="934" customWidth="1"/>
    <col min="13586" max="13586" width="10.28515625" style="934" customWidth="1"/>
    <col min="13587" max="13587" width="10" style="934" customWidth="1"/>
    <col min="13588" max="13823" width="9.140625" style="934"/>
    <col min="13824" max="13824" width="4" style="934" customWidth="1"/>
    <col min="13825" max="13825" width="15.140625" style="934" customWidth="1"/>
    <col min="13826" max="13826" width="13.85546875" style="934" customWidth="1"/>
    <col min="13827" max="13827" width="10.140625" style="934" customWidth="1"/>
    <col min="13828" max="13828" width="9.140625" style="934"/>
    <col min="13829" max="13829" width="3.42578125" style="934" customWidth="1"/>
    <col min="13830" max="13830" width="19.5703125" style="934" customWidth="1"/>
    <col min="13831" max="13831" width="12.28515625" style="934" customWidth="1"/>
    <col min="13832" max="13832" width="10.42578125" style="934" customWidth="1"/>
    <col min="13833" max="13833" width="9.140625" style="934"/>
    <col min="13834" max="13834" width="3.5703125" style="934" customWidth="1"/>
    <col min="13835" max="13835" width="16.42578125" style="934" customWidth="1"/>
    <col min="13836" max="13836" width="11.7109375" style="934" customWidth="1"/>
    <col min="13837" max="13837" width="10.140625" style="934" customWidth="1"/>
    <col min="13838" max="13838" width="15.85546875" style="934" customWidth="1"/>
    <col min="13839" max="13839" width="3.85546875" style="934" customWidth="1"/>
    <col min="13840" max="13840" width="16.42578125" style="934" customWidth="1"/>
    <col min="13841" max="13841" width="11.28515625" style="934" customWidth="1"/>
    <col min="13842" max="13842" width="10.28515625" style="934" customWidth="1"/>
    <col min="13843" max="13843" width="10" style="934" customWidth="1"/>
    <col min="13844" max="14079" width="9.140625" style="934"/>
    <col min="14080" max="14080" width="4" style="934" customWidth="1"/>
    <col min="14081" max="14081" width="15.140625" style="934" customWidth="1"/>
    <col min="14082" max="14082" width="13.85546875" style="934" customWidth="1"/>
    <col min="14083" max="14083" width="10.140625" style="934" customWidth="1"/>
    <col min="14084" max="14084" width="9.140625" style="934"/>
    <col min="14085" max="14085" width="3.42578125" style="934" customWidth="1"/>
    <col min="14086" max="14086" width="19.5703125" style="934" customWidth="1"/>
    <col min="14087" max="14087" width="12.28515625" style="934" customWidth="1"/>
    <col min="14088" max="14088" width="10.42578125" style="934" customWidth="1"/>
    <col min="14089" max="14089" width="9.140625" style="934"/>
    <col min="14090" max="14090" width="3.5703125" style="934" customWidth="1"/>
    <col min="14091" max="14091" width="16.42578125" style="934" customWidth="1"/>
    <col min="14092" max="14092" width="11.7109375" style="934" customWidth="1"/>
    <col min="14093" max="14093" width="10.140625" style="934" customWidth="1"/>
    <col min="14094" max="14094" width="15.85546875" style="934" customWidth="1"/>
    <col min="14095" max="14095" width="3.85546875" style="934" customWidth="1"/>
    <col min="14096" max="14096" width="16.42578125" style="934" customWidth="1"/>
    <col min="14097" max="14097" width="11.28515625" style="934" customWidth="1"/>
    <col min="14098" max="14098" width="10.28515625" style="934" customWidth="1"/>
    <col min="14099" max="14099" width="10" style="934" customWidth="1"/>
    <col min="14100" max="14335" width="9.140625" style="934"/>
    <col min="14336" max="14336" width="4" style="934" customWidth="1"/>
    <col min="14337" max="14337" width="15.140625" style="934" customWidth="1"/>
    <col min="14338" max="14338" width="13.85546875" style="934" customWidth="1"/>
    <col min="14339" max="14339" width="10.140625" style="934" customWidth="1"/>
    <col min="14340" max="14340" width="9.140625" style="934"/>
    <col min="14341" max="14341" width="3.42578125" style="934" customWidth="1"/>
    <col min="14342" max="14342" width="19.5703125" style="934" customWidth="1"/>
    <col min="14343" max="14343" width="12.28515625" style="934" customWidth="1"/>
    <col min="14344" max="14344" width="10.42578125" style="934" customWidth="1"/>
    <col min="14345" max="14345" width="9.140625" style="934"/>
    <col min="14346" max="14346" width="3.5703125" style="934" customWidth="1"/>
    <col min="14347" max="14347" width="16.42578125" style="934" customWidth="1"/>
    <col min="14348" max="14348" width="11.7109375" style="934" customWidth="1"/>
    <col min="14349" max="14349" width="10.140625" style="934" customWidth="1"/>
    <col min="14350" max="14350" width="15.85546875" style="934" customWidth="1"/>
    <col min="14351" max="14351" width="3.85546875" style="934" customWidth="1"/>
    <col min="14352" max="14352" width="16.42578125" style="934" customWidth="1"/>
    <col min="14353" max="14353" width="11.28515625" style="934" customWidth="1"/>
    <col min="14354" max="14354" width="10.28515625" style="934" customWidth="1"/>
    <col min="14355" max="14355" width="10" style="934" customWidth="1"/>
    <col min="14356" max="14591" width="9.140625" style="934"/>
    <col min="14592" max="14592" width="4" style="934" customWidth="1"/>
    <col min="14593" max="14593" width="15.140625" style="934" customWidth="1"/>
    <col min="14594" max="14594" width="13.85546875" style="934" customWidth="1"/>
    <col min="14595" max="14595" width="10.140625" style="934" customWidth="1"/>
    <col min="14596" max="14596" width="9.140625" style="934"/>
    <col min="14597" max="14597" width="3.42578125" style="934" customWidth="1"/>
    <col min="14598" max="14598" width="19.5703125" style="934" customWidth="1"/>
    <col min="14599" max="14599" width="12.28515625" style="934" customWidth="1"/>
    <col min="14600" max="14600" width="10.42578125" style="934" customWidth="1"/>
    <col min="14601" max="14601" width="9.140625" style="934"/>
    <col min="14602" max="14602" width="3.5703125" style="934" customWidth="1"/>
    <col min="14603" max="14603" width="16.42578125" style="934" customWidth="1"/>
    <col min="14604" max="14604" width="11.7109375" style="934" customWidth="1"/>
    <col min="14605" max="14605" width="10.140625" style="934" customWidth="1"/>
    <col min="14606" max="14606" width="15.85546875" style="934" customWidth="1"/>
    <col min="14607" max="14607" width="3.85546875" style="934" customWidth="1"/>
    <col min="14608" max="14608" width="16.42578125" style="934" customWidth="1"/>
    <col min="14609" max="14609" width="11.28515625" style="934" customWidth="1"/>
    <col min="14610" max="14610" width="10.28515625" style="934" customWidth="1"/>
    <col min="14611" max="14611" width="10" style="934" customWidth="1"/>
    <col min="14612" max="14847" width="9.140625" style="934"/>
    <col min="14848" max="14848" width="4" style="934" customWidth="1"/>
    <col min="14849" max="14849" width="15.140625" style="934" customWidth="1"/>
    <col min="14850" max="14850" width="13.85546875" style="934" customWidth="1"/>
    <col min="14851" max="14851" width="10.140625" style="934" customWidth="1"/>
    <col min="14852" max="14852" width="9.140625" style="934"/>
    <col min="14853" max="14853" width="3.42578125" style="934" customWidth="1"/>
    <col min="14854" max="14854" width="19.5703125" style="934" customWidth="1"/>
    <col min="14855" max="14855" width="12.28515625" style="934" customWidth="1"/>
    <col min="14856" max="14856" width="10.42578125" style="934" customWidth="1"/>
    <col min="14857" max="14857" width="9.140625" style="934"/>
    <col min="14858" max="14858" width="3.5703125" style="934" customWidth="1"/>
    <col min="14859" max="14859" width="16.42578125" style="934" customWidth="1"/>
    <col min="14860" max="14860" width="11.7109375" style="934" customWidth="1"/>
    <col min="14861" max="14861" width="10.140625" style="934" customWidth="1"/>
    <col min="14862" max="14862" width="15.85546875" style="934" customWidth="1"/>
    <col min="14863" max="14863" width="3.85546875" style="934" customWidth="1"/>
    <col min="14864" max="14864" width="16.42578125" style="934" customWidth="1"/>
    <col min="14865" max="14865" width="11.28515625" style="934" customWidth="1"/>
    <col min="14866" max="14866" width="10.28515625" style="934" customWidth="1"/>
    <col min="14867" max="14867" width="10" style="934" customWidth="1"/>
    <col min="14868" max="15103" width="9.140625" style="934"/>
    <col min="15104" max="15104" width="4" style="934" customWidth="1"/>
    <col min="15105" max="15105" width="15.140625" style="934" customWidth="1"/>
    <col min="15106" max="15106" width="13.85546875" style="934" customWidth="1"/>
    <col min="15107" max="15107" width="10.140625" style="934" customWidth="1"/>
    <col min="15108" max="15108" width="9.140625" style="934"/>
    <col min="15109" max="15109" width="3.42578125" style="934" customWidth="1"/>
    <col min="15110" max="15110" width="19.5703125" style="934" customWidth="1"/>
    <col min="15111" max="15111" width="12.28515625" style="934" customWidth="1"/>
    <col min="15112" max="15112" width="10.42578125" style="934" customWidth="1"/>
    <col min="15113" max="15113" width="9.140625" style="934"/>
    <col min="15114" max="15114" width="3.5703125" style="934" customWidth="1"/>
    <col min="15115" max="15115" width="16.42578125" style="934" customWidth="1"/>
    <col min="15116" max="15116" width="11.7109375" style="934" customWidth="1"/>
    <col min="15117" max="15117" width="10.140625" style="934" customWidth="1"/>
    <col min="15118" max="15118" width="15.85546875" style="934" customWidth="1"/>
    <col min="15119" max="15119" width="3.85546875" style="934" customWidth="1"/>
    <col min="15120" max="15120" width="16.42578125" style="934" customWidth="1"/>
    <col min="15121" max="15121" width="11.28515625" style="934" customWidth="1"/>
    <col min="15122" max="15122" width="10.28515625" style="934" customWidth="1"/>
    <col min="15123" max="15123" width="10" style="934" customWidth="1"/>
    <col min="15124" max="15359" width="9.140625" style="934"/>
    <col min="15360" max="15360" width="4" style="934" customWidth="1"/>
    <col min="15361" max="15361" width="15.140625" style="934" customWidth="1"/>
    <col min="15362" max="15362" width="13.85546875" style="934" customWidth="1"/>
    <col min="15363" max="15363" width="10.140625" style="934" customWidth="1"/>
    <col min="15364" max="15364" width="9.140625" style="934"/>
    <col min="15365" max="15365" width="3.42578125" style="934" customWidth="1"/>
    <col min="15366" max="15366" width="19.5703125" style="934" customWidth="1"/>
    <col min="15367" max="15367" width="12.28515625" style="934" customWidth="1"/>
    <col min="15368" max="15368" width="10.42578125" style="934" customWidth="1"/>
    <col min="15369" max="15369" width="9.140625" style="934"/>
    <col min="15370" max="15370" width="3.5703125" style="934" customWidth="1"/>
    <col min="15371" max="15371" width="16.42578125" style="934" customWidth="1"/>
    <col min="15372" max="15372" width="11.7109375" style="934" customWidth="1"/>
    <col min="15373" max="15373" width="10.140625" style="934" customWidth="1"/>
    <col min="15374" max="15374" width="15.85546875" style="934" customWidth="1"/>
    <col min="15375" max="15375" width="3.85546875" style="934" customWidth="1"/>
    <col min="15376" max="15376" width="16.42578125" style="934" customWidth="1"/>
    <col min="15377" max="15377" width="11.28515625" style="934" customWidth="1"/>
    <col min="15378" max="15378" width="10.28515625" style="934" customWidth="1"/>
    <col min="15379" max="15379" width="10" style="934" customWidth="1"/>
    <col min="15380" max="15615" width="9.140625" style="934"/>
    <col min="15616" max="15616" width="4" style="934" customWidth="1"/>
    <col min="15617" max="15617" width="15.140625" style="934" customWidth="1"/>
    <col min="15618" max="15618" width="13.85546875" style="934" customWidth="1"/>
    <col min="15619" max="15619" width="10.140625" style="934" customWidth="1"/>
    <col min="15620" max="15620" width="9.140625" style="934"/>
    <col min="15621" max="15621" width="3.42578125" style="934" customWidth="1"/>
    <col min="15622" max="15622" width="19.5703125" style="934" customWidth="1"/>
    <col min="15623" max="15623" width="12.28515625" style="934" customWidth="1"/>
    <col min="15624" max="15624" width="10.42578125" style="934" customWidth="1"/>
    <col min="15625" max="15625" width="9.140625" style="934"/>
    <col min="15626" max="15626" width="3.5703125" style="934" customWidth="1"/>
    <col min="15627" max="15627" width="16.42578125" style="934" customWidth="1"/>
    <col min="15628" max="15628" width="11.7109375" style="934" customWidth="1"/>
    <col min="15629" max="15629" width="10.140625" style="934" customWidth="1"/>
    <col min="15630" max="15630" width="15.85546875" style="934" customWidth="1"/>
    <col min="15631" max="15631" width="3.85546875" style="934" customWidth="1"/>
    <col min="15632" max="15632" width="16.42578125" style="934" customWidth="1"/>
    <col min="15633" max="15633" width="11.28515625" style="934" customWidth="1"/>
    <col min="15634" max="15634" width="10.28515625" style="934" customWidth="1"/>
    <col min="15635" max="15635" width="10" style="934" customWidth="1"/>
    <col min="15636" max="15871" width="9.140625" style="934"/>
    <col min="15872" max="15872" width="4" style="934" customWidth="1"/>
    <col min="15873" max="15873" width="15.140625" style="934" customWidth="1"/>
    <col min="15874" max="15874" width="13.85546875" style="934" customWidth="1"/>
    <col min="15875" max="15875" width="10.140625" style="934" customWidth="1"/>
    <col min="15876" max="15876" width="9.140625" style="934"/>
    <col min="15877" max="15877" width="3.42578125" style="934" customWidth="1"/>
    <col min="15878" max="15878" width="19.5703125" style="934" customWidth="1"/>
    <col min="15879" max="15879" width="12.28515625" style="934" customWidth="1"/>
    <col min="15880" max="15880" width="10.42578125" style="934" customWidth="1"/>
    <col min="15881" max="15881" width="9.140625" style="934"/>
    <col min="15882" max="15882" width="3.5703125" style="934" customWidth="1"/>
    <col min="15883" max="15883" width="16.42578125" style="934" customWidth="1"/>
    <col min="15884" max="15884" width="11.7109375" style="934" customWidth="1"/>
    <col min="15885" max="15885" width="10.140625" style="934" customWidth="1"/>
    <col min="15886" max="15886" width="15.85546875" style="934" customWidth="1"/>
    <col min="15887" max="15887" width="3.85546875" style="934" customWidth="1"/>
    <col min="15888" max="15888" width="16.42578125" style="934" customWidth="1"/>
    <col min="15889" max="15889" width="11.28515625" style="934" customWidth="1"/>
    <col min="15890" max="15890" width="10.28515625" style="934" customWidth="1"/>
    <col min="15891" max="15891" width="10" style="934" customWidth="1"/>
    <col min="15892" max="16127" width="9.140625" style="934"/>
    <col min="16128" max="16128" width="4" style="934" customWidth="1"/>
    <col min="16129" max="16129" width="15.140625" style="934" customWidth="1"/>
    <col min="16130" max="16130" width="13.85546875" style="934" customWidth="1"/>
    <col min="16131" max="16131" width="10.140625" style="934" customWidth="1"/>
    <col min="16132" max="16132" width="9.140625" style="934"/>
    <col min="16133" max="16133" width="3.42578125" style="934" customWidth="1"/>
    <col min="16134" max="16134" width="19.5703125" style="934" customWidth="1"/>
    <col min="16135" max="16135" width="12.28515625" style="934" customWidth="1"/>
    <col min="16136" max="16136" width="10.42578125" style="934" customWidth="1"/>
    <col min="16137" max="16137" width="9.140625" style="934"/>
    <col min="16138" max="16138" width="3.5703125" style="934" customWidth="1"/>
    <col min="16139" max="16139" width="16.42578125" style="934" customWidth="1"/>
    <col min="16140" max="16140" width="11.7109375" style="934" customWidth="1"/>
    <col min="16141" max="16141" width="10.140625" style="934" customWidth="1"/>
    <col min="16142" max="16142" width="15.85546875" style="934" customWidth="1"/>
    <col min="16143" max="16143" width="3.85546875" style="934" customWidth="1"/>
    <col min="16144" max="16144" width="16.42578125" style="934" customWidth="1"/>
    <col min="16145" max="16145" width="11.28515625" style="934" customWidth="1"/>
    <col min="16146" max="16146" width="10.28515625" style="934" customWidth="1"/>
    <col min="16147" max="16147" width="10" style="934" customWidth="1"/>
    <col min="16148" max="16384" width="9.140625" style="934"/>
  </cols>
  <sheetData>
    <row r="1" spans="1:27" ht="18.75">
      <c r="A1" s="531"/>
    </row>
    <row r="2" spans="1:27" ht="18" customHeight="1">
      <c r="A2" s="1177" t="s">
        <v>344</v>
      </c>
      <c r="B2" s="1177"/>
      <c r="C2" s="1177"/>
      <c r="D2" s="1177"/>
      <c r="E2" s="1177"/>
      <c r="F2" s="1177"/>
      <c r="G2" s="1177"/>
      <c r="H2" s="1177"/>
      <c r="I2" s="1177"/>
      <c r="J2" s="1177"/>
      <c r="K2" s="1177"/>
      <c r="L2" s="1177"/>
      <c r="M2" s="1177"/>
      <c r="N2" s="1177"/>
      <c r="O2" s="1177"/>
      <c r="P2" s="1177"/>
      <c r="Q2" s="1177"/>
      <c r="R2" s="1177"/>
      <c r="S2" s="1177"/>
      <c r="T2" s="1177"/>
      <c r="U2" s="1177"/>
      <c r="V2" s="1177"/>
      <c r="W2" s="1177"/>
      <c r="X2" s="1177"/>
      <c r="Y2" s="1177"/>
      <c r="Z2" s="1177"/>
      <c r="AA2" s="1177"/>
    </row>
    <row r="3" spans="1:27" ht="18" customHeight="1">
      <c r="A3" s="1183" t="s">
        <v>345</v>
      </c>
      <c r="B3" s="1183"/>
      <c r="C3" s="1183"/>
      <c r="D3" s="1183"/>
      <c r="E3" s="1183"/>
      <c r="F3" s="1183"/>
      <c r="G3" s="1183"/>
      <c r="H3" s="553"/>
      <c r="I3" s="553"/>
      <c r="J3" s="553"/>
      <c r="K3" s="553"/>
      <c r="L3" s="553"/>
      <c r="M3" s="553"/>
      <c r="N3" s="553"/>
      <c r="O3" s="553"/>
      <c r="P3" s="553"/>
      <c r="Q3" s="553"/>
      <c r="R3" s="553"/>
      <c r="S3" s="553"/>
      <c r="T3" s="553"/>
      <c r="U3" s="553"/>
      <c r="V3" s="553"/>
      <c r="W3" s="553"/>
      <c r="X3" s="553"/>
      <c r="Y3" s="553"/>
      <c r="Z3" s="553"/>
      <c r="AA3" s="553"/>
    </row>
    <row r="5" spans="1:27" s="554" customFormat="1" ht="30">
      <c r="A5" s="535" t="s">
        <v>116</v>
      </c>
      <c r="B5" s="535" t="s">
        <v>117</v>
      </c>
      <c r="C5" s="536"/>
      <c r="D5" s="536"/>
      <c r="E5" s="536"/>
      <c r="F5" s="535" t="s">
        <v>118</v>
      </c>
      <c r="G5" s="537" t="s">
        <v>119</v>
      </c>
      <c r="H5" s="536"/>
      <c r="I5" s="536"/>
      <c r="J5" s="536"/>
      <c r="K5" s="592" t="s">
        <v>120</v>
      </c>
      <c r="L5" s="538" t="s">
        <v>121</v>
      </c>
      <c r="M5" s="536"/>
      <c r="N5" s="539"/>
      <c r="O5" s="536"/>
      <c r="P5" s="535" t="s">
        <v>122</v>
      </c>
      <c r="Q5" s="538" t="s">
        <v>123</v>
      </c>
      <c r="R5" s="536"/>
      <c r="S5" s="536"/>
    </row>
    <row r="6" spans="1:27" ht="4.5" customHeight="1" thickBot="1"/>
    <row r="7" spans="1:27" ht="29.25" thickBot="1">
      <c r="A7" s="540" t="s">
        <v>124</v>
      </c>
      <c r="B7" s="541" t="s">
        <v>125</v>
      </c>
      <c r="C7" s="542" t="s">
        <v>126</v>
      </c>
      <c r="D7" s="543" t="s">
        <v>127</v>
      </c>
      <c r="E7" s="728"/>
      <c r="F7" s="540" t="s">
        <v>124</v>
      </c>
      <c r="G7" s="541" t="s">
        <v>125</v>
      </c>
      <c r="H7" s="542" t="s">
        <v>126</v>
      </c>
      <c r="I7" s="543" t="s">
        <v>127</v>
      </c>
      <c r="K7" s="540" t="s">
        <v>124</v>
      </c>
      <c r="L7" s="541" t="s">
        <v>125</v>
      </c>
      <c r="M7" s="542" t="s">
        <v>128</v>
      </c>
      <c r="N7" s="543" t="s">
        <v>127</v>
      </c>
      <c r="P7" s="540" t="s">
        <v>124</v>
      </c>
      <c r="Q7" s="541" t="s">
        <v>125</v>
      </c>
      <c r="R7" s="542" t="s">
        <v>128</v>
      </c>
      <c r="S7" s="543" t="s">
        <v>127</v>
      </c>
    </row>
    <row r="8" spans="1:27" ht="15.75">
      <c r="A8" s="729" t="s">
        <v>144</v>
      </c>
      <c r="B8" s="547">
        <v>16093.522999999999</v>
      </c>
      <c r="C8" s="547">
        <v>31691</v>
      </c>
      <c r="D8" s="644">
        <v>2.2894459587107936</v>
      </c>
      <c r="E8" s="730"/>
      <c r="F8" s="729" t="s">
        <v>147</v>
      </c>
      <c r="G8" s="547">
        <v>5607.6319999999996</v>
      </c>
      <c r="H8" s="759">
        <v>26439</v>
      </c>
      <c r="I8" s="760">
        <v>2.8975113766304088</v>
      </c>
      <c r="J8" s="572"/>
      <c r="K8" s="655" t="s">
        <v>138</v>
      </c>
      <c r="L8" s="547">
        <v>10807.004999999999</v>
      </c>
      <c r="M8" s="547">
        <v>3637.0129999999999</v>
      </c>
      <c r="N8" s="644">
        <v>2.9713957580025148</v>
      </c>
      <c r="O8" s="572"/>
      <c r="P8" s="655" t="s">
        <v>343</v>
      </c>
      <c r="Q8" s="547">
        <v>6858.8389999999999</v>
      </c>
      <c r="R8" s="547">
        <v>1378.8009999999999</v>
      </c>
      <c r="S8" s="644">
        <v>4.9744952317266957</v>
      </c>
    </row>
    <row r="9" spans="1:27" ht="15.75">
      <c r="A9" s="550" t="s">
        <v>147</v>
      </c>
      <c r="B9" s="549">
        <v>14277.847</v>
      </c>
      <c r="C9" s="549">
        <v>48971</v>
      </c>
      <c r="D9" s="568">
        <v>2.1122303412017889</v>
      </c>
      <c r="E9" s="731"/>
      <c r="F9" s="550" t="s">
        <v>144</v>
      </c>
      <c r="G9" s="549">
        <v>1384.1880000000001</v>
      </c>
      <c r="H9" s="549">
        <v>7645</v>
      </c>
      <c r="I9" s="568">
        <v>2.8503873446811667</v>
      </c>
      <c r="J9" s="572"/>
      <c r="K9" s="548" t="s">
        <v>132</v>
      </c>
      <c r="L9" s="549">
        <v>10272.005999999999</v>
      </c>
      <c r="M9" s="549">
        <v>2705.585</v>
      </c>
      <c r="N9" s="568">
        <v>3.7965933430293259</v>
      </c>
      <c r="O9" s="572"/>
      <c r="P9" s="548" t="s">
        <v>132</v>
      </c>
      <c r="Q9" s="549">
        <v>3953.721</v>
      </c>
      <c r="R9" s="549">
        <v>1105.203</v>
      </c>
      <c r="S9" s="568">
        <v>3.5773708540421985</v>
      </c>
    </row>
    <row r="10" spans="1:27" ht="15.75">
      <c r="A10" s="550" t="s">
        <v>143</v>
      </c>
      <c r="B10" s="549">
        <v>7723.9129999999996</v>
      </c>
      <c r="C10" s="549">
        <v>5139</v>
      </c>
      <c r="D10" s="568">
        <v>2.9816060167047476</v>
      </c>
      <c r="E10" s="730"/>
      <c r="F10" s="550" t="s">
        <v>149</v>
      </c>
      <c r="G10" s="549">
        <v>936.04499999999996</v>
      </c>
      <c r="H10" s="551">
        <v>4100</v>
      </c>
      <c r="I10" s="569">
        <v>3.8248069300862175</v>
      </c>
      <c r="J10" s="572"/>
      <c r="K10" s="548" t="s">
        <v>343</v>
      </c>
      <c r="L10" s="549">
        <v>6544.26</v>
      </c>
      <c r="M10" s="549">
        <v>1423.0550000000001</v>
      </c>
      <c r="N10" s="568">
        <v>4.598740034643777</v>
      </c>
      <c r="O10" s="572"/>
      <c r="P10" s="548" t="s">
        <v>134</v>
      </c>
      <c r="Q10" s="549">
        <v>3942.2060000000001</v>
      </c>
      <c r="R10" s="549">
        <v>1214.0619999999999</v>
      </c>
      <c r="S10" s="568">
        <v>3.2471208224950625</v>
      </c>
    </row>
    <row r="11" spans="1:27" ht="16.5" thickBot="1">
      <c r="A11" s="550" t="s">
        <v>343</v>
      </c>
      <c r="B11" s="549">
        <v>6995.2089999999998</v>
      </c>
      <c r="C11" s="549">
        <v>17580</v>
      </c>
      <c r="D11" s="568">
        <v>3.1061379359342114</v>
      </c>
      <c r="E11" s="731"/>
      <c r="F11" s="550" t="s">
        <v>343</v>
      </c>
      <c r="G11" s="549">
        <v>788.09199999999998</v>
      </c>
      <c r="H11" s="549">
        <v>5039</v>
      </c>
      <c r="I11" s="568">
        <v>2.2917978916757544</v>
      </c>
      <c r="J11" s="572"/>
      <c r="K11" s="548" t="s">
        <v>134</v>
      </c>
      <c r="L11" s="549">
        <v>6428.5460000000003</v>
      </c>
      <c r="M11" s="549">
        <v>1815.566</v>
      </c>
      <c r="N11" s="568">
        <v>3.5407944409622125</v>
      </c>
      <c r="O11" s="572"/>
      <c r="P11" s="548" t="s">
        <v>149</v>
      </c>
      <c r="Q11" s="549">
        <v>1496.451</v>
      </c>
      <c r="R11" s="549">
        <v>306.52999999999997</v>
      </c>
      <c r="S11" s="568">
        <v>4.8819071542752752</v>
      </c>
    </row>
    <row r="12" spans="1:27" ht="16.5" thickBot="1">
      <c r="A12" s="550" t="s">
        <v>132</v>
      </c>
      <c r="B12" s="549">
        <v>6284.7659999999996</v>
      </c>
      <c r="C12" s="549">
        <v>11132</v>
      </c>
      <c r="D12" s="568">
        <v>2.4288978885772621</v>
      </c>
      <c r="E12" s="731"/>
      <c r="F12" s="885" t="s">
        <v>249</v>
      </c>
      <c r="G12" s="552">
        <v>9499.8960000000006</v>
      </c>
      <c r="H12" s="552">
        <v>48910</v>
      </c>
      <c r="I12" s="643">
        <v>2.7988533414255454</v>
      </c>
      <c r="J12" s="572"/>
      <c r="K12" s="548" t="s">
        <v>149</v>
      </c>
      <c r="L12" s="549">
        <v>5423.92</v>
      </c>
      <c r="M12" s="549">
        <v>1220.4639999999999</v>
      </c>
      <c r="N12" s="568">
        <v>4.4441458330602135</v>
      </c>
      <c r="O12" s="572"/>
      <c r="P12" s="548" t="s">
        <v>131</v>
      </c>
      <c r="Q12" s="549">
        <v>1372.261</v>
      </c>
      <c r="R12" s="549">
        <v>232.54400000000001</v>
      </c>
      <c r="S12" s="568">
        <v>5.901081085730012</v>
      </c>
    </row>
    <row r="13" spans="1:27" ht="15.75">
      <c r="A13" s="550" t="s">
        <v>151</v>
      </c>
      <c r="B13" s="549">
        <v>5965.616</v>
      </c>
      <c r="C13" s="551">
        <v>14730</v>
      </c>
      <c r="D13" s="569">
        <v>1.8446224526585484</v>
      </c>
      <c r="E13" s="731"/>
      <c r="F13"/>
      <c r="G13"/>
      <c r="H13"/>
      <c r="I13"/>
      <c r="J13" s="572"/>
      <c r="K13" s="548" t="s">
        <v>129</v>
      </c>
      <c r="L13" s="549">
        <v>5258.55</v>
      </c>
      <c r="M13" s="549">
        <v>2173.6570000000002</v>
      </c>
      <c r="N13" s="568">
        <v>2.4192179354884416</v>
      </c>
      <c r="O13" s="572"/>
      <c r="P13" s="548" t="s">
        <v>143</v>
      </c>
      <c r="Q13" s="549">
        <v>1156.087</v>
      </c>
      <c r="R13" s="549">
        <v>395.66800000000001</v>
      </c>
      <c r="S13" s="568">
        <v>2.9218612574178349</v>
      </c>
    </row>
    <row r="14" spans="1:27" ht="15.75">
      <c r="A14" s="550" t="s">
        <v>134</v>
      </c>
      <c r="B14" s="549">
        <v>5374.6319999999996</v>
      </c>
      <c r="C14" s="549">
        <v>5403</v>
      </c>
      <c r="D14" s="568">
        <v>1.6129825323789022</v>
      </c>
      <c r="E14" s="731"/>
      <c r="F14"/>
      <c r="G14"/>
      <c r="H14"/>
      <c r="I14"/>
      <c r="J14" s="572"/>
      <c r="K14" s="548" t="s">
        <v>150</v>
      </c>
      <c r="L14" s="549">
        <v>3453.3939999999998</v>
      </c>
      <c r="M14" s="549">
        <v>1399.3009999999999</v>
      </c>
      <c r="N14" s="568">
        <v>2.4679422082882811</v>
      </c>
      <c r="O14" s="572"/>
      <c r="P14" s="548" t="s">
        <v>346</v>
      </c>
      <c r="Q14" s="549">
        <v>483.07799999999997</v>
      </c>
      <c r="R14" s="549">
        <v>89.262</v>
      </c>
      <c r="S14" s="568">
        <v>5.4119110035625457</v>
      </c>
    </row>
    <row r="15" spans="1:27" ht="15.75">
      <c r="A15" s="550" t="s">
        <v>148</v>
      </c>
      <c r="B15" s="549">
        <v>3238.556</v>
      </c>
      <c r="C15" s="549">
        <v>5521</v>
      </c>
      <c r="D15" s="568">
        <v>1.8731692306980436</v>
      </c>
      <c r="E15" s="731"/>
      <c r="F15"/>
      <c r="G15"/>
      <c r="H15"/>
      <c r="I15"/>
      <c r="J15" s="572"/>
      <c r="K15" s="548" t="s">
        <v>276</v>
      </c>
      <c r="L15" s="549">
        <v>3337.9380000000001</v>
      </c>
      <c r="M15" s="549">
        <v>1428.306</v>
      </c>
      <c r="N15" s="568">
        <v>2.3369908128930357</v>
      </c>
      <c r="O15" s="572"/>
      <c r="P15" s="548" t="s">
        <v>129</v>
      </c>
      <c r="Q15" s="549">
        <v>458.32600000000002</v>
      </c>
      <c r="R15" s="549">
        <v>99.350999999999999</v>
      </c>
      <c r="S15" s="568">
        <v>4.6131996658312451</v>
      </c>
    </row>
    <row r="16" spans="1:27" ht="15.75">
      <c r="A16" s="550" t="s">
        <v>142</v>
      </c>
      <c r="B16" s="549">
        <v>2834.1489999999999</v>
      </c>
      <c r="C16" s="549">
        <v>3204</v>
      </c>
      <c r="D16" s="568">
        <v>2.3337604258188933</v>
      </c>
      <c r="E16" s="731"/>
      <c r="J16" s="572"/>
      <c r="K16" s="548" t="s">
        <v>147</v>
      </c>
      <c r="L16" s="549">
        <v>2450.6590000000001</v>
      </c>
      <c r="M16" s="549">
        <v>976.43299999999999</v>
      </c>
      <c r="N16" s="568">
        <v>2.5098076365710704</v>
      </c>
      <c r="O16" s="572"/>
      <c r="P16" s="548" t="s">
        <v>138</v>
      </c>
      <c r="Q16" s="549">
        <v>402.01499999999999</v>
      </c>
      <c r="R16" s="549">
        <v>122.86</v>
      </c>
      <c r="S16" s="568">
        <v>3.2721390200227902</v>
      </c>
    </row>
    <row r="17" spans="1:19" ht="15.75">
      <c r="A17" s="550" t="s">
        <v>129</v>
      </c>
      <c r="B17" s="549">
        <v>2359.44</v>
      </c>
      <c r="C17" s="549">
        <v>9876</v>
      </c>
      <c r="D17" s="568">
        <v>2.9699896906827186</v>
      </c>
      <c r="E17" s="730"/>
      <c r="J17" s="572"/>
      <c r="K17" s="548" t="s">
        <v>142</v>
      </c>
      <c r="L17" s="549">
        <v>2093.0659999999998</v>
      </c>
      <c r="M17" s="549">
        <v>857.81600000000003</v>
      </c>
      <c r="N17" s="568">
        <v>2.4399941246141359</v>
      </c>
      <c r="O17" s="572"/>
      <c r="P17" s="892" t="s">
        <v>146</v>
      </c>
      <c r="Q17" s="809">
        <v>388.61500000000001</v>
      </c>
      <c r="R17" s="809">
        <v>97.712999999999994</v>
      </c>
      <c r="S17" s="893">
        <v>3.9771064239149347</v>
      </c>
    </row>
    <row r="18" spans="1:19" ht="16.5" thickBot="1">
      <c r="A18" s="550" t="s">
        <v>149</v>
      </c>
      <c r="B18" s="549">
        <v>1564.027</v>
      </c>
      <c r="C18" s="549">
        <v>5150</v>
      </c>
      <c r="D18" s="568">
        <v>2.928829181421357</v>
      </c>
      <c r="E18" s="732"/>
      <c r="F18" s="80"/>
      <c r="G18" s="80"/>
      <c r="H18" s="80"/>
      <c r="K18" s="548" t="s">
        <v>151</v>
      </c>
      <c r="L18" s="549">
        <v>1786.711</v>
      </c>
      <c r="M18" s="549">
        <v>744.899</v>
      </c>
      <c r="N18" s="568">
        <v>2.3985949773056481</v>
      </c>
      <c r="O18" s="572"/>
      <c r="P18" s="548" t="s">
        <v>130</v>
      </c>
      <c r="Q18" s="549">
        <v>376.79199999999997</v>
      </c>
      <c r="R18" s="549">
        <v>73.001999999999995</v>
      </c>
      <c r="S18" s="568">
        <v>5.1613928385523682</v>
      </c>
    </row>
    <row r="19" spans="1:19" ht="16.5" thickBot="1">
      <c r="A19" s="885" t="s">
        <v>249</v>
      </c>
      <c r="B19" s="552">
        <v>75246.404999999999</v>
      </c>
      <c r="C19" s="552">
        <v>161383</v>
      </c>
      <c r="D19" s="643">
        <v>2.2804212346848001</v>
      </c>
      <c r="E19" s="733"/>
      <c r="F19" s="80"/>
      <c r="G19" s="80"/>
      <c r="H19" s="80"/>
      <c r="J19" s="572"/>
      <c r="K19" s="548" t="s">
        <v>143</v>
      </c>
      <c r="L19" s="549">
        <v>1562.348</v>
      </c>
      <c r="M19" s="549">
        <v>314.66800000000001</v>
      </c>
      <c r="N19" s="568">
        <v>4.9650679446273527</v>
      </c>
      <c r="O19" s="572"/>
      <c r="P19" s="548" t="s">
        <v>306</v>
      </c>
      <c r="Q19" s="549">
        <v>339.60500000000002</v>
      </c>
      <c r="R19" s="549">
        <v>43.82</v>
      </c>
      <c r="S19" s="568">
        <v>7.75</v>
      </c>
    </row>
    <row r="20" spans="1:19" ht="15" customHeight="1" thickBot="1">
      <c r="A20"/>
      <c r="B20"/>
      <c r="C20"/>
      <c r="D20"/>
      <c r="E20" s="733"/>
      <c r="F20" s="80"/>
      <c r="G20" s="80"/>
      <c r="H20" s="80"/>
      <c r="J20" s="572"/>
      <c r="K20" s="810" t="s">
        <v>249</v>
      </c>
      <c r="L20" s="552">
        <v>62332.813000000002</v>
      </c>
      <c r="M20" s="552">
        <v>19137.920999999998</v>
      </c>
      <c r="N20" s="643">
        <v>3.2570315762093491</v>
      </c>
      <c r="O20" s="572"/>
      <c r="P20" s="810" t="s">
        <v>249</v>
      </c>
      <c r="Q20" s="552">
        <v>21570.731</v>
      </c>
      <c r="R20" s="552">
        <v>5243.3869999999997</v>
      </c>
      <c r="S20" s="643">
        <v>4.1138926041507142</v>
      </c>
    </row>
    <row r="21" spans="1:19">
      <c r="A21"/>
      <c r="B21"/>
      <c r="C21"/>
      <c r="D21"/>
      <c r="E21" s="734"/>
      <c r="F21" s="80"/>
      <c r="G21" s="80"/>
      <c r="H21" s="80"/>
      <c r="J21" s="572"/>
      <c r="K21"/>
      <c r="L21"/>
      <c r="M21"/>
      <c r="N21"/>
      <c r="P21"/>
      <c r="Q21"/>
      <c r="R21"/>
      <c r="S21"/>
    </row>
    <row r="22" spans="1:19">
      <c r="A22"/>
      <c r="B22"/>
      <c r="C22"/>
      <c r="D22"/>
      <c r="F22" s="80"/>
      <c r="G22" s="80"/>
      <c r="H22" s="80"/>
      <c r="K22"/>
      <c r="L22"/>
      <c r="M22"/>
      <c r="N22"/>
      <c r="P22"/>
      <c r="Q22"/>
      <c r="R22"/>
      <c r="S22"/>
    </row>
    <row r="23" spans="1:19">
      <c r="A23"/>
      <c r="B23"/>
      <c r="C23"/>
      <c r="D23"/>
      <c r="F23" s="80"/>
      <c r="G23" s="80"/>
      <c r="H23" s="80"/>
      <c r="K23"/>
      <c r="L23"/>
      <c r="M23"/>
      <c r="N23"/>
      <c r="P23"/>
      <c r="Q23"/>
      <c r="R23"/>
      <c r="S23"/>
    </row>
    <row r="24" spans="1:19">
      <c r="A24"/>
      <c r="B24"/>
      <c r="C24"/>
      <c r="D24"/>
      <c r="F24" s="80"/>
      <c r="G24" s="80"/>
      <c r="H24" s="80"/>
      <c r="P24"/>
      <c r="Q24"/>
      <c r="R24"/>
      <c r="S24"/>
    </row>
    <row r="25" spans="1:19">
      <c r="E25" s="80"/>
      <c r="F25" s="80"/>
      <c r="G25" s="80"/>
      <c r="H25" s="80"/>
      <c r="I25" s="80"/>
      <c r="K25"/>
      <c r="L25"/>
      <c r="M25"/>
      <c r="N25"/>
      <c r="P25"/>
      <c r="Q25"/>
      <c r="R25"/>
      <c r="S25"/>
    </row>
    <row r="26" spans="1:19">
      <c r="A26" s="80"/>
      <c r="B26" s="80"/>
      <c r="C26" s="80"/>
      <c r="D26" s="80"/>
      <c r="E26" s="80"/>
      <c r="F26" s="80"/>
      <c r="G26" s="80"/>
      <c r="H26" s="80"/>
      <c r="I26" s="80"/>
      <c r="K26"/>
      <c r="L26"/>
      <c r="M26"/>
      <c r="N26"/>
      <c r="P26"/>
      <c r="Q26"/>
      <c r="R26"/>
      <c r="S26"/>
    </row>
    <row r="27" spans="1:19">
      <c r="A27" s="80"/>
      <c r="B27" s="80"/>
      <c r="C27" s="80"/>
      <c r="D27" s="80"/>
      <c r="E27" s="80"/>
      <c r="F27" s="80"/>
      <c r="G27" s="80"/>
      <c r="H27" s="80"/>
      <c r="I27" s="80"/>
      <c r="J27" s="80"/>
      <c r="K27"/>
      <c r="L27"/>
      <c r="M27"/>
      <c r="N27"/>
      <c r="P27"/>
      <c r="Q27"/>
      <c r="R27"/>
      <c r="S27"/>
    </row>
    <row r="28" spans="1:19">
      <c r="A28" s="80"/>
      <c r="B28" s="80"/>
      <c r="C28" s="80"/>
      <c r="D28" s="80"/>
      <c r="E28" s="80"/>
      <c r="F28" s="80"/>
      <c r="G28" s="80"/>
      <c r="H28" s="80"/>
      <c r="I28" s="80"/>
      <c r="J28" s="80"/>
      <c r="K28"/>
      <c r="L28"/>
      <c r="M28"/>
      <c r="N28"/>
      <c r="P28"/>
      <c r="Q28"/>
      <c r="R28"/>
      <c r="S28"/>
    </row>
    <row r="29" spans="1:19">
      <c r="A29" s="80"/>
      <c r="B29" s="80"/>
      <c r="C29" s="80"/>
      <c r="D29" s="80"/>
      <c r="E29" s="80"/>
      <c r="F29" s="80"/>
      <c r="G29" s="80"/>
      <c r="H29" s="80"/>
      <c r="I29" s="80"/>
      <c r="J29" s="80"/>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row>
    <row r="33" spans="1:19">
      <c r="A33"/>
      <c r="B33"/>
      <c r="C33"/>
      <c r="D33"/>
      <c r="E33"/>
      <c r="F33"/>
      <c r="G33"/>
      <c r="H33"/>
      <c r="I33"/>
      <c r="J33"/>
      <c r="K33"/>
      <c r="L33"/>
      <c r="M33"/>
      <c r="N33"/>
      <c r="P33" s="80"/>
      <c r="Q33" s="80"/>
      <c r="R33" s="80"/>
      <c r="S33" s="80"/>
    </row>
    <row r="34" spans="1:19">
      <c r="A34"/>
      <c r="B34"/>
      <c r="C34"/>
      <c r="D34"/>
      <c r="E34"/>
      <c r="F34"/>
      <c r="G34"/>
      <c r="H34"/>
      <c r="I34"/>
      <c r="J34"/>
      <c r="K34"/>
      <c r="L34"/>
      <c r="M34"/>
      <c r="N34"/>
      <c r="P34" s="80"/>
      <c r="Q34" s="80"/>
      <c r="R34" s="80"/>
      <c r="S34" s="80"/>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0"/>
    </row>
    <row r="42" spans="1:19">
      <c r="A42"/>
      <c r="B42"/>
      <c r="C42"/>
      <c r="D42"/>
      <c r="E42"/>
      <c r="F42"/>
      <c r="G42"/>
      <c r="H42"/>
      <c r="I42"/>
      <c r="J42"/>
      <c r="K42"/>
      <c r="L42" s="80"/>
    </row>
    <row r="43" spans="1:19">
      <c r="A43"/>
      <c r="B43"/>
      <c r="C43"/>
      <c r="D43"/>
      <c r="E43"/>
      <c r="F43"/>
      <c r="G43"/>
      <c r="H43"/>
      <c r="I43"/>
      <c r="J43"/>
      <c r="K43"/>
      <c r="L43" s="80"/>
    </row>
    <row r="44" spans="1:19">
      <c r="A44"/>
      <c r="B44"/>
      <c r="C44"/>
      <c r="D44"/>
      <c r="E44"/>
      <c r="F44"/>
      <c r="G44"/>
      <c r="H44"/>
      <c r="I44"/>
      <c r="J44"/>
      <c r="K44"/>
      <c r="L44" s="80"/>
    </row>
    <row r="45" spans="1:19">
      <c r="A45"/>
      <c r="B45"/>
      <c r="C45"/>
      <c r="D45"/>
      <c r="E45"/>
      <c r="F45"/>
      <c r="G45"/>
      <c r="H45"/>
      <c r="I45"/>
      <c r="J45"/>
      <c r="K45"/>
      <c r="L45" s="80"/>
    </row>
    <row r="46" spans="1:19">
      <c r="A46"/>
      <c r="B46"/>
      <c r="C46"/>
      <c r="D46"/>
      <c r="E46"/>
      <c r="F46"/>
      <c r="G46"/>
      <c r="H46"/>
      <c r="I46"/>
      <c r="J46"/>
      <c r="K46"/>
      <c r="L46" s="80"/>
    </row>
    <row r="47" spans="1:19">
      <c r="A47"/>
      <c r="B47"/>
      <c r="C47"/>
      <c r="D47"/>
      <c r="E47"/>
      <c r="F47"/>
      <c r="G47"/>
      <c r="H47"/>
      <c r="I47"/>
      <c r="J47"/>
      <c r="K47"/>
      <c r="L47" s="80"/>
    </row>
    <row r="48" spans="1:19">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s="80"/>
      <c r="B68" s="80"/>
      <c r="C68" s="80"/>
      <c r="D68" s="80"/>
      <c r="E68" s="80"/>
      <c r="F68" s="80"/>
      <c r="G68" s="80"/>
      <c r="H68" s="80"/>
      <c r="I68" s="80"/>
      <c r="J68" s="80"/>
      <c r="K68" s="80"/>
      <c r="L68" s="80"/>
    </row>
    <row r="69" spans="1:12">
      <c r="A69" s="80"/>
      <c r="B69" s="80"/>
      <c r="C69" s="80"/>
      <c r="D69" s="80"/>
      <c r="E69" s="80"/>
      <c r="F69" s="80"/>
      <c r="G69" s="80"/>
      <c r="H69" s="80"/>
      <c r="I69" s="80"/>
      <c r="J69" s="80"/>
      <c r="K69" s="80"/>
      <c r="L69" s="80"/>
    </row>
    <row r="70" spans="1:12">
      <c r="A70" s="80"/>
      <c r="B70" s="80"/>
      <c r="C70" s="80"/>
      <c r="D70" s="80"/>
      <c r="E70" s="80"/>
      <c r="F70" s="80"/>
      <c r="G70" s="80"/>
      <c r="H70" s="80"/>
      <c r="I70" s="80"/>
      <c r="J70" s="80"/>
      <c r="K70" s="80"/>
      <c r="L70" s="80"/>
    </row>
    <row r="71" spans="1:12">
      <c r="A71" s="80"/>
      <c r="B71" s="80"/>
      <c r="C71" s="80"/>
      <c r="D71" s="80"/>
      <c r="E71" s="80"/>
      <c r="F71" s="80"/>
      <c r="G71" s="80"/>
      <c r="H71" s="80"/>
      <c r="I71" s="80"/>
      <c r="J71" s="80"/>
      <c r="K71" s="80"/>
      <c r="L71" s="80"/>
    </row>
    <row r="72" spans="1:12">
      <c r="A72" s="80"/>
      <c r="B72" s="80"/>
      <c r="C72" s="80"/>
      <c r="D72" s="80"/>
      <c r="E72" s="80"/>
      <c r="F72" s="80"/>
      <c r="G72" s="80"/>
      <c r="H72" s="80"/>
      <c r="I72" s="80"/>
      <c r="J72" s="80"/>
      <c r="K72" s="80"/>
      <c r="L72" s="80"/>
    </row>
    <row r="73" spans="1:12">
      <c r="A73" s="80"/>
      <c r="B73" s="80"/>
      <c r="C73" s="80"/>
      <c r="D73" s="80"/>
      <c r="E73" s="80"/>
      <c r="F73" s="80"/>
      <c r="G73" s="80"/>
      <c r="H73" s="80"/>
      <c r="I73" s="80"/>
      <c r="J73" s="80"/>
      <c r="K73" s="80"/>
      <c r="L73" s="80"/>
    </row>
    <row r="74" spans="1:12">
      <c r="A74" s="80"/>
      <c r="B74" s="80"/>
      <c r="C74" s="80"/>
      <c r="D74" s="80"/>
      <c r="E74" s="80"/>
      <c r="F74" s="80"/>
      <c r="G74" s="80"/>
      <c r="H74" s="80"/>
      <c r="I74" s="80"/>
      <c r="J74" s="80"/>
      <c r="K74" s="80"/>
      <c r="L74" s="80"/>
    </row>
    <row r="75" spans="1:12">
      <c r="A75" s="80"/>
      <c r="B75" s="80"/>
      <c r="C75" s="80"/>
      <c r="D75" s="80"/>
      <c r="E75" s="80"/>
      <c r="F75" s="80"/>
      <c r="G75" s="80"/>
      <c r="H75" s="80"/>
      <c r="I75" s="80"/>
      <c r="J75" s="80"/>
      <c r="K75" s="80"/>
      <c r="L75" s="80"/>
    </row>
    <row r="76" spans="1:12">
      <c r="A76" s="80"/>
      <c r="B76" s="80"/>
      <c r="C76" s="80"/>
      <c r="D76" s="80"/>
      <c r="E76" s="80"/>
      <c r="F76" s="80"/>
      <c r="G76" s="80"/>
      <c r="H76" s="80"/>
      <c r="I76" s="80"/>
      <c r="J76" s="80"/>
      <c r="K76" s="80"/>
      <c r="L76" s="80"/>
    </row>
    <row r="77" spans="1:12">
      <c r="A77" s="80"/>
      <c r="B77" s="80"/>
      <c r="C77" s="80"/>
      <c r="D77" s="80"/>
      <c r="E77" s="80"/>
      <c r="F77" s="80"/>
      <c r="G77" s="80"/>
      <c r="H77" s="80"/>
      <c r="I77" s="80"/>
      <c r="J77" s="80"/>
      <c r="K77" s="80"/>
      <c r="L77" s="80"/>
    </row>
    <row r="78" spans="1:12">
      <c r="A78" s="80"/>
      <c r="B78" s="80"/>
      <c r="C78" s="80"/>
      <c r="D78" s="80"/>
      <c r="E78" s="80"/>
      <c r="F78" s="80"/>
      <c r="G78" s="80"/>
      <c r="H78" s="80"/>
      <c r="I78" s="80"/>
      <c r="J78" s="80"/>
      <c r="K78" s="80"/>
      <c r="L78" s="80"/>
    </row>
    <row r="79" spans="1:12">
      <c r="A79" s="80"/>
      <c r="B79" s="80"/>
      <c r="C79" s="80"/>
      <c r="D79" s="80"/>
      <c r="E79" s="80"/>
      <c r="F79" s="80"/>
      <c r="G79" s="80"/>
      <c r="H79" s="80"/>
      <c r="I79" s="80"/>
      <c r="J79" s="80"/>
      <c r="K79" s="80"/>
      <c r="L79" s="80"/>
    </row>
    <row r="80" spans="1:12">
      <c r="A80" s="80"/>
      <c r="B80" s="80"/>
      <c r="C80" s="80"/>
      <c r="D80" s="80"/>
      <c r="E80" s="80"/>
      <c r="F80" s="80"/>
      <c r="G80" s="80"/>
      <c r="H80" s="80"/>
      <c r="I80" s="80"/>
      <c r="J80" s="80"/>
      <c r="K80" s="80"/>
      <c r="L80" s="80"/>
    </row>
    <row r="81" spans="1:12">
      <c r="A81" s="80"/>
      <c r="B81" s="80"/>
      <c r="C81" s="80"/>
      <c r="D81" s="80"/>
      <c r="E81" s="80"/>
      <c r="F81" s="80"/>
      <c r="G81" s="80"/>
      <c r="H81" s="80"/>
      <c r="I81" s="80"/>
      <c r="J81" s="80"/>
      <c r="K81" s="80"/>
      <c r="L81" s="80"/>
    </row>
    <row r="82" spans="1:12">
      <c r="A82" s="80"/>
      <c r="B82" s="80"/>
      <c r="C82" s="80"/>
      <c r="D82" s="80"/>
      <c r="E82" s="80"/>
      <c r="F82" s="80"/>
      <c r="G82" s="80"/>
      <c r="H82" s="80"/>
      <c r="I82" s="80"/>
      <c r="J82" s="80"/>
      <c r="K82" s="80"/>
      <c r="L82" s="80"/>
    </row>
    <row r="83" spans="1:12">
      <c r="A83" s="80"/>
      <c r="B83" s="80"/>
      <c r="C83" s="80"/>
      <c r="D83" s="80"/>
      <c r="E83" s="80"/>
      <c r="F83" s="80"/>
      <c r="G83" s="80"/>
      <c r="H83" s="80"/>
      <c r="I83" s="80"/>
      <c r="J83" s="80"/>
      <c r="K83" s="80"/>
      <c r="L83" s="80"/>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4" zoomScale="80" zoomScaleNormal="80" workbookViewId="0">
      <selection activeCell="O851" sqref="O851"/>
    </sheetView>
  </sheetViews>
  <sheetFormatPr defaultColWidth="13.5703125" defaultRowHeight="11.25"/>
  <cols>
    <col min="1" max="1" width="5.85546875" style="383" customWidth="1"/>
    <col min="2" max="13" width="13.5703125" style="383" customWidth="1"/>
    <col min="14" max="15" width="21" style="383" customWidth="1"/>
    <col min="16" max="16" width="15.140625" style="383" bestFit="1" customWidth="1"/>
    <col min="17" max="256" width="13.5703125" style="383"/>
    <col min="257" max="257" width="5.85546875" style="383" customWidth="1"/>
    <col min="258" max="269" width="13.5703125" style="383" customWidth="1"/>
    <col min="270" max="271" width="21" style="383" customWidth="1"/>
    <col min="272" max="512" width="13.5703125" style="383"/>
    <col min="513" max="513" width="5.85546875" style="383" customWidth="1"/>
    <col min="514" max="525" width="13.5703125" style="383" customWidth="1"/>
    <col min="526" max="527" width="21" style="383" customWidth="1"/>
    <col min="528" max="768" width="13.5703125" style="383"/>
    <col min="769" max="769" width="5.85546875" style="383" customWidth="1"/>
    <col min="770" max="781" width="13.5703125" style="383" customWidth="1"/>
    <col min="782" max="783" width="21" style="383" customWidth="1"/>
    <col min="784" max="1024" width="13.5703125" style="383"/>
    <col min="1025" max="1025" width="5.85546875" style="383" customWidth="1"/>
    <col min="1026" max="1037" width="13.5703125" style="383" customWidth="1"/>
    <col min="1038" max="1039" width="21" style="383" customWidth="1"/>
    <col min="1040" max="1280" width="13.5703125" style="383"/>
    <col min="1281" max="1281" width="5.85546875" style="383" customWidth="1"/>
    <col min="1282" max="1293" width="13.5703125" style="383" customWidth="1"/>
    <col min="1294" max="1295" width="21" style="383" customWidth="1"/>
    <col min="1296" max="1536" width="13.5703125" style="383"/>
    <col min="1537" max="1537" width="5.85546875" style="383" customWidth="1"/>
    <col min="1538" max="1549" width="13.5703125" style="383" customWidth="1"/>
    <col min="1550" max="1551" width="21" style="383" customWidth="1"/>
    <col min="1552" max="1792" width="13.5703125" style="383"/>
    <col min="1793" max="1793" width="5.85546875" style="383" customWidth="1"/>
    <col min="1794" max="1805" width="13.5703125" style="383" customWidth="1"/>
    <col min="1806" max="1807" width="21" style="383" customWidth="1"/>
    <col min="1808" max="2048" width="13.5703125" style="383"/>
    <col min="2049" max="2049" width="5.85546875" style="383" customWidth="1"/>
    <col min="2050" max="2061" width="13.5703125" style="383" customWidth="1"/>
    <col min="2062" max="2063" width="21" style="383" customWidth="1"/>
    <col min="2064" max="2304" width="13.5703125" style="383"/>
    <col min="2305" max="2305" width="5.85546875" style="383" customWidth="1"/>
    <col min="2306" max="2317" width="13.5703125" style="383" customWidth="1"/>
    <col min="2318" max="2319" width="21" style="383" customWidth="1"/>
    <col min="2320" max="2560" width="13.5703125" style="383"/>
    <col min="2561" max="2561" width="5.85546875" style="383" customWidth="1"/>
    <col min="2562" max="2573" width="13.5703125" style="383" customWidth="1"/>
    <col min="2574" max="2575" width="21" style="383" customWidth="1"/>
    <col min="2576" max="2816" width="13.5703125" style="383"/>
    <col min="2817" max="2817" width="5.85546875" style="383" customWidth="1"/>
    <col min="2818" max="2829" width="13.5703125" style="383" customWidth="1"/>
    <col min="2830" max="2831" width="21" style="383" customWidth="1"/>
    <col min="2832" max="3072" width="13.5703125" style="383"/>
    <col min="3073" max="3073" width="5.85546875" style="383" customWidth="1"/>
    <col min="3074" max="3085" width="13.5703125" style="383" customWidth="1"/>
    <col min="3086" max="3087" width="21" style="383" customWidth="1"/>
    <col min="3088" max="3328" width="13.5703125" style="383"/>
    <col min="3329" max="3329" width="5.85546875" style="383" customWidth="1"/>
    <col min="3330" max="3341" width="13.5703125" style="383" customWidth="1"/>
    <col min="3342" max="3343" width="21" style="383" customWidth="1"/>
    <col min="3344" max="3584" width="13.5703125" style="383"/>
    <col min="3585" max="3585" width="5.85546875" style="383" customWidth="1"/>
    <col min="3586" max="3597" width="13.5703125" style="383" customWidth="1"/>
    <col min="3598" max="3599" width="21" style="383" customWidth="1"/>
    <col min="3600" max="3840" width="13.5703125" style="383"/>
    <col min="3841" max="3841" width="5.85546875" style="383" customWidth="1"/>
    <col min="3842" max="3853" width="13.5703125" style="383" customWidth="1"/>
    <col min="3854" max="3855" width="21" style="383" customWidth="1"/>
    <col min="3856" max="4096" width="13.5703125" style="383"/>
    <col min="4097" max="4097" width="5.85546875" style="383" customWidth="1"/>
    <col min="4098" max="4109" width="13.5703125" style="383" customWidth="1"/>
    <col min="4110" max="4111" width="21" style="383" customWidth="1"/>
    <col min="4112" max="4352" width="13.5703125" style="383"/>
    <col min="4353" max="4353" width="5.85546875" style="383" customWidth="1"/>
    <col min="4354" max="4365" width="13.5703125" style="383" customWidth="1"/>
    <col min="4366" max="4367" width="21" style="383" customWidth="1"/>
    <col min="4368" max="4608" width="13.5703125" style="383"/>
    <col min="4609" max="4609" width="5.85546875" style="383" customWidth="1"/>
    <col min="4610" max="4621" width="13.5703125" style="383" customWidth="1"/>
    <col min="4622" max="4623" width="21" style="383" customWidth="1"/>
    <col min="4624" max="4864" width="13.5703125" style="383"/>
    <col min="4865" max="4865" width="5.85546875" style="383" customWidth="1"/>
    <col min="4866" max="4877" width="13.5703125" style="383" customWidth="1"/>
    <col min="4878" max="4879" width="21" style="383" customWidth="1"/>
    <col min="4880" max="5120" width="13.5703125" style="383"/>
    <col min="5121" max="5121" width="5.85546875" style="383" customWidth="1"/>
    <col min="5122" max="5133" width="13.5703125" style="383" customWidth="1"/>
    <col min="5134" max="5135" width="21" style="383" customWidth="1"/>
    <col min="5136" max="5376" width="13.5703125" style="383"/>
    <col min="5377" max="5377" width="5.85546875" style="383" customWidth="1"/>
    <col min="5378" max="5389" width="13.5703125" style="383" customWidth="1"/>
    <col min="5390" max="5391" width="21" style="383" customWidth="1"/>
    <col min="5392" max="5632" width="13.5703125" style="383"/>
    <col min="5633" max="5633" width="5.85546875" style="383" customWidth="1"/>
    <col min="5634" max="5645" width="13.5703125" style="383" customWidth="1"/>
    <col min="5646" max="5647" width="21" style="383" customWidth="1"/>
    <col min="5648" max="5888" width="13.5703125" style="383"/>
    <col min="5889" max="5889" width="5.85546875" style="383" customWidth="1"/>
    <col min="5890" max="5901" width="13.5703125" style="383" customWidth="1"/>
    <col min="5902" max="5903" width="21" style="383" customWidth="1"/>
    <col min="5904" max="6144" width="13.5703125" style="383"/>
    <col min="6145" max="6145" width="5.85546875" style="383" customWidth="1"/>
    <col min="6146" max="6157" width="13.5703125" style="383" customWidth="1"/>
    <col min="6158" max="6159" width="21" style="383" customWidth="1"/>
    <col min="6160" max="6400" width="13.5703125" style="383"/>
    <col min="6401" max="6401" width="5.85546875" style="383" customWidth="1"/>
    <col min="6402" max="6413" width="13.5703125" style="383" customWidth="1"/>
    <col min="6414" max="6415" width="21" style="383" customWidth="1"/>
    <col min="6416" max="6656" width="13.5703125" style="383"/>
    <col min="6657" max="6657" width="5.85546875" style="383" customWidth="1"/>
    <col min="6658" max="6669" width="13.5703125" style="383" customWidth="1"/>
    <col min="6670" max="6671" width="21" style="383" customWidth="1"/>
    <col min="6672" max="6912" width="13.5703125" style="383"/>
    <col min="6913" max="6913" width="5.85546875" style="383" customWidth="1"/>
    <col min="6914" max="6925" width="13.5703125" style="383" customWidth="1"/>
    <col min="6926" max="6927" width="21" style="383" customWidth="1"/>
    <col min="6928" max="7168" width="13.5703125" style="383"/>
    <col min="7169" max="7169" width="5.85546875" style="383" customWidth="1"/>
    <col min="7170" max="7181" width="13.5703125" style="383" customWidth="1"/>
    <col min="7182" max="7183" width="21" style="383" customWidth="1"/>
    <col min="7184" max="7424" width="13.5703125" style="383"/>
    <col min="7425" max="7425" width="5.85546875" style="383" customWidth="1"/>
    <col min="7426" max="7437" width="13.5703125" style="383" customWidth="1"/>
    <col min="7438" max="7439" width="21" style="383" customWidth="1"/>
    <col min="7440" max="7680" width="13.5703125" style="383"/>
    <col min="7681" max="7681" width="5.85546875" style="383" customWidth="1"/>
    <col min="7682" max="7693" width="13.5703125" style="383" customWidth="1"/>
    <col min="7694" max="7695" width="21" style="383" customWidth="1"/>
    <col min="7696" max="7936" width="13.5703125" style="383"/>
    <col min="7937" max="7937" width="5.85546875" style="383" customWidth="1"/>
    <col min="7938" max="7949" width="13.5703125" style="383" customWidth="1"/>
    <col min="7950" max="7951" width="21" style="383" customWidth="1"/>
    <col min="7952" max="8192" width="13.5703125" style="383"/>
    <col min="8193" max="8193" width="5.85546875" style="383" customWidth="1"/>
    <col min="8194" max="8205" width="13.5703125" style="383" customWidth="1"/>
    <col min="8206" max="8207" width="21" style="383" customWidth="1"/>
    <col min="8208" max="8448" width="13.5703125" style="383"/>
    <col min="8449" max="8449" width="5.85546875" style="383" customWidth="1"/>
    <col min="8450" max="8461" width="13.5703125" style="383" customWidth="1"/>
    <col min="8462" max="8463" width="21" style="383" customWidth="1"/>
    <col min="8464" max="8704" width="13.5703125" style="383"/>
    <col min="8705" max="8705" width="5.85546875" style="383" customWidth="1"/>
    <col min="8706" max="8717" width="13.5703125" style="383" customWidth="1"/>
    <col min="8718" max="8719" width="21" style="383" customWidth="1"/>
    <col min="8720" max="8960" width="13.5703125" style="383"/>
    <col min="8961" max="8961" width="5.85546875" style="383" customWidth="1"/>
    <col min="8962" max="8973" width="13.5703125" style="383" customWidth="1"/>
    <col min="8974" max="8975" width="21" style="383" customWidth="1"/>
    <col min="8976" max="9216" width="13.5703125" style="383"/>
    <col min="9217" max="9217" width="5.85546875" style="383" customWidth="1"/>
    <col min="9218" max="9229" width="13.5703125" style="383" customWidth="1"/>
    <col min="9230" max="9231" width="21" style="383" customWidth="1"/>
    <col min="9232" max="9472" width="13.5703125" style="383"/>
    <col min="9473" max="9473" width="5.85546875" style="383" customWidth="1"/>
    <col min="9474" max="9485" width="13.5703125" style="383" customWidth="1"/>
    <col min="9486" max="9487" width="21" style="383" customWidth="1"/>
    <col min="9488" max="9728" width="13.5703125" style="383"/>
    <col min="9729" max="9729" width="5.85546875" style="383" customWidth="1"/>
    <col min="9730" max="9741" width="13.5703125" style="383" customWidth="1"/>
    <col min="9742" max="9743" width="21" style="383" customWidth="1"/>
    <col min="9744" max="9984" width="13.5703125" style="383"/>
    <col min="9985" max="9985" width="5.85546875" style="383" customWidth="1"/>
    <col min="9986" max="9997" width="13.5703125" style="383" customWidth="1"/>
    <col min="9998" max="9999" width="21" style="383" customWidth="1"/>
    <col min="10000" max="10240" width="13.5703125" style="383"/>
    <col min="10241" max="10241" width="5.85546875" style="383" customWidth="1"/>
    <col min="10242" max="10253" width="13.5703125" style="383" customWidth="1"/>
    <col min="10254" max="10255" width="21" style="383" customWidth="1"/>
    <col min="10256" max="10496" width="13.5703125" style="383"/>
    <col min="10497" max="10497" width="5.85546875" style="383" customWidth="1"/>
    <col min="10498" max="10509" width="13.5703125" style="383" customWidth="1"/>
    <col min="10510" max="10511" width="21" style="383" customWidth="1"/>
    <col min="10512" max="10752" width="13.5703125" style="383"/>
    <col min="10753" max="10753" width="5.85546875" style="383" customWidth="1"/>
    <col min="10754" max="10765" width="13.5703125" style="383" customWidth="1"/>
    <col min="10766" max="10767" width="21" style="383" customWidth="1"/>
    <col min="10768" max="11008" width="13.5703125" style="383"/>
    <col min="11009" max="11009" width="5.85546875" style="383" customWidth="1"/>
    <col min="11010" max="11021" width="13.5703125" style="383" customWidth="1"/>
    <col min="11022" max="11023" width="21" style="383" customWidth="1"/>
    <col min="11024" max="11264" width="13.5703125" style="383"/>
    <col min="11265" max="11265" width="5.85546875" style="383" customWidth="1"/>
    <col min="11266" max="11277" width="13.5703125" style="383" customWidth="1"/>
    <col min="11278" max="11279" width="21" style="383" customWidth="1"/>
    <col min="11280" max="11520" width="13.5703125" style="383"/>
    <col min="11521" max="11521" width="5.85546875" style="383" customWidth="1"/>
    <col min="11522" max="11533" width="13.5703125" style="383" customWidth="1"/>
    <col min="11534" max="11535" width="21" style="383" customWidth="1"/>
    <col min="11536" max="11776" width="13.5703125" style="383"/>
    <col min="11777" max="11777" width="5.85546875" style="383" customWidth="1"/>
    <col min="11778" max="11789" width="13.5703125" style="383" customWidth="1"/>
    <col min="11790" max="11791" width="21" style="383" customWidth="1"/>
    <col min="11792" max="12032" width="13.5703125" style="383"/>
    <col min="12033" max="12033" width="5.85546875" style="383" customWidth="1"/>
    <col min="12034" max="12045" width="13.5703125" style="383" customWidth="1"/>
    <col min="12046" max="12047" width="21" style="383" customWidth="1"/>
    <col min="12048" max="12288" width="13.5703125" style="383"/>
    <col min="12289" max="12289" width="5.85546875" style="383" customWidth="1"/>
    <col min="12290" max="12301" width="13.5703125" style="383" customWidth="1"/>
    <col min="12302" max="12303" width="21" style="383" customWidth="1"/>
    <col min="12304" max="12544" width="13.5703125" style="383"/>
    <col min="12545" max="12545" width="5.85546875" style="383" customWidth="1"/>
    <col min="12546" max="12557" width="13.5703125" style="383" customWidth="1"/>
    <col min="12558" max="12559" width="21" style="383" customWidth="1"/>
    <col min="12560" max="12800" width="13.5703125" style="383"/>
    <col min="12801" max="12801" width="5.85546875" style="383" customWidth="1"/>
    <col min="12802" max="12813" width="13.5703125" style="383" customWidth="1"/>
    <col min="12814" max="12815" width="21" style="383" customWidth="1"/>
    <col min="12816" max="13056" width="13.5703125" style="383"/>
    <col min="13057" max="13057" width="5.85546875" style="383" customWidth="1"/>
    <col min="13058" max="13069" width="13.5703125" style="383" customWidth="1"/>
    <col min="13070" max="13071" width="21" style="383" customWidth="1"/>
    <col min="13072" max="13312" width="13.5703125" style="383"/>
    <col min="13313" max="13313" width="5.85546875" style="383" customWidth="1"/>
    <col min="13314" max="13325" width="13.5703125" style="383" customWidth="1"/>
    <col min="13326" max="13327" width="21" style="383" customWidth="1"/>
    <col min="13328" max="13568" width="13.5703125" style="383"/>
    <col min="13569" max="13569" width="5.85546875" style="383" customWidth="1"/>
    <col min="13570" max="13581" width="13.5703125" style="383" customWidth="1"/>
    <col min="13582" max="13583" width="21" style="383" customWidth="1"/>
    <col min="13584" max="13824" width="13.5703125" style="383"/>
    <col min="13825" max="13825" width="5.85546875" style="383" customWidth="1"/>
    <col min="13826" max="13837" width="13.5703125" style="383" customWidth="1"/>
    <col min="13838" max="13839" width="21" style="383" customWidth="1"/>
    <col min="13840" max="14080" width="13.5703125" style="383"/>
    <col min="14081" max="14081" width="5.85546875" style="383" customWidth="1"/>
    <col min="14082" max="14093" width="13.5703125" style="383" customWidth="1"/>
    <col min="14094" max="14095" width="21" style="383" customWidth="1"/>
    <col min="14096" max="14336" width="13.5703125" style="383"/>
    <col min="14337" max="14337" width="5.85546875" style="383" customWidth="1"/>
    <col min="14338" max="14349" width="13.5703125" style="383" customWidth="1"/>
    <col min="14350" max="14351" width="21" style="383" customWidth="1"/>
    <col min="14352" max="14592" width="13.5703125" style="383"/>
    <col min="14593" max="14593" width="5.85546875" style="383" customWidth="1"/>
    <col min="14594" max="14605" width="13.5703125" style="383" customWidth="1"/>
    <col min="14606" max="14607" width="21" style="383" customWidth="1"/>
    <col min="14608" max="14848" width="13.5703125" style="383"/>
    <col min="14849" max="14849" width="5.85546875" style="383" customWidth="1"/>
    <col min="14850" max="14861" width="13.5703125" style="383" customWidth="1"/>
    <col min="14862" max="14863" width="21" style="383" customWidth="1"/>
    <col min="14864" max="15104" width="13.5703125" style="383"/>
    <col min="15105" max="15105" width="5.85546875" style="383" customWidth="1"/>
    <col min="15106" max="15117" width="13.5703125" style="383" customWidth="1"/>
    <col min="15118" max="15119" width="21" style="383" customWidth="1"/>
    <col min="15120" max="15360" width="13.5703125" style="383"/>
    <col min="15361" max="15361" width="5.85546875" style="383" customWidth="1"/>
    <col min="15362" max="15373" width="13.5703125" style="383" customWidth="1"/>
    <col min="15374" max="15375" width="21" style="383" customWidth="1"/>
    <col min="15376" max="15616" width="13.5703125" style="383"/>
    <col min="15617" max="15617" width="5.85546875" style="383" customWidth="1"/>
    <col min="15618" max="15629" width="13.5703125" style="383" customWidth="1"/>
    <col min="15630" max="15631" width="21" style="383" customWidth="1"/>
    <col min="15632" max="15872" width="13.5703125" style="383"/>
    <col min="15873" max="15873" width="5.85546875" style="383" customWidth="1"/>
    <col min="15874" max="15885" width="13.5703125" style="383" customWidth="1"/>
    <col min="15886" max="15887" width="21" style="383" customWidth="1"/>
    <col min="15888" max="16128" width="13.5703125" style="383"/>
    <col min="16129" max="16129" width="5.85546875" style="383" customWidth="1"/>
    <col min="16130" max="16141" width="13.5703125" style="383" customWidth="1"/>
    <col min="16142" max="16143" width="21" style="383" customWidth="1"/>
    <col min="16144" max="16384" width="13.5703125" style="383"/>
  </cols>
  <sheetData>
    <row r="5" spans="2:13" ht="18" customHeight="1">
      <c r="B5" s="1219" t="s">
        <v>193</v>
      </c>
      <c r="C5" s="1219"/>
      <c r="D5" s="1219"/>
      <c r="E5" s="1219"/>
      <c r="F5" s="1219"/>
      <c r="G5" s="1219"/>
      <c r="H5" s="1219"/>
      <c r="I5" s="1219"/>
      <c r="J5" s="1219"/>
      <c r="K5" s="1219"/>
      <c r="L5" s="1219"/>
    </row>
    <row r="6" spans="2:13" ht="18">
      <c r="B6" s="577"/>
      <c r="C6" s="577"/>
      <c r="D6" s="577"/>
      <c r="E6" s="577"/>
      <c r="F6" s="384" t="s">
        <v>194</v>
      </c>
      <c r="G6" s="577"/>
      <c r="H6" s="577"/>
      <c r="I6" s="577"/>
      <c r="J6" s="577"/>
      <c r="K6" s="577"/>
      <c r="L6" s="577"/>
    </row>
    <row r="7" spans="2:13" s="385" customFormat="1" ht="15">
      <c r="B7" s="1220" t="s">
        <v>195</v>
      </c>
      <c r="C7" s="1222" t="s">
        <v>22</v>
      </c>
      <c r="D7" s="1222" t="s">
        <v>196</v>
      </c>
      <c r="E7" s="1224" t="s">
        <v>197</v>
      </c>
      <c r="F7" s="1225"/>
      <c r="G7" s="1226"/>
      <c r="H7" s="1227" t="s">
        <v>198</v>
      </c>
      <c r="I7" s="1229" t="s">
        <v>199</v>
      </c>
      <c r="J7" s="1230"/>
      <c r="K7" s="1230"/>
      <c r="L7" s="1220"/>
    </row>
    <row r="8" spans="2:13">
      <c r="B8" s="1221"/>
      <c r="C8" s="1223"/>
      <c r="D8" s="1223"/>
      <c r="E8" s="1231" t="s">
        <v>200</v>
      </c>
      <c r="F8" s="1222" t="s">
        <v>201</v>
      </c>
      <c r="G8" s="1222" t="s">
        <v>202</v>
      </c>
      <c r="H8" s="1228"/>
      <c r="I8" s="1231" t="s">
        <v>203</v>
      </c>
      <c r="J8" s="1231" t="s">
        <v>24</v>
      </c>
      <c r="K8" s="1222" t="s">
        <v>204</v>
      </c>
      <c r="L8" s="1231" t="s">
        <v>205</v>
      </c>
    </row>
    <row r="9" spans="2:13">
      <c r="B9" s="1221"/>
      <c r="C9" s="1223"/>
      <c r="D9" s="1223"/>
      <c r="E9" s="1232"/>
      <c r="F9" s="1223"/>
      <c r="G9" s="1223"/>
      <c r="H9" s="1228"/>
      <c r="I9" s="1232"/>
      <c r="J9" s="1232"/>
      <c r="K9" s="1247"/>
      <c r="L9" s="1232"/>
    </row>
    <row r="10" spans="2:13" ht="12.75">
      <c r="B10" s="386">
        <v>0</v>
      </c>
      <c r="C10" s="386">
        <v>1</v>
      </c>
      <c r="D10" s="386">
        <v>2</v>
      </c>
      <c r="E10" s="387">
        <v>3</v>
      </c>
      <c r="F10" s="387">
        <v>4</v>
      </c>
      <c r="G10" s="386">
        <v>5</v>
      </c>
      <c r="H10" s="386">
        <v>6</v>
      </c>
      <c r="I10" s="386">
        <v>7</v>
      </c>
      <c r="J10" s="386">
        <v>8</v>
      </c>
      <c r="K10" s="388">
        <v>9</v>
      </c>
      <c r="L10" s="389">
        <v>10</v>
      </c>
      <c r="M10" s="390"/>
    </row>
    <row r="11" spans="2:13" ht="12.75">
      <c r="B11" s="391"/>
      <c r="C11" s="391"/>
      <c r="D11" s="391"/>
      <c r="E11" s="391"/>
      <c r="F11" s="391"/>
      <c r="G11" s="391"/>
      <c r="H11" s="391"/>
      <c r="I11" s="391"/>
      <c r="J11" s="391"/>
      <c r="K11" s="391"/>
      <c r="L11" s="391"/>
    </row>
    <row r="12" spans="2:13" ht="14.25">
      <c r="B12" s="83"/>
      <c r="D12" s="392"/>
      <c r="E12" s="392"/>
      <c r="F12" s="392"/>
      <c r="G12" s="392" t="s">
        <v>206</v>
      </c>
      <c r="H12" s="392"/>
      <c r="I12" s="392"/>
      <c r="J12" s="392"/>
      <c r="K12" s="392"/>
      <c r="L12" s="392"/>
    </row>
    <row r="13" spans="2:13" ht="12.75">
      <c r="B13" s="391"/>
      <c r="C13" s="391"/>
      <c r="D13" s="391"/>
      <c r="E13" s="391"/>
      <c r="F13" s="391"/>
      <c r="G13" s="391"/>
      <c r="H13" s="391"/>
      <c r="I13" s="391"/>
      <c r="J13" s="391"/>
      <c r="K13" s="391"/>
      <c r="L13" s="391"/>
    </row>
    <row r="14" spans="2:13" ht="16.5" customHeight="1">
      <c r="B14" s="393" t="s">
        <v>207</v>
      </c>
      <c r="C14" s="394">
        <v>111170</v>
      </c>
      <c r="D14" s="394">
        <v>8623</v>
      </c>
      <c r="E14" s="395">
        <v>4062</v>
      </c>
      <c r="F14" s="395">
        <v>4470</v>
      </c>
      <c r="G14" s="394">
        <v>91</v>
      </c>
      <c r="H14" s="394">
        <v>102547</v>
      </c>
      <c r="I14" s="394">
        <v>14124</v>
      </c>
      <c r="J14" s="394">
        <v>38146</v>
      </c>
      <c r="K14" s="394">
        <v>50276</v>
      </c>
      <c r="L14" s="396">
        <v>1</v>
      </c>
      <c r="M14" s="390"/>
    </row>
    <row r="15" spans="2:13" ht="15">
      <c r="B15" s="393" t="s">
        <v>208</v>
      </c>
      <c r="C15" s="394">
        <v>115203</v>
      </c>
      <c r="D15" s="394">
        <v>8222</v>
      </c>
      <c r="E15" s="395">
        <v>3948</v>
      </c>
      <c r="F15" s="395">
        <v>4170</v>
      </c>
      <c r="G15" s="394">
        <v>104</v>
      </c>
      <c r="H15" s="394">
        <v>106981</v>
      </c>
      <c r="I15" s="394">
        <v>15491</v>
      </c>
      <c r="J15" s="394">
        <v>36186</v>
      </c>
      <c r="K15" s="394">
        <v>55304</v>
      </c>
      <c r="L15" s="396">
        <v>0</v>
      </c>
      <c r="M15" s="390"/>
    </row>
    <row r="16" spans="2:13" ht="15">
      <c r="B16" s="393" t="s">
        <v>209</v>
      </c>
      <c r="C16" s="394">
        <v>116562</v>
      </c>
      <c r="D16" s="394">
        <v>10853</v>
      </c>
      <c r="E16" s="395">
        <v>5177</v>
      </c>
      <c r="F16" s="395">
        <v>5437</v>
      </c>
      <c r="G16" s="394">
        <v>239</v>
      </c>
      <c r="H16" s="394">
        <v>105709</v>
      </c>
      <c r="I16" s="394">
        <v>15320</v>
      </c>
      <c r="J16" s="394">
        <v>35101</v>
      </c>
      <c r="K16" s="394">
        <v>55288</v>
      </c>
      <c r="L16" s="396">
        <v>0</v>
      </c>
      <c r="M16" s="390"/>
    </row>
    <row r="17" spans="2:13" ht="15">
      <c r="B17" s="393" t="s">
        <v>210</v>
      </c>
      <c r="C17" s="394">
        <v>125105</v>
      </c>
      <c r="D17" s="394">
        <v>10047</v>
      </c>
      <c r="E17" s="395">
        <v>4413</v>
      </c>
      <c r="F17" s="395">
        <v>5418</v>
      </c>
      <c r="G17" s="394">
        <v>216</v>
      </c>
      <c r="H17" s="394">
        <v>115058</v>
      </c>
      <c r="I17" s="394">
        <v>16812</v>
      </c>
      <c r="J17" s="394">
        <v>42431</v>
      </c>
      <c r="K17" s="394">
        <v>55806</v>
      </c>
      <c r="L17" s="396">
        <v>9</v>
      </c>
      <c r="M17" s="390"/>
    </row>
    <row r="18" spans="2:13" ht="15">
      <c r="B18" s="393" t="s">
        <v>211</v>
      </c>
      <c r="C18" s="394">
        <v>112007</v>
      </c>
      <c r="D18" s="394">
        <v>9289</v>
      </c>
      <c r="E18" s="395">
        <v>4372</v>
      </c>
      <c r="F18" s="395">
        <v>4637</v>
      </c>
      <c r="G18" s="394">
        <v>280</v>
      </c>
      <c r="H18" s="394">
        <v>102718</v>
      </c>
      <c r="I18" s="394">
        <v>14362</v>
      </c>
      <c r="J18" s="394">
        <v>38076</v>
      </c>
      <c r="K18" s="394">
        <v>50272</v>
      </c>
      <c r="L18" s="396">
        <v>8</v>
      </c>
      <c r="M18" s="390"/>
    </row>
    <row r="19" spans="2:13" ht="15">
      <c r="B19" s="393" t="s">
        <v>212</v>
      </c>
      <c r="C19" s="394">
        <v>111410</v>
      </c>
      <c r="D19" s="394">
        <v>8309</v>
      </c>
      <c r="E19" s="395">
        <v>3771</v>
      </c>
      <c r="F19" s="395">
        <v>4321</v>
      </c>
      <c r="G19" s="394">
        <v>217</v>
      </c>
      <c r="H19" s="394">
        <v>103101</v>
      </c>
      <c r="I19" s="394">
        <v>13545</v>
      </c>
      <c r="J19" s="394">
        <v>39139</v>
      </c>
      <c r="K19" s="394">
        <v>50368</v>
      </c>
      <c r="L19" s="396">
        <v>49</v>
      </c>
      <c r="M19" s="390"/>
    </row>
    <row r="20" spans="2:13" ht="15">
      <c r="B20" s="393" t="s">
        <v>213</v>
      </c>
      <c r="C20" s="394">
        <v>100172</v>
      </c>
      <c r="D20" s="394">
        <v>8241</v>
      </c>
      <c r="E20" s="395">
        <v>3857</v>
      </c>
      <c r="F20" s="395">
        <v>4249</v>
      </c>
      <c r="G20" s="394">
        <v>135</v>
      </c>
      <c r="H20" s="394">
        <v>91931</v>
      </c>
      <c r="I20" s="394">
        <v>12676</v>
      </c>
      <c r="J20" s="394">
        <v>37400</v>
      </c>
      <c r="K20" s="394">
        <v>41855</v>
      </c>
      <c r="L20" s="396">
        <v>0</v>
      </c>
      <c r="M20" s="390"/>
    </row>
    <row r="21" spans="2:13" ht="16.5" customHeight="1">
      <c r="B21" s="393" t="s">
        <v>214</v>
      </c>
      <c r="C21" s="394">
        <v>98819</v>
      </c>
      <c r="D21" s="394">
        <v>7846</v>
      </c>
      <c r="E21" s="395">
        <v>3484</v>
      </c>
      <c r="F21" s="395">
        <v>4232</v>
      </c>
      <c r="G21" s="394">
        <v>130</v>
      </c>
      <c r="H21" s="394">
        <v>90973</v>
      </c>
      <c r="I21" s="394">
        <v>12054</v>
      </c>
      <c r="J21" s="394">
        <v>36440</v>
      </c>
      <c r="K21" s="394">
        <v>42479</v>
      </c>
      <c r="L21" s="396">
        <v>0</v>
      </c>
      <c r="M21" s="390"/>
    </row>
    <row r="22" spans="2:13" ht="15">
      <c r="B22" s="393" t="s">
        <v>215</v>
      </c>
      <c r="C22" s="394">
        <v>123297</v>
      </c>
      <c r="D22" s="394">
        <v>8800</v>
      </c>
      <c r="E22" s="395">
        <v>3810</v>
      </c>
      <c r="F22" s="395">
        <v>4759</v>
      </c>
      <c r="G22" s="394">
        <v>231</v>
      </c>
      <c r="H22" s="397">
        <v>114497</v>
      </c>
      <c r="I22" s="397">
        <v>15331</v>
      </c>
      <c r="J22" s="397">
        <v>45240</v>
      </c>
      <c r="K22" s="397">
        <v>53925</v>
      </c>
      <c r="L22" s="398">
        <v>1</v>
      </c>
      <c r="M22" s="390"/>
    </row>
    <row r="23" spans="2:13" ht="15">
      <c r="B23" s="399" t="s">
        <v>216</v>
      </c>
      <c r="C23" s="394">
        <v>138891</v>
      </c>
      <c r="D23" s="394">
        <v>8798</v>
      </c>
      <c r="E23" s="395">
        <v>4032</v>
      </c>
      <c r="F23" s="395">
        <v>4489</v>
      </c>
      <c r="G23" s="394">
        <v>277</v>
      </c>
      <c r="H23" s="397">
        <v>130093</v>
      </c>
      <c r="I23" s="397">
        <v>18666</v>
      </c>
      <c r="J23" s="397">
        <v>51077</v>
      </c>
      <c r="K23" s="397">
        <v>60332</v>
      </c>
      <c r="L23" s="398">
        <v>18</v>
      </c>
      <c r="M23" s="390"/>
    </row>
    <row r="24" spans="2:13" ht="15">
      <c r="B24" s="399" t="s">
        <v>217</v>
      </c>
      <c r="C24" s="394">
        <v>120349</v>
      </c>
      <c r="D24" s="394">
        <v>7846</v>
      </c>
      <c r="E24" s="395">
        <v>3600</v>
      </c>
      <c r="F24" s="395">
        <v>4083</v>
      </c>
      <c r="G24" s="394">
        <v>163</v>
      </c>
      <c r="H24" s="397">
        <v>112503</v>
      </c>
      <c r="I24" s="397">
        <v>16315</v>
      </c>
      <c r="J24" s="397">
        <v>44463</v>
      </c>
      <c r="K24" s="397">
        <v>51721</v>
      </c>
      <c r="L24" s="398">
        <v>4</v>
      </c>
      <c r="M24" s="390"/>
    </row>
    <row r="25" spans="2:13" ht="15">
      <c r="B25" s="399" t="s">
        <v>218</v>
      </c>
      <c r="C25" s="394">
        <v>119896</v>
      </c>
      <c r="D25" s="394">
        <v>9300</v>
      </c>
      <c r="E25" s="395">
        <v>4706</v>
      </c>
      <c r="F25" s="395">
        <v>4408</v>
      </c>
      <c r="G25" s="394">
        <v>186</v>
      </c>
      <c r="H25" s="397">
        <v>110596</v>
      </c>
      <c r="I25" s="397">
        <v>15515</v>
      </c>
      <c r="J25" s="397">
        <v>40665</v>
      </c>
      <c r="K25" s="397">
        <v>54406</v>
      </c>
      <c r="L25" s="398">
        <v>10</v>
      </c>
      <c r="M25" s="390"/>
    </row>
    <row r="26" spans="2:13" ht="15">
      <c r="B26" s="400"/>
      <c r="C26" s="395"/>
      <c r="D26" s="395"/>
      <c r="E26" s="395"/>
      <c r="F26" s="395"/>
      <c r="G26" s="395"/>
      <c r="H26" s="395"/>
      <c r="I26" s="395"/>
      <c r="J26" s="395"/>
      <c r="K26" s="395"/>
      <c r="L26" s="396"/>
      <c r="M26" s="390"/>
    </row>
    <row r="27" spans="2:13" ht="15">
      <c r="B27" s="401" t="s">
        <v>219</v>
      </c>
      <c r="C27" s="402">
        <v>1392881</v>
      </c>
      <c r="D27" s="402">
        <v>106174</v>
      </c>
      <c r="E27" s="402">
        <v>49232</v>
      </c>
      <c r="F27" s="402">
        <v>54673</v>
      </c>
      <c r="G27" s="402">
        <v>2269</v>
      </c>
      <c r="H27" s="402">
        <v>1286707</v>
      </c>
      <c r="I27" s="402">
        <v>180211</v>
      </c>
      <c r="J27" s="402">
        <v>484364</v>
      </c>
      <c r="K27" s="402">
        <v>622032</v>
      </c>
      <c r="L27" s="403">
        <v>100</v>
      </c>
      <c r="M27" s="390"/>
    </row>
    <row r="29" spans="2:13" ht="18">
      <c r="B29" s="404" t="s">
        <v>220</v>
      </c>
      <c r="C29" s="577"/>
      <c r="D29" s="404"/>
      <c r="E29" s="577"/>
      <c r="F29" s="577"/>
      <c r="H29" s="577"/>
      <c r="I29" s="577"/>
      <c r="J29" s="577"/>
      <c r="K29" s="577"/>
      <c r="L29" s="577"/>
    </row>
    <row r="30" spans="2:13" s="385" customFormat="1" ht="18.75" customHeight="1">
      <c r="B30" s="577"/>
      <c r="C30" s="577"/>
      <c r="D30" s="577"/>
      <c r="E30" s="577"/>
      <c r="F30" s="384" t="s">
        <v>194</v>
      </c>
      <c r="G30" s="577"/>
      <c r="H30" s="577"/>
      <c r="I30" s="577"/>
      <c r="J30" s="577"/>
      <c r="K30" s="577"/>
      <c r="L30" s="577"/>
    </row>
    <row r="31" spans="2:13" ht="30">
      <c r="B31" s="578" t="s">
        <v>195</v>
      </c>
      <c r="C31" s="580" t="s">
        <v>22</v>
      </c>
      <c r="D31" s="580" t="s">
        <v>196</v>
      </c>
      <c r="E31" s="582" t="s">
        <v>197</v>
      </c>
      <c r="F31" s="583"/>
      <c r="G31" s="584"/>
      <c r="H31" s="585" t="s">
        <v>198</v>
      </c>
      <c r="I31" s="582" t="s">
        <v>199</v>
      </c>
      <c r="J31" s="583"/>
      <c r="K31" s="583"/>
      <c r="L31" s="583"/>
      <c r="M31" s="390"/>
    </row>
    <row r="32" spans="2:13" ht="15">
      <c r="B32" s="579"/>
      <c r="C32" s="581"/>
      <c r="D32" s="581"/>
      <c r="E32" s="588" t="s">
        <v>200</v>
      </c>
      <c r="F32" s="580" t="s">
        <v>201</v>
      </c>
      <c r="G32" s="580" t="s">
        <v>202</v>
      </c>
      <c r="H32" s="586"/>
      <c r="I32" s="588" t="s">
        <v>203</v>
      </c>
      <c r="J32" s="588" t="s">
        <v>24</v>
      </c>
      <c r="K32" s="580" t="s">
        <v>204</v>
      </c>
      <c r="L32" s="587" t="s">
        <v>205</v>
      </c>
      <c r="M32" s="390"/>
    </row>
    <row r="33" spans="2:13" ht="15">
      <c r="B33" s="579"/>
      <c r="C33" s="581"/>
      <c r="D33" s="581"/>
      <c r="E33" s="589"/>
      <c r="F33" s="581"/>
      <c r="G33" s="581"/>
      <c r="H33" s="586"/>
      <c r="I33" s="589"/>
      <c r="J33" s="589"/>
      <c r="K33" s="590"/>
      <c r="L33" s="405"/>
      <c r="M33" s="390"/>
    </row>
    <row r="34" spans="2:13" ht="15" customHeight="1">
      <c r="B34" s="386">
        <v>0</v>
      </c>
      <c r="C34" s="386">
        <v>1</v>
      </c>
      <c r="D34" s="386">
        <v>2</v>
      </c>
      <c r="E34" s="387">
        <v>3</v>
      </c>
      <c r="F34" s="387">
        <v>4</v>
      </c>
      <c r="G34" s="386">
        <v>5</v>
      </c>
      <c r="H34" s="386">
        <v>6</v>
      </c>
      <c r="I34" s="386">
        <v>7</v>
      </c>
      <c r="J34" s="386">
        <v>8</v>
      </c>
      <c r="K34" s="388">
        <v>9</v>
      </c>
      <c r="L34" s="389">
        <v>10</v>
      </c>
      <c r="M34" s="390"/>
    </row>
    <row r="35" spans="2:13" ht="12.75">
      <c r="B35" s="391"/>
      <c r="C35" s="391"/>
      <c r="D35" s="391"/>
      <c r="E35" s="391"/>
      <c r="F35" s="391"/>
      <c r="G35" s="391"/>
      <c r="H35" s="391"/>
      <c r="I35" s="391"/>
      <c r="J35" s="391"/>
      <c r="K35" s="391"/>
      <c r="L35" s="391"/>
    </row>
    <row r="36" spans="2:13" ht="16.5" customHeight="1">
      <c r="B36" s="83"/>
      <c r="D36" s="576"/>
      <c r="E36" s="576"/>
      <c r="G36" s="576" t="s">
        <v>206</v>
      </c>
      <c r="H36" s="576"/>
      <c r="I36" s="576"/>
      <c r="J36" s="576"/>
      <c r="K36" s="576"/>
      <c r="L36" s="576"/>
    </row>
    <row r="37" spans="2:13" ht="12.75">
      <c r="B37" s="391"/>
      <c r="C37" s="391"/>
      <c r="D37" s="391"/>
      <c r="E37" s="391"/>
      <c r="F37" s="391"/>
      <c r="G37" s="391"/>
      <c r="H37" s="391"/>
      <c r="I37" s="391"/>
      <c r="J37" s="391"/>
      <c r="K37" s="391"/>
      <c r="L37" s="391"/>
    </row>
    <row r="38" spans="2:13" ht="15">
      <c r="B38" s="393" t="s">
        <v>207</v>
      </c>
      <c r="C38" s="406">
        <v>112149</v>
      </c>
      <c r="D38" s="406">
        <v>7252</v>
      </c>
      <c r="E38" s="407">
        <v>3259</v>
      </c>
      <c r="F38" s="407">
        <v>3523</v>
      </c>
      <c r="G38" s="406">
        <v>470</v>
      </c>
      <c r="H38" s="406">
        <v>104897</v>
      </c>
      <c r="I38" s="406">
        <v>14543</v>
      </c>
      <c r="J38" s="406">
        <v>38246</v>
      </c>
      <c r="K38" s="406">
        <v>52108</v>
      </c>
      <c r="L38" s="408">
        <v>0</v>
      </c>
      <c r="M38" s="390"/>
    </row>
    <row r="39" spans="2:13" ht="15">
      <c r="B39" s="393" t="s">
        <v>208</v>
      </c>
      <c r="C39" s="406">
        <v>117366</v>
      </c>
      <c r="D39" s="406">
        <v>6229</v>
      </c>
      <c r="E39" s="407">
        <v>2680</v>
      </c>
      <c r="F39" s="407">
        <v>3329</v>
      </c>
      <c r="G39" s="406">
        <v>220</v>
      </c>
      <c r="H39" s="406">
        <v>111137</v>
      </c>
      <c r="I39" s="406">
        <v>15963</v>
      </c>
      <c r="J39" s="406">
        <v>37050</v>
      </c>
      <c r="K39" s="406">
        <v>58122</v>
      </c>
      <c r="L39" s="408">
        <v>2</v>
      </c>
      <c r="M39" s="390"/>
    </row>
    <row r="40" spans="2:13" ht="15" customHeight="1">
      <c r="B40" s="393" t="s">
        <v>209</v>
      </c>
      <c r="C40" s="406">
        <v>149470</v>
      </c>
      <c r="D40" s="406">
        <v>7601</v>
      </c>
      <c r="E40" s="407">
        <v>3691</v>
      </c>
      <c r="F40" s="407">
        <v>3784</v>
      </c>
      <c r="G40" s="406">
        <v>126</v>
      </c>
      <c r="H40" s="406">
        <v>141869</v>
      </c>
      <c r="I40" s="406">
        <v>21282</v>
      </c>
      <c r="J40" s="406">
        <v>48615</v>
      </c>
      <c r="K40" s="406">
        <v>71968</v>
      </c>
      <c r="L40" s="408">
        <v>4</v>
      </c>
      <c r="M40" s="390"/>
    </row>
    <row r="41" spans="2:13" ht="15">
      <c r="B41" s="393" t="s">
        <v>210</v>
      </c>
      <c r="C41" s="406">
        <v>129079</v>
      </c>
      <c r="D41" s="406">
        <v>9084</v>
      </c>
      <c r="E41" s="407">
        <v>4200</v>
      </c>
      <c r="F41" s="407">
        <v>4672</v>
      </c>
      <c r="G41" s="406">
        <v>212</v>
      </c>
      <c r="H41" s="406">
        <v>119995</v>
      </c>
      <c r="I41" s="406">
        <v>18707</v>
      </c>
      <c r="J41" s="406">
        <v>43144</v>
      </c>
      <c r="K41" s="406">
        <v>58144</v>
      </c>
      <c r="L41" s="408">
        <v>0</v>
      </c>
      <c r="M41" s="390"/>
    </row>
    <row r="42" spans="2:13" ht="15">
      <c r="B42" s="393" t="s">
        <v>211</v>
      </c>
      <c r="C42" s="409">
        <v>128921</v>
      </c>
      <c r="D42" s="409">
        <v>7616</v>
      </c>
      <c r="E42" s="407">
        <v>2998</v>
      </c>
      <c r="F42" s="407">
        <v>4131</v>
      </c>
      <c r="G42" s="406">
        <v>487</v>
      </c>
      <c r="H42" s="409">
        <v>121305</v>
      </c>
      <c r="I42" s="406">
        <v>19706</v>
      </c>
      <c r="J42" s="406">
        <v>45020</v>
      </c>
      <c r="K42" s="406">
        <v>56572</v>
      </c>
      <c r="L42" s="408">
        <v>7</v>
      </c>
      <c r="M42" s="390"/>
    </row>
    <row r="43" spans="2:13" ht="15">
      <c r="B43" s="393" t="s">
        <v>212</v>
      </c>
      <c r="C43" s="406">
        <v>112870</v>
      </c>
      <c r="D43" s="406">
        <v>6418</v>
      </c>
      <c r="E43" s="407">
        <v>2391</v>
      </c>
      <c r="F43" s="407">
        <v>3619</v>
      </c>
      <c r="G43" s="406">
        <v>408</v>
      </c>
      <c r="H43" s="406">
        <v>106452</v>
      </c>
      <c r="I43" s="406">
        <v>16361</v>
      </c>
      <c r="J43" s="406">
        <v>39344</v>
      </c>
      <c r="K43" s="406">
        <v>50741</v>
      </c>
      <c r="L43" s="408">
        <v>6</v>
      </c>
      <c r="M43" s="390"/>
    </row>
    <row r="44" spans="2:13" ht="15">
      <c r="B44" s="393" t="s">
        <v>213</v>
      </c>
      <c r="C44" s="406">
        <v>115313</v>
      </c>
      <c r="D44" s="406">
        <v>5978</v>
      </c>
      <c r="E44" s="407">
        <v>2317</v>
      </c>
      <c r="F44" s="407">
        <v>3458</v>
      </c>
      <c r="G44" s="406">
        <v>203</v>
      </c>
      <c r="H44" s="406">
        <v>109335</v>
      </c>
      <c r="I44" s="410">
        <v>16617</v>
      </c>
      <c r="J44" s="410">
        <v>42211</v>
      </c>
      <c r="K44" s="410">
        <v>50502</v>
      </c>
      <c r="L44" s="411">
        <v>5</v>
      </c>
      <c r="M44" s="390"/>
    </row>
    <row r="45" spans="2:13" ht="15.75" customHeight="1">
      <c r="B45" s="393" t="s">
        <v>214</v>
      </c>
      <c r="C45" s="406">
        <v>100176</v>
      </c>
      <c r="D45" s="406">
        <v>6200</v>
      </c>
      <c r="E45" s="407">
        <v>2447</v>
      </c>
      <c r="F45" s="407">
        <v>3349</v>
      </c>
      <c r="G45" s="406">
        <v>404</v>
      </c>
      <c r="H45" s="406">
        <v>93976</v>
      </c>
      <c r="I45" s="406">
        <v>14262</v>
      </c>
      <c r="J45" s="406">
        <v>37783</v>
      </c>
      <c r="K45" s="406">
        <v>41925</v>
      </c>
      <c r="L45" s="408">
        <v>6</v>
      </c>
      <c r="M45" s="390"/>
    </row>
    <row r="46" spans="2:13" ht="15">
      <c r="B46" s="393" t="s">
        <v>215</v>
      </c>
      <c r="C46" s="406">
        <v>116510</v>
      </c>
      <c r="D46" s="406">
        <v>5572</v>
      </c>
      <c r="E46" s="407">
        <v>1460</v>
      </c>
      <c r="F46" s="407">
        <v>3789</v>
      </c>
      <c r="G46" s="406">
        <v>323</v>
      </c>
      <c r="H46" s="406">
        <v>110938</v>
      </c>
      <c r="I46" s="406">
        <v>17370</v>
      </c>
      <c r="J46" s="406">
        <v>41886</v>
      </c>
      <c r="K46" s="406">
        <v>51678</v>
      </c>
      <c r="L46" s="408">
        <v>4</v>
      </c>
      <c r="M46" s="390"/>
    </row>
    <row r="47" spans="2:13" ht="15">
      <c r="B47" s="399" t="s">
        <v>216</v>
      </c>
      <c r="C47" s="406">
        <v>123235</v>
      </c>
      <c r="D47" s="406">
        <v>5391</v>
      </c>
      <c r="E47" s="407">
        <v>1404</v>
      </c>
      <c r="F47" s="407">
        <v>3149</v>
      </c>
      <c r="G47" s="406">
        <v>838</v>
      </c>
      <c r="H47" s="406">
        <v>117844</v>
      </c>
      <c r="I47" s="406">
        <v>19563</v>
      </c>
      <c r="J47" s="406">
        <v>45078</v>
      </c>
      <c r="K47" s="406">
        <v>53199</v>
      </c>
      <c r="L47" s="408">
        <v>4</v>
      </c>
      <c r="M47" s="390"/>
    </row>
    <row r="48" spans="2:13" ht="15">
      <c r="B48" s="412" t="s">
        <v>217</v>
      </c>
      <c r="C48" s="406">
        <v>105168</v>
      </c>
      <c r="D48" s="406">
        <v>4306</v>
      </c>
      <c r="E48" s="407">
        <v>956</v>
      </c>
      <c r="F48" s="407">
        <v>2509</v>
      </c>
      <c r="G48" s="406">
        <v>841</v>
      </c>
      <c r="H48" s="406">
        <v>100862</v>
      </c>
      <c r="I48" s="406">
        <v>16044</v>
      </c>
      <c r="J48" s="406">
        <v>38711</v>
      </c>
      <c r="K48" s="406">
        <v>46095</v>
      </c>
      <c r="L48" s="408">
        <v>12</v>
      </c>
      <c r="M48" s="390"/>
    </row>
    <row r="49" spans="2:13" ht="15" customHeight="1">
      <c r="B49" s="412" t="s">
        <v>218</v>
      </c>
      <c r="C49" s="406">
        <v>102822</v>
      </c>
      <c r="D49" s="406">
        <v>5334</v>
      </c>
      <c r="E49" s="407">
        <v>2079</v>
      </c>
      <c r="F49" s="407">
        <v>2427</v>
      </c>
      <c r="G49" s="406">
        <v>828</v>
      </c>
      <c r="H49" s="406">
        <v>97488</v>
      </c>
      <c r="I49" s="406">
        <v>15351</v>
      </c>
      <c r="J49" s="406">
        <v>33962</v>
      </c>
      <c r="K49" s="406">
        <v>48174</v>
      </c>
      <c r="L49" s="408">
        <v>1</v>
      </c>
      <c r="M49" s="390"/>
    </row>
    <row r="50" spans="2:13" ht="15">
      <c r="B50" s="400"/>
      <c r="C50" s="407"/>
      <c r="D50" s="407"/>
      <c r="E50" s="407"/>
      <c r="F50" s="407"/>
      <c r="G50" s="407"/>
      <c r="H50" s="407"/>
      <c r="I50" s="407"/>
      <c r="J50" s="407"/>
      <c r="K50" s="407"/>
      <c r="L50" s="408"/>
      <c r="M50" s="390"/>
    </row>
    <row r="51" spans="2:13" ht="15">
      <c r="B51" s="401" t="s">
        <v>221</v>
      </c>
      <c r="C51" s="413">
        <v>1413079</v>
      </c>
      <c r="D51" s="413">
        <v>76981</v>
      </c>
      <c r="E51" s="413">
        <v>29882</v>
      </c>
      <c r="F51" s="413">
        <v>41739</v>
      </c>
      <c r="G51" s="413">
        <v>5360</v>
      </c>
      <c r="H51" s="413">
        <v>1336098</v>
      </c>
      <c r="I51" s="413">
        <v>205769</v>
      </c>
      <c r="J51" s="413">
        <v>491050</v>
      </c>
      <c r="K51" s="413">
        <v>639228</v>
      </c>
      <c r="L51" s="414">
        <v>51</v>
      </c>
      <c r="M51" s="390"/>
    </row>
    <row r="52" spans="2:13" ht="16.5" customHeight="1"/>
    <row r="53" spans="2:13" ht="18">
      <c r="B53" s="404" t="s">
        <v>222</v>
      </c>
      <c r="C53" s="577"/>
      <c r="D53" s="404"/>
      <c r="E53" s="577"/>
      <c r="F53" s="577"/>
      <c r="H53" s="577"/>
      <c r="I53" s="577"/>
      <c r="J53" s="577"/>
      <c r="K53" s="577"/>
      <c r="L53" s="577"/>
    </row>
    <row r="54" spans="2:13" ht="18">
      <c r="B54" s="577"/>
      <c r="C54" s="577"/>
      <c r="D54" s="577"/>
      <c r="E54" s="577"/>
      <c r="F54" s="384" t="s">
        <v>194</v>
      </c>
      <c r="G54" s="577"/>
      <c r="H54" s="577"/>
      <c r="I54" s="577"/>
      <c r="J54" s="577"/>
      <c r="K54" s="577"/>
      <c r="L54" s="577"/>
    </row>
    <row r="55" spans="2:13" ht="30">
      <c r="B55" s="578" t="s">
        <v>195</v>
      </c>
      <c r="C55" s="580" t="s">
        <v>22</v>
      </c>
      <c r="D55" s="580" t="s">
        <v>196</v>
      </c>
      <c r="E55" s="582" t="s">
        <v>197</v>
      </c>
      <c r="F55" s="583"/>
      <c r="G55" s="584"/>
      <c r="H55" s="585" t="s">
        <v>198</v>
      </c>
      <c r="I55" s="582" t="s">
        <v>199</v>
      </c>
      <c r="J55" s="583"/>
      <c r="K55" s="583"/>
      <c r="L55" s="583"/>
      <c r="M55" s="390"/>
    </row>
    <row r="56" spans="2:13" ht="15" customHeight="1">
      <c r="B56" s="579"/>
      <c r="C56" s="581"/>
      <c r="D56" s="581"/>
      <c r="E56" s="588" t="s">
        <v>200</v>
      </c>
      <c r="F56" s="580" t="s">
        <v>201</v>
      </c>
      <c r="G56" s="580" t="s">
        <v>202</v>
      </c>
      <c r="H56" s="586"/>
      <c r="I56" s="588" t="s">
        <v>203</v>
      </c>
      <c r="J56" s="588" t="s">
        <v>24</v>
      </c>
      <c r="K56" s="580" t="s">
        <v>204</v>
      </c>
      <c r="L56" s="587" t="s">
        <v>205</v>
      </c>
      <c r="M56" s="390"/>
    </row>
    <row r="57" spans="2:13" ht="15">
      <c r="B57" s="579"/>
      <c r="C57" s="581"/>
      <c r="D57" s="581"/>
      <c r="E57" s="589"/>
      <c r="F57" s="581"/>
      <c r="G57" s="581"/>
      <c r="H57" s="586"/>
      <c r="I57" s="589"/>
      <c r="J57" s="589"/>
      <c r="K57" s="590"/>
      <c r="L57" s="405"/>
      <c r="M57" s="390"/>
    </row>
    <row r="58" spans="2:13" ht="12.75">
      <c r="B58" s="386">
        <v>0</v>
      </c>
      <c r="C58" s="386">
        <v>1</v>
      </c>
      <c r="D58" s="386">
        <v>2</v>
      </c>
      <c r="E58" s="387">
        <v>3</v>
      </c>
      <c r="F58" s="387">
        <v>4</v>
      </c>
      <c r="G58" s="386">
        <v>5</v>
      </c>
      <c r="H58" s="386">
        <v>6</v>
      </c>
      <c r="I58" s="386">
        <v>7</v>
      </c>
      <c r="J58" s="386">
        <v>8</v>
      </c>
      <c r="K58" s="388">
        <v>9</v>
      </c>
      <c r="L58" s="389">
        <v>10</v>
      </c>
      <c r="M58" s="390"/>
    </row>
    <row r="59" spans="2:13" ht="12.75">
      <c r="B59" s="391"/>
      <c r="C59" s="391"/>
      <c r="D59" s="391"/>
      <c r="E59" s="391"/>
      <c r="F59" s="391"/>
      <c r="G59" s="391"/>
      <c r="H59" s="391"/>
      <c r="I59" s="391"/>
      <c r="J59" s="391"/>
      <c r="K59" s="391"/>
      <c r="L59" s="391"/>
    </row>
    <row r="60" spans="2:13" ht="14.25">
      <c r="B60" s="83"/>
      <c r="D60" s="576"/>
      <c r="E60" s="576"/>
      <c r="G60" s="576" t="s">
        <v>206</v>
      </c>
      <c r="H60" s="576"/>
      <c r="I60" s="576"/>
      <c r="J60" s="576"/>
      <c r="K60" s="576"/>
      <c r="L60" s="576"/>
    </row>
    <row r="61" spans="2:13" ht="15.75" customHeight="1">
      <c r="B61" s="391"/>
      <c r="C61" s="391"/>
      <c r="D61" s="391"/>
      <c r="E61" s="391"/>
      <c r="F61" s="391"/>
      <c r="G61" s="391"/>
      <c r="H61" s="391"/>
      <c r="I61" s="391"/>
      <c r="J61" s="391"/>
      <c r="K61" s="391"/>
      <c r="L61" s="391"/>
    </row>
    <row r="62" spans="2:13" ht="15">
      <c r="B62" s="393" t="s">
        <v>207</v>
      </c>
      <c r="C62" s="406">
        <v>83900</v>
      </c>
      <c r="D62" s="406">
        <v>5741</v>
      </c>
      <c r="E62" s="407">
        <v>2277</v>
      </c>
      <c r="F62" s="407">
        <v>2883</v>
      </c>
      <c r="G62" s="406">
        <v>581</v>
      </c>
      <c r="H62" s="406">
        <v>78159</v>
      </c>
      <c r="I62" s="406">
        <v>11069</v>
      </c>
      <c r="J62" s="406">
        <v>29046</v>
      </c>
      <c r="K62" s="406">
        <v>38039</v>
      </c>
      <c r="L62" s="408">
        <v>5</v>
      </c>
      <c r="M62" s="390"/>
    </row>
    <row r="63" spans="2:13" ht="15">
      <c r="B63" s="393" t="s">
        <v>208</v>
      </c>
      <c r="C63" s="406">
        <v>97205</v>
      </c>
      <c r="D63" s="406">
        <v>5693</v>
      </c>
      <c r="E63" s="407">
        <v>1987</v>
      </c>
      <c r="F63" s="407">
        <v>3347</v>
      </c>
      <c r="G63" s="406">
        <v>359</v>
      </c>
      <c r="H63" s="406">
        <v>91512</v>
      </c>
      <c r="I63" s="406">
        <v>13704</v>
      </c>
      <c r="J63" s="406">
        <v>33306</v>
      </c>
      <c r="K63" s="406">
        <v>44498</v>
      </c>
      <c r="L63" s="408">
        <v>4</v>
      </c>
      <c r="M63" s="390"/>
    </row>
    <row r="64" spans="2:13" ht="15">
      <c r="B64" s="393" t="s">
        <v>209</v>
      </c>
      <c r="C64" s="406">
        <v>121943</v>
      </c>
      <c r="D64" s="406">
        <v>9356</v>
      </c>
      <c r="E64" s="407">
        <v>4360</v>
      </c>
      <c r="F64" s="407">
        <v>4839</v>
      </c>
      <c r="G64" s="406">
        <v>157</v>
      </c>
      <c r="H64" s="406">
        <v>112587</v>
      </c>
      <c r="I64" s="406">
        <v>18107</v>
      </c>
      <c r="J64" s="406">
        <v>42637</v>
      </c>
      <c r="K64" s="406">
        <v>51833</v>
      </c>
      <c r="L64" s="408">
        <v>10</v>
      </c>
      <c r="M64" s="390"/>
    </row>
    <row r="65" spans="2:13" ht="15" customHeight="1">
      <c r="B65" s="393" t="s">
        <v>210</v>
      </c>
      <c r="C65" s="406">
        <v>103860</v>
      </c>
      <c r="D65" s="406">
        <v>6418</v>
      </c>
      <c r="E65" s="407">
        <v>2651</v>
      </c>
      <c r="F65" s="407">
        <v>3675</v>
      </c>
      <c r="G65" s="406">
        <v>92</v>
      </c>
      <c r="H65" s="406">
        <v>97442</v>
      </c>
      <c r="I65" s="406">
        <v>14969</v>
      </c>
      <c r="J65" s="406">
        <v>35067</v>
      </c>
      <c r="K65" s="406">
        <v>47394</v>
      </c>
      <c r="L65" s="408">
        <v>12</v>
      </c>
      <c r="M65" s="390"/>
    </row>
    <row r="66" spans="2:13" ht="15">
      <c r="B66" s="393" t="s">
        <v>211</v>
      </c>
      <c r="C66" s="409">
        <v>112470</v>
      </c>
      <c r="D66" s="409">
        <v>7604</v>
      </c>
      <c r="E66" s="407">
        <v>2858</v>
      </c>
      <c r="F66" s="407">
        <v>4353</v>
      </c>
      <c r="G66" s="406">
        <v>393</v>
      </c>
      <c r="H66" s="409">
        <v>104866</v>
      </c>
      <c r="I66" s="406">
        <v>17040</v>
      </c>
      <c r="J66" s="406">
        <v>35740</v>
      </c>
      <c r="K66" s="406">
        <v>52074</v>
      </c>
      <c r="L66" s="408">
        <v>12</v>
      </c>
      <c r="M66" s="390"/>
    </row>
    <row r="67" spans="2:13" ht="15">
      <c r="B67" s="393" t="s">
        <v>212</v>
      </c>
      <c r="C67" s="406">
        <v>120156</v>
      </c>
      <c r="D67" s="406">
        <v>6461</v>
      </c>
      <c r="E67" s="407">
        <v>2259</v>
      </c>
      <c r="F67" s="407">
        <v>4088</v>
      </c>
      <c r="G67" s="406">
        <v>114</v>
      </c>
      <c r="H67" s="406">
        <v>113695</v>
      </c>
      <c r="I67" s="406">
        <v>16387</v>
      </c>
      <c r="J67" s="406">
        <v>40079</v>
      </c>
      <c r="K67" s="406">
        <v>57223</v>
      </c>
      <c r="L67" s="408">
        <v>6</v>
      </c>
      <c r="M67" s="390"/>
    </row>
    <row r="68" spans="2:13" ht="15.75" customHeight="1">
      <c r="B68" s="393" t="s">
        <v>213</v>
      </c>
      <c r="C68" s="406">
        <v>124601</v>
      </c>
      <c r="D68" s="406">
        <v>6169</v>
      </c>
      <c r="E68" s="407">
        <v>2106</v>
      </c>
      <c r="F68" s="407">
        <v>3919</v>
      </c>
      <c r="G68" s="406">
        <v>144</v>
      </c>
      <c r="H68" s="406">
        <v>118432</v>
      </c>
      <c r="I68" s="410">
        <v>17843</v>
      </c>
      <c r="J68" s="410">
        <v>41112</v>
      </c>
      <c r="K68" s="410">
        <v>59469</v>
      </c>
      <c r="L68" s="411">
        <v>8</v>
      </c>
      <c r="M68" s="390"/>
    </row>
    <row r="69" spans="2:13" ht="15">
      <c r="B69" s="393" t="s">
        <v>214</v>
      </c>
      <c r="C69" s="406">
        <v>112766</v>
      </c>
      <c r="D69" s="406">
        <v>6652</v>
      </c>
      <c r="E69" s="407">
        <v>2278</v>
      </c>
      <c r="F69" s="407">
        <v>4217</v>
      </c>
      <c r="G69" s="406">
        <v>157</v>
      </c>
      <c r="H69" s="406">
        <v>106114</v>
      </c>
      <c r="I69" s="406">
        <v>15233</v>
      </c>
      <c r="J69" s="406">
        <v>36223</v>
      </c>
      <c r="K69" s="406">
        <v>54651</v>
      </c>
      <c r="L69" s="408">
        <v>7</v>
      </c>
      <c r="M69" s="390"/>
    </row>
    <row r="70" spans="2:13" ht="15">
      <c r="B70" s="393" t="s">
        <v>215</v>
      </c>
      <c r="C70" s="406">
        <v>127669</v>
      </c>
      <c r="D70" s="406">
        <v>6143</v>
      </c>
      <c r="E70" s="407">
        <v>1834</v>
      </c>
      <c r="F70" s="407">
        <v>4173</v>
      </c>
      <c r="G70" s="406">
        <v>136</v>
      </c>
      <c r="H70" s="406">
        <v>121526</v>
      </c>
      <c r="I70" s="406">
        <v>17448</v>
      </c>
      <c r="J70" s="406">
        <v>41665</v>
      </c>
      <c r="K70" s="406">
        <v>62363</v>
      </c>
      <c r="L70" s="408">
        <v>50</v>
      </c>
      <c r="M70" s="390"/>
    </row>
    <row r="71" spans="2:13" ht="15">
      <c r="B71" s="399" t="s">
        <v>216</v>
      </c>
      <c r="C71" s="406">
        <v>133935</v>
      </c>
      <c r="D71" s="406">
        <v>6592</v>
      </c>
      <c r="E71" s="407">
        <v>1606</v>
      </c>
      <c r="F71" s="407">
        <v>4838</v>
      </c>
      <c r="G71" s="406">
        <v>148</v>
      </c>
      <c r="H71" s="406">
        <v>127343</v>
      </c>
      <c r="I71" s="406">
        <v>19284</v>
      </c>
      <c r="J71" s="406">
        <v>44437</v>
      </c>
      <c r="K71" s="406">
        <v>63514</v>
      </c>
      <c r="L71" s="408">
        <v>108</v>
      </c>
      <c r="M71" s="390"/>
    </row>
    <row r="72" spans="2:13" ht="15">
      <c r="B72" s="412" t="s">
        <v>217</v>
      </c>
      <c r="C72" s="406">
        <v>132864</v>
      </c>
      <c r="D72" s="406">
        <v>5207</v>
      </c>
      <c r="E72" s="407">
        <v>1621</v>
      </c>
      <c r="F72" s="407">
        <v>3252</v>
      </c>
      <c r="G72" s="406">
        <v>334</v>
      </c>
      <c r="H72" s="406">
        <v>127657</v>
      </c>
      <c r="I72" s="406">
        <v>18098</v>
      </c>
      <c r="J72" s="406">
        <v>43625</v>
      </c>
      <c r="K72" s="406">
        <v>65887</v>
      </c>
      <c r="L72" s="408">
        <v>47</v>
      </c>
      <c r="M72" s="390"/>
    </row>
    <row r="73" spans="2:13" ht="15">
      <c r="B73" s="412" t="s">
        <v>218</v>
      </c>
      <c r="C73" s="406">
        <v>120399</v>
      </c>
      <c r="D73" s="406">
        <v>6124</v>
      </c>
      <c r="E73" s="407">
        <v>2367</v>
      </c>
      <c r="F73" s="407">
        <v>3447</v>
      </c>
      <c r="G73" s="406">
        <v>310</v>
      </c>
      <c r="H73" s="406">
        <v>114275</v>
      </c>
      <c r="I73" s="406">
        <v>14722</v>
      </c>
      <c r="J73" s="406">
        <v>37599</v>
      </c>
      <c r="K73" s="406">
        <v>61934</v>
      </c>
      <c r="L73" s="408">
        <v>20</v>
      </c>
      <c r="M73" s="390"/>
    </row>
    <row r="74" spans="2:13" ht="15">
      <c r="B74" s="400"/>
      <c r="C74" s="407"/>
      <c r="D74" s="407"/>
      <c r="E74" s="407"/>
      <c r="F74" s="407"/>
      <c r="G74" s="407"/>
      <c r="H74" s="407"/>
      <c r="I74" s="407"/>
      <c r="J74" s="407"/>
      <c r="K74" s="407"/>
      <c r="L74" s="408"/>
      <c r="M74" s="390"/>
    </row>
    <row r="75" spans="2:13" ht="15">
      <c r="B75" s="401" t="s">
        <v>223</v>
      </c>
      <c r="C75" s="415">
        <f t="shared" ref="C75:L75" si="0">SUM(C62:C73)</f>
        <v>1391768</v>
      </c>
      <c r="D75" s="415">
        <f t="shared" si="0"/>
        <v>78160</v>
      </c>
      <c r="E75" s="415">
        <f t="shared" si="0"/>
        <v>28204</v>
      </c>
      <c r="F75" s="415">
        <f t="shared" si="0"/>
        <v>47031</v>
      </c>
      <c r="G75" s="415">
        <f t="shared" si="0"/>
        <v>2925</v>
      </c>
      <c r="H75" s="415">
        <f t="shared" si="0"/>
        <v>1313608</v>
      </c>
      <c r="I75" s="415">
        <f t="shared" si="0"/>
        <v>193904</v>
      </c>
      <c r="J75" s="415">
        <f t="shared" si="0"/>
        <v>460536</v>
      </c>
      <c r="K75" s="415">
        <f t="shared" si="0"/>
        <v>658879</v>
      </c>
      <c r="L75" s="416">
        <f t="shared" si="0"/>
        <v>289</v>
      </c>
      <c r="M75" s="390"/>
    </row>
    <row r="77" spans="2:13" ht="15.75" customHeight="1">
      <c r="C77" s="417"/>
      <c r="D77" s="417"/>
      <c r="E77" s="417"/>
      <c r="F77" s="417"/>
      <c r="G77" s="417"/>
      <c r="H77" s="417"/>
      <c r="I77" s="417"/>
      <c r="J77" s="417"/>
      <c r="K77" s="417"/>
      <c r="L77" s="417"/>
    </row>
    <row r="78" spans="2:13" ht="18">
      <c r="B78" s="404" t="s">
        <v>224</v>
      </c>
      <c r="C78" s="577"/>
      <c r="D78" s="404"/>
      <c r="E78" s="577"/>
      <c r="F78" s="577"/>
      <c r="H78" s="577"/>
      <c r="I78" s="577"/>
      <c r="J78" s="577"/>
      <c r="K78" s="577"/>
      <c r="L78" s="577"/>
    </row>
    <row r="79" spans="2:13" ht="18">
      <c r="B79" s="577"/>
      <c r="C79" s="577"/>
      <c r="D79" s="577"/>
      <c r="E79" s="577"/>
      <c r="F79" s="384" t="s">
        <v>194</v>
      </c>
      <c r="G79" s="577"/>
      <c r="H79" s="577"/>
      <c r="I79" s="577"/>
      <c r="J79" s="577"/>
      <c r="K79" s="577"/>
      <c r="L79" s="577"/>
    </row>
    <row r="80" spans="2:13" ht="30">
      <c r="B80" s="578" t="s">
        <v>195</v>
      </c>
      <c r="C80" s="580" t="s">
        <v>22</v>
      </c>
      <c r="D80" s="580" t="s">
        <v>196</v>
      </c>
      <c r="E80" s="582" t="s">
        <v>197</v>
      </c>
      <c r="F80" s="583"/>
      <c r="G80" s="584"/>
      <c r="H80" s="585" t="s">
        <v>198</v>
      </c>
      <c r="I80" s="582" t="s">
        <v>199</v>
      </c>
      <c r="J80" s="583"/>
      <c r="K80" s="583"/>
      <c r="L80" s="583"/>
      <c r="M80" s="390"/>
    </row>
    <row r="81" spans="2:13" ht="15">
      <c r="B81" s="579"/>
      <c r="C81" s="581"/>
      <c r="D81" s="581"/>
      <c r="E81" s="588" t="s">
        <v>200</v>
      </c>
      <c r="F81" s="580" t="s">
        <v>201</v>
      </c>
      <c r="G81" s="580" t="s">
        <v>202</v>
      </c>
      <c r="H81" s="586"/>
      <c r="I81" s="588" t="s">
        <v>203</v>
      </c>
      <c r="J81" s="588" t="s">
        <v>24</v>
      </c>
      <c r="K81" s="580" t="s">
        <v>204</v>
      </c>
      <c r="L81" s="587" t="s">
        <v>205</v>
      </c>
      <c r="M81" s="390"/>
    </row>
    <row r="82" spans="2:13" ht="15">
      <c r="B82" s="579"/>
      <c r="C82" s="581"/>
      <c r="D82" s="581"/>
      <c r="E82" s="589"/>
      <c r="F82" s="581"/>
      <c r="G82" s="581"/>
      <c r="H82" s="586"/>
      <c r="I82" s="589"/>
      <c r="J82" s="589"/>
      <c r="K82" s="590"/>
      <c r="L82" s="405"/>
      <c r="M82" s="390"/>
    </row>
    <row r="83" spans="2:13" ht="12.75">
      <c r="B83" s="386">
        <v>0</v>
      </c>
      <c r="C83" s="386">
        <v>1</v>
      </c>
      <c r="D83" s="386">
        <v>2</v>
      </c>
      <c r="E83" s="387">
        <v>3</v>
      </c>
      <c r="F83" s="387">
        <v>4</v>
      </c>
      <c r="G83" s="386">
        <v>5</v>
      </c>
      <c r="H83" s="386">
        <v>6</v>
      </c>
      <c r="I83" s="386">
        <v>7</v>
      </c>
      <c r="J83" s="386">
        <v>8</v>
      </c>
      <c r="K83" s="388">
        <v>9</v>
      </c>
      <c r="L83" s="389">
        <v>10</v>
      </c>
      <c r="M83" s="390"/>
    </row>
    <row r="84" spans="2:13" ht="12.75">
      <c r="B84" s="391"/>
      <c r="C84" s="391"/>
      <c r="D84" s="391"/>
      <c r="E84" s="391"/>
      <c r="F84" s="391"/>
      <c r="G84" s="391"/>
      <c r="H84" s="391"/>
      <c r="I84" s="391"/>
      <c r="J84" s="391"/>
      <c r="K84" s="391"/>
      <c r="L84" s="391"/>
      <c r="M84" s="390"/>
    </row>
    <row r="85" spans="2:13" ht="14.25">
      <c r="B85" s="83"/>
      <c r="D85" s="576"/>
      <c r="E85" s="576"/>
      <c r="G85" s="576" t="s">
        <v>206</v>
      </c>
      <c r="H85" s="576"/>
      <c r="I85" s="576"/>
      <c r="J85" s="576"/>
      <c r="K85" s="576"/>
      <c r="L85" s="576"/>
      <c r="M85" s="390"/>
    </row>
    <row r="86" spans="2:13" ht="12.75">
      <c r="B86" s="391"/>
      <c r="C86" s="391"/>
      <c r="D86" s="391"/>
      <c r="E86" s="391"/>
      <c r="F86" s="391"/>
      <c r="G86" s="391"/>
      <c r="H86" s="391"/>
      <c r="I86" s="391"/>
      <c r="J86" s="391"/>
      <c r="K86" s="391"/>
      <c r="L86" s="391"/>
      <c r="M86" s="390"/>
    </row>
    <row r="87" spans="2:13" ht="15">
      <c r="B87" s="393" t="s">
        <v>207</v>
      </c>
      <c r="C87" s="406">
        <v>112561</v>
      </c>
      <c r="D87" s="406">
        <v>7269</v>
      </c>
      <c r="E87" s="407">
        <v>2961</v>
      </c>
      <c r="F87" s="407">
        <v>4094</v>
      </c>
      <c r="G87" s="406">
        <v>214</v>
      </c>
      <c r="H87" s="406">
        <v>105292</v>
      </c>
      <c r="I87" s="406">
        <v>14362</v>
      </c>
      <c r="J87" s="406">
        <v>33796</v>
      </c>
      <c r="K87" s="406">
        <v>57000</v>
      </c>
      <c r="L87" s="408">
        <v>134</v>
      </c>
      <c r="M87" s="390"/>
    </row>
    <row r="88" spans="2:13" ht="15">
      <c r="B88" s="393" t="s">
        <v>208</v>
      </c>
      <c r="C88" s="406">
        <v>109077</v>
      </c>
      <c r="D88" s="406">
        <v>6316</v>
      </c>
      <c r="E88" s="407">
        <v>2645</v>
      </c>
      <c r="F88" s="407">
        <v>3187</v>
      </c>
      <c r="G88" s="406">
        <v>484</v>
      </c>
      <c r="H88" s="406">
        <v>102761</v>
      </c>
      <c r="I88" s="406">
        <v>14691</v>
      </c>
      <c r="J88" s="406">
        <v>32213</v>
      </c>
      <c r="K88" s="406">
        <v>55847</v>
      </c>
      <c r="L88" s="408">
        <v>10</v>
      </c>
      <c r="M88" s="390"/>
    </row>
    <row r="89" spans="2:13" ht="15">
      <c r="B89" s="393" t="s">
        <v>209</v>
      </c>
      <c r="C89" s="406">
        <v>130700</v>
      </c>
      <c r="D89" s="406">
        <v>6991</v>
      </c>
      <c r="E89" s="407">
        <v>3137</v>
      </c>
      <c r="F89" s="407">
        <v>3724</v>
      </c>
      <c r="G89" s="406">
        <v>130</v>
      </c>
      <c r="H89" s="406">
        <v>123709</v>
      </c>
      <c r="I89" s="406">
        <v>18690</v>
      </c>
      <c r="J89" s="406">
        <v>41521</v>
      </c>
      <c r="K89" s="406">
        <v>63498</v>
      </c>
      <c r="L89" s="408">
        <v>0</v>
      </c>
      <c r="M89" s="390"/>
    </row>
    <row r="90" spans="2:13" ht="15">
      <c r="B90" s="393" t="s">
        <v>210</v>
      </c>
      <c r="C90" s="406">
        <v>110848</v>
      </c>
      <c r="D90" s="406">
        <v>7885</v>
      </c>
      <c r="E90" s="407">
        <v>3953</v>
      </c>
      <c r="F90" s="407">
        <v>3801</v>
      </c>
      <c r="G90" s="406">
        <v>131</v>
      </c>
      <c r="H90" s="406">
        <v>102963</v>
      </c>
      <c r="I90" s="406">
        <v>15359</v>
      </c>
      <c r="J90" s="406">
        <v>34533</v>
      </c>
      <c r="K90" s="406">
        <v>53071</v>
      </c>
      <c r="L90" s="408">
        <v>0</v>
      </c>
      <c r="M90" s="390"/>
    </row>
    <row r="91" spans="2:13" ht="15">
      <c r="B91" s="393" t="s">
        <v>211</v>
      </c>
      <c r="C91" s="409">
        <v>112741</v>
      </c>
      <c r="D91" s="409">
        <v>6588</v>
      </c>
      <c r="E91" s="407">
        <v>2591</v>
      </c>
      <c r="F91" s="407">
        <v>3709</v>
      </c>
      <c r="G91" s="406">
        <v>288</v>
      </c>
      <c r="H91" s="409">
        <v>106153</v>
      </c>
      <c r="I91" s="406">
        <v>16207</v>
      </c>
      <c r="J91" s="406">
        <v>35142</v>
      </c>
      <c r="K91" s="406">
        <v>54804</v>
      </c>
      <c r="L91" s="408">
        <v>0</v>
      </c>
      <c r="M91" s="390"/>
    </row>
    <row r="92" spans="2:13" ht="15">
      <c r="B92" s="393" t="s">
        <v>212</v>
      </c>
      <c r="C92" s="406">
        <v>113572</v>
      </c>
      <c r="D92" s="406">
        <v>5596</v>
      </c>
      <c r="E92" s="407">
        <v>2136</v>
      </c>
      <c r="F92" s="407">
        <v>3336</v>
      </c>
      <c r="G92" s="406">
        <v>124</v>
      </c>
      <c r="H92" s="406">
        <v>107976</v>
      </c>
      <c r="I92" s="406">
        <v>19189</v>
      </c>
      <c r="J92" s="406">
        <v>41161</v>
      </c>
      <c r="K92" s="406">
        <v>47626</v>
      </c>
      <c r="L92" s="408">
        <v>0</v>
      </c>
      <c r="M92" s="390"/>
    </row>
    <row r="93" spans="2:13" ht="15">
      <c r="B93" s="393" t="s">
        <v>213</v>
      </c>
      <c r="C93" s="406">
        <v>107320</v>
      </c>
      <c r="D93" s="406">
        <v>6343</v>
      </c>
      <c r="E93" s="407">
        <v>2828</v>
      </c>
      <c r="F93" s="407">
        <v>3175</v>
      </c>
      <c r="G93" s="406">
        <v>340</v>
      </c>
      <c r="H93" s="406">
        <v>100977</v>
      </c>
      <c r="I93" s="410">
        <v>15242</v>
      </c>
      <c r="J93" s="410">
        <v>36412</v>
      </c>
      <c r="K93" s="410">
        <v>49323</v>
      </c>
      <c r="L93" s="411">
        <v>0</v>
      </c>
      <c r="M93" s="390"/>
    </row>
    <row r="94" spans="2:13" ht="15">
      <c r="B94" s="393" t="s">
        <v>214</v>
      </c>
      <c r="C94" s="406">
        <v>107606</v>
      </c>
      <c r="D94" s="406">
        <v>7100</v>
      </c>
      <c r="E94" s="407">
        <v>2545</v>
      </c>
      <c r="F94" s="407">
        <v>4414</v>
      </c>
      <c r="G94" s="406">
        <v>141</v>
      </c>
      <c r="H94" s="406">
        <v>100506</v>
      </c>
      <c r="I94" s="406">
        <v>14346</v>
      </c>
      <c r="J94" s="406">
        <v>38260</v>
      </c>
      <c r="K94" s="406">
        <v>47888</v>
      </c>
      <c r="L94" s="408">
        <v>12</v>
      </c>
      <c r="M94" s="390"/>
    </row>
    <row r="95" spans="2:13" ht="15">
      <c r="B95" s="393" t="s">
        <v>215</v>
      </c>
      <c r="C95" s="406">
        <v>114839</v>
      </c>
      <c r="D95" s="406">
        <v>5922</v>
      </c>
      <c r="E95" s="407">
        <v>1996</v>
      </c>
      <c r="F95" s="407">
        <v>3788</v>
      </c>
      <c r="G95" s="406">
        <v>138</v>
      </c>
      <c r="H95" s="406">
        <v>108917</v>
      </c>
      <c r="I95" s="406">
        <v>15899</v>
      </c>
      <c r="J95" s="406">
        <v>40817</v>
      </c>
      <c r="K95" s="406">
        <v>52201</v>
      </c>
      <c r="L95" s="408">
        <v>0</v>
      </c>
      <c r="M95" s="390"/>
    </row>
    <row r="96" spans="2:13" ht="15">
      <c r="B96" s="412" t="s">
        <v>216</v>
      </c>
      <c r="C96" s="406">
        <v>117095</v>
      </c>
      <c r="D96" s="406">
        <v>5393</v>
      </c>
      <c r="E96" s="407">
        <v>1697</v>
      </c>
      <c r="F96" s="407">
        <v>3512</v>
      </c>
      <c r="G96" s="406">
        <v>184</v>
      </c>
      <c r="H96" s="406">
        <v>111702</v>
      </c>
      <c r="I96" s="406">
        <v>16611</v>
      </c>
      <c r="J96" s="406">
        <v>43924</v>
      </c>
      <c r="K96" s="406">
        <v>51167</v>
      </c>
      <c r="L96" s="408">
        <v>0</v>
      </c>
      <c r="M96" s="390"/>
    </row>
    <row r="97" spans="2:15" ht="15">
      <c r="B97" s="412" t="s">
        <v>217</v>
      </c>
      <c r="C97" s="406">
        <v>110633</v>
      </c>
      <c r="D97" s="406">
        <v>6574</v>
      </c>
      <c r="E97" s="407">
        <v>1632</v>
      </c>
      <c r="F97" s="407">
        <v>4807</v>
      </c>
      <c r="G97" s="406">
        <v>135</v>
      </c>
      <c r="H97" s="406">
        <v>104059</v>
      </c>
      <c r="I97" s="406">
        <v>15314</v>
      </c>
      <c r="J97" s="406">
        <v>40847</v>
      </c>
      <c r="K97" s="406">
        <v>47898</v>
      </c>
      <c r="L97" s="408">
        <v>0</v>
      </c>
      <c r="M97" s="390"/>
    </row>
    <row r="98" spans="2:15" ht="15">
      <c r="B98" s="412" t="s">
        <v>218</v>
      </c>
      <c r="C98" s="406">
        <v>110226</v>
      </c>
      <c r="D98" s="406">
        <v>4842</v>
      </c>
      <c r="E98" s="407">
        <v>1921</v>
      </c>
      <c r="F98" s="407">
        <v>2749</v>
      </c>
      <c r="G98" s="406">
        <v>172</v>
      </c>
      <c r="H98" s="406">
        <v>105384</v>
      </c>
      <c r="I98" s="406">
        <v>13769</v>
      </c>
      <c r="J98" s="406">
        <v>39645</v>
      </c>
      <c r="K98" s="406">
        <v>51970</v>
      </c>
      <c r="L98" s="408">
        <v>0</v>
      </c>
      <c r="M98" s="390"/>
    </row>
    <row r="99" spans="2:15" ht="15">
      <c r="B99" s="400"/>
      <c r="C99" s="407"/>
      <c r="D99" s="407"/>
      <c r="E99" s="407"/>
      <c r="F99" s="407"/>
      <c r="G99" s="407"/>
      <c r="H99" s="407"/>
      <c r="I99" s="407"/>
      <c r="J99" s="407"/>
      <c r="K99" s="407"/>
      <c r="L99" s="408"/>
      <c r="M99" s="390"/>
    </row>
    <row r="100" spans="2:15" ht="15">
      <c r="B100" s="401" t="s">
        <v>225</v>
      </c>
      <c r="C100" s="415">
        <f t="shared" ref="C100:L100" si="1">SUM(C87:C98)</f>
        <v>1357218</v>
      </c>
      <c r="D100" s="415">
        <f t="shared" si="1"/>
        <v>76819</v>
      </c>
      <c r="E100" s="415">
        <f t="shared" si="1"/>
        <v>30042</v>
      </c>
      <c r="F100" s="415">
        <f t="shared" si="1"/>
        <v>44296</v>
      </c>
      <c r="G100" s="415">
        <f t="shared" si="1"/>
        <v>2481</v>
      </c>
      <c r="H100" s="415">
        <f t="shared" si="1"/>
        <v>1280399</v>
      </c>
      <c r="I100" s="415">
        <f t="shared" si="1"/>
        <v>189679</v>
      </c>
      <c r="J100" s="415">
        <f t="shared" si="1"/>
        <v>458271</v>
      </c>
      <c r="K100" s="415">
        <f t="shared" si="1"/>
        <v>632293</v>
      </c>
      <c r="L100" s="416">
        <f t="shared" si="1"/>
        <v>156</v>
      </c>
      <c r="M100" s="390"/>
    </row>
    <row r="102" spans="2:15" ht="12.75">
      <c r="C102" s="418"/>
      <c r="D102" s="418"/>
      <c r="E102" s="418"/>
      <c r="F102" s="418"/>
      <c r="G102" s="418"/>
      <c r="H102" s="418"/>
      <c r="I102" s="418"/>
      <c r="J102" s="418"/>
      <c r="K102" s="418"/>
      <c r="L102" s="418"/>
    </row>
    <row r="103" spans="2:15" ht="18">
      <c r="B103" s="404" t="s">
        <v>226</v>
      </c>
      <c r="C103" s="577"/>
      <c r="D103" s="404"/>
      <c r="E103" s="577"/>
      <c r="F103" s="577"/>
      <c r="H103" s="577"/>
      <c r="I103" s="577"/>
      <c r="J103" s="577"/>
      <c r="K103" s="577"/>
      <c r="L103" s="577"/>
    </row>
    <row r="104" spans="2:15" ht="18">
      <c r="B104" s="577"/>
      <c r="C104" s="577"/>
      <c r="D104" s="577"/>
      <c r="E104" s="577"/>
      <c r="F104" s="384" t="s">
        <v>194</v>
      </c>
      <c r="G104" s="577"/>
      <c r="H104" s="577"/>
      <c r="I104" s="577"/>
      <c r="J104" s="577"/>
      <c r="K104" s="577"/>
      <c r="L104" s="577"/>
    </row>
    <row r="105" spans="2:15" ht="30">
      <c r="B105" s="578" t="s">
        <v>195</v>
      </c>
      <c r="C105" s="580" t="s">
        <v>22</v>
      </c>
      <c r="D105" s="580" t="s">
        <v>196</v>
      </c>
      <c r="E105" s="582" t="s">
        <v>197</v>
      </c>
      <c r="F105" s="583"/>
      <c r="G105" s="584"/>
      <c r="H105" s="585" t="s">
        <v>198</v>
      </c>
      <c r="I105" s="582" t="s">
        <v>199</v>
      </c>
      <c r="J105" s="583"/>
      <c r="K105" s="583"/>
      <c r="L105" s="583"/>
      <c r="N105" s="1218"/>
      <c r="O105" s="1218"/>
    </row>
    <row r="106" spans="2:15" ht="15">
      <c r="B106" s="579"/>
      <c r="C106" s="581"/>
      <c r="D106" s="581"/>
      <c r="E106" s="588" t="s">
        <v>200</v>
      </c>
      <c r="F106" s="580" t="s">
        <v>201</v>
      </c>
      <c r="G106" s="580" t="s">
        <v>202</v>
      </c>
      <c r="H106" s="586"/>
      <c r="I106" s="588" t="s">
        <v>203</v>
      </c>
      <c r="J106" s="588" t="s">
        <v>24</v>
      </c>
      <c r="K106" s="580" t="s">
        <v>204</v>
      </c>
      <c r="L106" s="587" t="s">
        <v>205</v>
      </c>
    </row>
    <row r="107" spans="2:15" ht="15">
      <c r="B107" s="579"/>
      <c r="C107" s="581"/>
      <c r="D107" s="581"/>
      <c r="E107" s="589"/>
      <c r="F107" s="581"/>
      <c r="G107" s="581"/>
      <c r="H107" s="586"/>
      <c r="I107" s="589"/>
      <c r="J107" s="589"/>
      <c r="K107" s="590"/>
      <c r="L107" s="405"/>
      <c r="N107" s="419"/>
      <c r="O107" s="420"/>
    </row>
    <row r="108" spans="2:15" ht="12.75">
      <c r="B108" s="386">
        <v>0</v>
      </c>
      <c r="C108" s="386">
        <v>1</v>
      </c>
      <c r="D108" s="386">
        <v>2</v>
      </c>
      <c r="E108" s="387">
        <v>3</v>
      </c>
      <c r="F108" s="387">
        <v>4</v>
      </c>
      <c r="G108" s="386">
        <v>5</v>
      </c>
      <c r="H108" s="386">
        <v>6</v>
      </c>
      <c r="I108" s="386">
        <v>7</v>
      </c>
      <c r="J108" s="386">
        <v>8</v>
      </c>
      <c r="K108" s="388">
        <v>9</v>
      </c>
      <c r="L108" s="389">
        <v>10</v>
      </c>
    </row>
    <row r="109" spans="2:15" ht="12.75">
      <c r="B109" s="391"/>
      <c r="C109" s="391"/>
      <c r="D109" s="391"/>
      <c r="E109" s="391"/>
      <c r="F109" s="391"/>
      <c r="G109" s="391"/>
      <c r="H109" s="391"/>
      <c r="I109" s="391"/>
      <c r="J109" s="391"/>
      <c r="K109" s="391"/>
      <c r="L109" s="391"/>
    </row>
    <row r="110" spans="2:15" ht="14.25">
      <c r="B110" s="83"/>
      <c r="D110" s="576"/>
      <c r="E110" s="576"/>
      <c r="G110" s="576" t="s">
        <v>206</v>
      </c>
      <c r="H110" s="576"/>
      <c r="I110" s="576"/>
      <c r="J110" s="576"/>
      <c r="K110" s="576"/>
      <c r="L110" s="576"/>
    </row>
    <row r="111" spans="2:15" ht="12.75">
      <c r="B111" s="391"/>
      <c r="C111" s="391"/>
      <c r="D111" s="391"/>
      <c r="E111" s="391"/>
      <c r="F111" s="391"/>
      <c r="G111" s="391"/>
      <c r="H111" s="391"/>
      <c r="I111" s="391"/>
      <c r="J111" s="391"/>
      <c r="K111" s="391"/>
      <c r="L111" s="391"/>
    </row>
    <row r="112" spans="2:15" ht="15">
      <c r="B112" s="393" t="s">
        <v>207</v>
      </c>
      <c r="C112" s="409">
        <v>88074</v>
      </c>
      <c r="D112" s="409">
        <v>4966</v>
      </c>
      <c r="E112" s="421">
        <v>1895</v>
      </c>
      <c r="F112" s="421">
        <v>2936</v>
      </c>
      <c r="G112" s="409">
        <v>135</v>
      </c>
      <c r="H112" s="422">
        <v>83108</v>
      </c>
      <c r="I112" s="409">
        <v>11335</v>
      </c>
      <c r="J112" s="422">
        <v>29439</v>
      </c>
      <c r="K112" s="422">
        <v>42334</v>
      </c>
      <c r="L112" s="423">
        <v>0</v>
      </c>
    </row>
    <row r="113" spans="2:15" ht="15">
      <c r="B113" s="393" t="s">
        <v>208</v>
      </c>
      <c r="C113" s="406">
        <v>84039</v>
      </c>
      <c r="D113" s="406">
        <v>5111</v>
      </c>
      <c r="E113" s="407">
        <v>2084</v>
      </c>
      <c r="F113" s="407">
        <v>2578</v>
      </c>
      <c r="G113" s="406">
        <v>449</v>
      </c>
      <c r="H113" s="406">
        <v>78928</v>
      </c>
      <c r="I113" s="406">
        <v>10671</v>
      </c>
      <c r="J113" s="406">
        <v>26527</v>
      </c>
      <c r="K113" s="406">
        <v>41730</v>
      </c>
      <c r="L113" s="408">
        <v>0</v>
      </c>
    </row>
    <row r="114" spans="2:15" ht="15">
      <c r="B114" s="393" t="s">
        <v>209</v>
      </c>
      <c r="C114" s="406">
        <v>124698</v>
      </c>
      <c r="D114" s="406">
        <v>6555</v>
      </c>
      <c r="E114" s="407">
        <v>2937</v>
      </c>
      <c r="F114" s="407">
        <v>3400</v>
      </c>
      <c r="G114" s="406">
        <v>218</v>
      </c>
      <c r="H114" s="406">
        <v>118143</v>
      </c>
      <c r="I114" s="406">
        <v>18187</v>
      </c>
      <c r="J114" s="406">
        <v>38810</v>
      </c>
      <c r="K114" s="406">
        <v>61146</v>
      </c>
      <c r="L114" s="408">
        <v>0</v>
      </c>
    </row>
    <row r="115" spans="2:15" ht="15">
      <c r="B115" s="393" t="s">
        <v>210</v>
      </c>
      <c r="C115" s="406">
        <v>92694</v>
      </c>
      <c r="D115" s="406">
        <v>5545</v>
      </c>
      <c r="E115" s="407">
        <v>2379</v>
      </c>
      <c r="F115" s="407">
        <v>3006</v>
      </c>
      <c r="G115" s="406">
        <v>160</v>
      </c>
      <c r="H115" s="406">
        <v>87149</v>
      </c>
      <c r="I115" s="406">
        <v>13286</v>
      </c>
      <c r="J115" s="406">
        <v>31469</v>
      </c>
      <c r="K115" s="406">
        <v>42394</v>
      </c>
      <c r="L115" s="408">
        <v>0</v>
      </c>
    </row>
    <row r="116" spans="2:15" ht="15">
      <c r="B116" s="393" t="s">
        <v>211</v>
      </c>
      <c r="C116" s="409">
        <v>118251</v>
      </c>
      <c r="D116" s="409">
        <v>5697</v>
      </c>
      <c r="E116" s="407">
        <v>2230</v>
      </c>
      <c r="F116" s="407">
        <v>3293</v>
      </c>
      <c r="G116" s="406">
        <v>174</v>
      </c>
      <c r="H116" s="409">
        <v>112554</v>
      </c>
      <c r="I116" s="406">
        <v>17224</v>
      </c>
      <c r="J116" s="406">
        <v>37242</v>
      </c>
      <c r="K116" s="406">
        <v>58088</v>
      </c>
      <c r="L116" s="408">
        <v>0</v>
      </c>
    </row>
    <row r="117" spans="2:15" ht="15">
      <c r="B117" s="393" t="s">
        <v>212</v>
      </c>
      <c r="C117" s="406">
        <v>113078</v>
      </c>
      <c r="D117" s="406">
        <v>5174</v>
      </c>
      <c r="E117" s="407">
        <v>1889</v>
      </c>
      <c r="F117" s="407">
        <v>3124</v>
      </c>
      <c r="G117" s="406">
        <v>161</v>
      </c>
      <c r="H117" s="406">
        <v>107904</v>
      </c>
      <c r="I117" s="406">
        <v>14580</v>
      </c>
      <c r="J117" s="406">
        <v>36857</v>
      </c>
      <c r="K117" s="406">
        <v>56460</v>
      </c>
      <c r="L117" s="408">
        <v>7</v>
      </c>
    </row>
    <row r="118" spans="2:15" ht="15">
      <c r="B118" s="393" t="s">
        <v>213</v>
      </c>
      <c r="C118" s="406">
        <v>103279</v>
      </c>
      <c r="D118" s="406">
        <v>4741</v>
      </c>
      <c r="E118" s="407">
        <v>1772</v>
      </c>
      <c r="F118" s="407">
        <v>2797</v>
      </c>
      <c r="G118" s="406">
        <v>172</v>
      </c>
      <c r="H118" s="406">
        <v>98538</v>
      </c>
      <c r="I118" s="410">
        <v>13237</v>
      </c>
      <c r="J118" s="410">
        <v>36277</v>
      </c>
      <c r="K118" s="410">
        <v>49014</v>
      </c>
      <c r="L118" s="411">
        <v>10</v>
      </c>
    </row>
    <row r="119" spans="2:15" ht="15">
      <c r="B119" s="393" t="s">
        <v>214</v>
      </c>
      <c r="C119" s="406">
        <v>99116</v>
      </c>
      <c r="D119" s="406">
        <v>5016</v>
      </c>
      <c r="E119" s="407">
        <v>1843</v>
      </c>
      <c r="F119" s="407">
        <v>2994</v>
      </c>
      <c r="G119" s="406">
        <v>179</v>
      </c>
      <c r="H119" s="406">
        <v>94100</v>
      </c>
      <c r="I119" s="406">
        <v>12819</v>
      </c>
      <c r="J119" s="406">
        <v>36213</v>
      </c>
      <c r="K119" s="406">
        <v>45061</v>
      </c>
      <c r="L119" s="408">
        <v>7</v>
      </c>
    </row>
    <row r="120" spans="2:15" ht="15">
      <c r="B120" s="393" t="s">
        <v>215</v>
      </c>
      <c r="C120" s="406">
        <v>100767</v>
      </c>
      <c r="D120" s="406">
        <v>4554</v>
      </c>
      <c r="E120" s="407">
        <v>1426</v>
      </c>
      <c r="F120" s="407">
        <v>2939</v>
      </c>
      <c r="G120" s="406">
        <v>189</v>
      </c>
      <c r="H120" s="406">
        <v>96213</v>
      </c>
      <c r="I120" s="406">
        <v>13486</v>
      </c>
      <c r="J120" s="406">
        <v>37044</v>
      </c>
      <c r="K120" s="406">
        <v>45683</v>
      </c>
      <c r="L120" s="408">
        <v>0</v>
      </c>
    </row>
    <row r="121" spans="2:15" ht="15">
      <c r="B121" s="412" t="s">
        <v>216</v>
      </c>
      <c r="C121" s="406">
        <v>111953</v>
      </c>
      <c r="D121" s="406">
        <v>4646</v>
      </c>
      <c r="E121" s="407">
        <v>1628</v>
      </c>
      <c r="F121" s="407">
        <v>2825</v>
      </c>
      <c r="G121" s="406">
        <v>193</v>
      </c>
      <c r="H121" s="406">
        <v>107307</v>
      </c>
      <c r="I121" s="406">
        <v>16054</v>
      </c>
      <c r="J121" s="406">
        <v>44030</v>
      </c>
      <c r="K121" s="406">
        <v>47223</v>
      </c>
      <c r="L121" s="408">
        <v>0</v>
      </c>
      <c r="N121" s="1218"/>
      <c r="O121" s="1218"/>
    </row>
    <row r="122" spans="2:15" ht="15">
      <c r="B122" s="412" t="s">
        <v>217</v>
      </c>
      <c r="C122" s="406">
        <v>106928</v>
      </c>
      <c r="D122" s="406">
        <v>5916</v>
      </c>
      <c r="E122" s="407">
        <v>1406</v>
      </c>
      <c r="F122" s="407">
        <v>4331</v>
      </c>
      <c r="G122" s="406">
        <v>179</v>
      </c>
      <c r="H122" s="406">
        <v>101012</v>
      </c>
      <c r="I122" s="406">
        <v>15280</v>
      </c>
      <c r="J122" s="406">
        <v>39118</v>
      </c>
      <c r="K122" s="406">
        <v>46614</v>
      </c>
      <c r="L122" s="408">
        <v>0</v>
      </c>
    </row>
    <row r="123" spans="2:15" ht="15">
      <c r="B123" s="412" t="s">
        <v>218</v>
      </c>
      <c r="C123" s="406">
        <v>94364</v>
      </c>
      <c r="D123" s="406">
        <v>4628</v>
      </c>
      <c r="E123" s="407">
        <v>1776</v>
      </c>
      <c r="F123" s="407">
        <v>2685</v>
      </c>
      <c r="G123" s="406">
        <v>167</v>
      </c>
      <c r="H123" s="406">
        <v>89736</v>
      </c>
      <c r="I123" s="406">
        <v>12451</v>
      </c>
      <c r="J123" s="406">
        <v>31491</v>
      </c>
      <c r="K123" s="406">
        <v>45794</v>
      </c>
      <c r="L123" s="408">
        <v>0</v>
      </c>
      <c r="N123" s="419"/>
      <c r="O123" s="420"/>
    </row>
    <row r="124" spans="2:15" ht="15">
      <c r="B124" s="400"/>
      <c r="C124" s="407"/>
      <c r="D124" s="407"/>
      <c r="E124" s="407"/>
      <c r="F124" s="407"/>
      <c r="G124" s="407"/>
      <c r="H124" s="407"/>
      <c r="I124" s="407"/>
      <c r="J124" s="407"/>
      <c r="K124" s="407"/>
      <c r="L124" s="408"/>
    </row>
    <row r="125" spans="2:15" ht="15.75">
      <c r="B125" s="401" t="s">
        <v>227</v>
      </c>
      <c r="C125" s="415">
        <f t="shared" ref="C125:L125" si="2">SUM(C112:C123)</f>
        <v>1237241</v>
      </c>
      <c r="D125" s="415">
        <f t="shared" si="2"/>
        <v>62549</v>
      </c>
      <c r="E125" s="415">
        <f t="shared" si="2"/>
        <v>23265</v>
      </c>
      <c r="F125" s="415">
        <f t="shared" si="2"/>
        <v>36908</v>
      </c>
      <c r="G125" s="415">
        <f t="shared" si="2"/>
        <v>2376</v>
      </c>
      <c r="H125" s="415">
        <f t="shared" si="2"/>
        <v>1174692</v>
      </c>
      <c r="I125" s="415">
        <f t="shared" si="2"/>
        <v>168610</v>
      </c>
      <c r="J125" s="415">
        <f t="shared" si="2"/>
        <v>424517</v>
      </c>
      <c r="K125" s="415">
        <f t="shared" si="2"/>
        <v>581541</v>
      </c>
      <c r="L125" s="416">
        <f t="shared" si="2"/>
        <v>24</v>
      </c>
      <c r="N125" s="424"/>
      <c r="O125" s="424"/>
    </row>
    <row r="128" spans="2:15" ht="18">
      <c r="B128" s="404" t="s">
        <v>228</v>
      </c>
      <c r="C128" s="577"/>
      <c r="D128" s="404"/>
      <c r="E128" s="577"/>
      <c r="F128" s="577"/>
      <c r="H128" s="577"/>
      <c r="I128" s="577"/>
      <c r="J128" s="577"/>
      <c r="K128" s="577"/>
      <c r="L128" s="577"/>
    </row>
    <row r="129" spans="2:12" ht="18">
      <c r="B129" s="577"/>
      <c r="C129" s="577"/>
      <c r="D129" s="577"/>
      <c r="E129" s="577"/>
      <c r="F129" s="384" t="s">
        <v>194</v>
      </c>
      <c r="G129" s="577"/>
      <c r="H129" s="577"/>
      <c r="I129" s="577"/>
      <c r="J129" s="577"/>
      <c r="K129" s="577"/>
      <c r="L129" s="577"/>
    </row>
    <row r="130" spans="2:12" ht="30">
      <c r="B130" s="578" t="s">
        <v>195</v>
      </c>
      <c r="C130" s="580" t="s">
        <v>22</v>
      </c>
      <c r="D130" s="580" t="s">
        <v>196</v>
      </c>
      <c r="E130" s="582" t="s">
        <v>197</v>
      </c>
      <c r="F130" s="583"/>
      <c r="G130" s="584"/>
      <c r="H130" s="585" t="s">
        <v>198</v>
      </c>
      <c r="I130" s="582" t="s">
        <v>199</v>
      </c>
      <c r="J130" s="583"/>
      <c r="K130" s="583"/>
      <c r="L130" s="583"/>
    </row>
    <row r="131" spans="2:12" ht="15">
      <c r="B131" s="579"/>
      <c r="C131" s="581"/>
      <c r="D131" s="581"/>
      <c r="E131" s="588" t="s">
        <v>200</v>
      </c>
      <c r="F131" s="580" t="s">
        <v>201</v>
      </c>
      <c r="G131" s="580" t="s">
        <v>202</v>
      </c>
      <c r="H131" s="586"/>
      <c r="I131" s="588" t="s">
        <v>203</v>
      </c>
      <c r="J131" s="588" t="s">
        <v>24</v>
      </c>
      <c r="K131" s="580" t="s">
        <v>204</v>
      </c>
      <c r="L131" s="587" t="s">
        <v>205</v>
      </c>
    </row>
    <row r="132" spans="2:12" ht="15">
      <c r="B132" s="579"/>
      <c r="C132" s="581"/>
      <c r="D132" s="581"/>
      <c r="E132" s="589"/>
      <c r="F132" s="581"/>
      <c r="G132" s="581"/>
      <c r="H132" s="586"/>
      <c r="I132" s="589"/>
      <c r="J132" s="589"/>
      <c r="K132" s="590"/>
      <c r="L132" s="405"/>
    </row>
    <row r="133" spans="2:12" ht="12.75">
      <c r="B133" s="386">
        <v>0</v>
      </c>
      <c r="C133" s="386">
        <v>1</v>
      </c>
      <c r="D133" s="386">
        <v>2</v>
      </c>
      <c r="E133" s="387">
        <v>3</v>
      </c>
      <c r="F133" s="387">
        <v>4</v>
      </c>
      <c r="G133" s="386">
        <v>5</v>
      </c>
      <c r="H133" s="386">
        <v>6</v>
      </c>
      <c r="I133" s="386">
        <v>7</v>
      </c>
      <c r="J133" s="386">
        <v>8</v>
      </c>
      <c r="K133" s="388">
        <v>9</v>
      </c>
      <c r="L133" s="389">
        <v>10</v>
      </c>
    </row>
    <row r="134" spans="2:12" ht="12.75">
      <c r="B134" s="391"/>
      <c r="C134" s="391"/>
      <c r="D134" s="391"/>
      <c r="E134" s="391"/>
      <c r="F134" s="391"/>
      <c r="G134" s="391"/>
      <c r="H134" s="391"/>
      <c r="I134" s="391"/>
      <c r="J134" s="391"/>
      <c r="K134" s="391"/>
      <c r="L134" s="391"/>
    </row>
    <row r="135" spans="2:12" ht="14.25">
      <c r="B135" s="83"/>
      <c r="D135" s="576"/>
      <c r="E135" s="576"/>
      <c r="G135" s="576" t="s">
        <v>206</v>
      </c>
      <c r="H135" s="576"/>
      <c r="I135" s="576"/>
      <c r="J135" s="576"/>
      <c r="K135" s="576"/>
      <c r="L135" s="576"/>
    </row>
    <row r="136" spans="2:12" ht="12.75">
      <c r="B136" s="391"/>
      <c r="C136" s="391"/>
      <c r="D136" s="391"/>
      <c r="E136" s="391"/>
      <c r="F136" s="391"/>
      <c r="G136" s="391"/>
      <c r="H136" s="391"/>
      <c r="I136" s="391"/>
      <c r="J136" s="391"/>
      <c r="K136" s="391"/>
      <c r="L136" s="391"/>
    </row>
    <row r="137" spans="2:12" ht="15">
      <c r="B137" s="393" t="s">
        <v>207</v>
      </c>
      <c r="C137" s="409">
        <v>98825</v>
      </c>
      <c r="D137" s="409">
        <v>5077</v>
      </c>
      <c r="E137" s="421">
        <v>1951</v>
      </c>
      <c r="F137" s="421">
        <v>2934</v>
      </c>
      <c r="G137" s="409">
        <v>192</v>
      </c>
      <c r="H137" s="422">
        <v>93748</v>
      </c>
      <c r="I137" s="409">
        <v>12592</v>
      </c>
      <c r="J137" s="422">
        <v>33704</v>
      </c>
      <c r="K137" s="422">
        <v>47452</v>
      </c>
      <c r="L137" s="423">
        <v>0</v>
      </c>
    </row>
    <row r="138" spans="2:12" ht="15">
      <c r="B138" s="393" t="s">
        <v>208</v>
      </c>
      <c r="C138" s="406">
        <v>96358</v>
      </c>
      <c r="D138" s="406">
        <v>3952</v>
      </c>
      <c r="E138" s="407">
        <v>1338</v>
      </c>
      <c r="F138" s="407">
        <v>2444</v>
      </c>
      <c r="G138" s="406">
        <v>170</v>
      </c>
      <c r="H138" s="406">
        <v>92406</v>
      </c>
      <c r="I138" s="406">
        <v>13204</v>
      </c>
      <c r="J138" s="406">
        <v>30916</v>
      </c>
      <c r="K138" s="406">
        <v>48286</v>
      </c>
      <c r="L138" s="408">
        <v>0</v>
      </c>
    </row>
    <row r="139" spans="2:12" ht="15">
      <c r="B139" s="393" t="s">
        <v>209</v>
      </c>
      <c r="C139" s="406">
        <v>102617</v>
      </c>
      <c r="D139" s="406">
        <v>5781</v>
      </c>
      <c r="E139" s="407">
        <v>2534</v>
      </c>
      <c r="F139" s="407">
        <v>2928</v>
      </c>
      <c r="G139" s="406">
        <v>319</v>
      </c>
      <c r="H139" s="406">
        <v>96836</v>
      </c>
      <c r="I139" s="406">
        <v>14531</v>
      </c>
      <c r="J139" s="406">
        <v>32396</v>
      </c>
      <c r="K139" s="406">
        <v>49909</v>
      </c>
      <c r="L139" s="408">
        <v>0</v>
      </c>
    </row>
    <row r="140" spans="2:12" ht="15">
      <c r="B140" s="393" t="s">
        <v>210</v>
      </c>
      <c r="C140" s="406">
        <v>98159</v>
      </c>
      <c r="D140" s="406">
        <v>4984</v>
      </c>
      <c r="E140" s="407">
        <v>1996</v>
      </c>
      <c r="F140" s="407">
        <v>2917</v>
      </c>
      <c r="G140" s="406">
        <v>71</v>
      </c>
      <c r="H140" s="406">
        <v>93175</v>
      </c>
      <c r="I140" s="406">
        <v>13624</v>
      </c>
      <c r="J140" s="406">
        <v>28719</v>
      </c>
      <c r="K140" s="406">
        <v>50832</v>
      </c>
      <c r="L140" s="408">
        <v>0</v>
      </c>
    </row>
    <row r="141" spans="2:12" ht="15">
      <c r="B141" s="393" t="s">
        <v>211</v>
      </c>
      <c r="C141" s="409">
        <v>105455</v>
      </c>
      <c r="D141" s="409">
        <v>5233</v>
      </c>
      <c r="E141" s="407">
        <v>1970</v>
      </c>
      <c r="F141" s="407">
        <v>3179</v>
      </c>
      <c r="G141" s="406">
        <v>84</v>
      </c>
      <c r="H141" s="409">
        <v>100222</v>
      </c>
      <c r="I141" s="406">
        <v>15215</v>
      </c>
      <c r="J141" s="406">
        <v>30197</v>
      </c>
      <c r="K141" s="406">
        <v>54810</v>
      </c>
      <c r="L141" s="408">
        <v>0</v>
      </c>
    </row>
    <row r="142" spans="2:12" ht="15">
      <c r="B142" s="393" t="s">
        <v>212</v>
      </c>
      <c r="C142" s="406">
        <v>109247</v>
      </c>
      <c r="D142" s="406">
        <v>4601</v>
      </c>
      <c r="E142" s="407">
        <v>1793</v>
      </c>
      <c r="F142" s="407">
        <v>2741</v>
      </c>
      <c r="G142" s="406">
        <v>67</v>
      </c>
      <c r="H142" s="406">
        <v>104646</v>
      </c>
      <c r="I142" s="406">
        <v>14099</v>
      </c>
      <c r="J142" s="406">
        <v>31176</v>
      </c>
      <c r="K142" s="406">
        <v>59253</v>
      </c>
      <c r="L142" s="408">
        <v>118</v>
      </c>
    </row>
    <row r="143" spans="2:12" ht="15">
      <c r="B143" s="393" t="s">
        <v>213</v>
      </c>
      <c r="C143" s="406">
        <v>110620</v>
      </c>
      <c r="D143" s="406">
        <v>4972</v>
      </c>
      <c r="E143" s="407">
        <v>1781</v>
      </c>
      <c r="F143" s="407">
        <v>2775</v>
      </c>
      <c r="G143" s="406">
        <v>416</v>
      </c>
      <c r="H143" s="406">
        <v>105648</v>
      </c>
      <c r="I143" s="410">
        <v>14921</v>
      </c>
      <c r="J143" s="410">
        <v>33005</v>
      </c>
      <c r="K143" s="410">
        <v>57722</v>
      </c>
      <c r="L143" s="411">
        <v>0</v>
      </c>
    </row>
    <row r="144" spans="2:12" ht="15">
      <c r="B144" s="393" t="s">
        <v>214</v>
      </c>
      <c r="C144" s="406">
        <v>96801</v>
      </c>
      <c r="D144" s="406">
        <v>5179</v>
      </c>
      <c r="E144" s="407">
        <v>1821</v>
      </c>
      <c r="F144" s="407">
        <v>3229</v>
      </c>
      <c r="G144" s="406">
        <v>129</v>
      </c>
      <c r="H144" s="406">
        <v>91622</v>
      </c>
      <c r="I144" s="406">
        <v>12796</v>
      </c>
      <c r="J144" s="406">
        <v>30272</v>
      </c>
      <c r="K144" s="406">
        <v>48554</v>
      </c>
      <c r="L144" s="408">
        <v>0</v>
      </c>
    </row>
    <row r="145" spans="2:15" ht="15">
      <c r="B145" s="393" t="s">
        <v>215</v>
      </c>
      <c r="C145" s="406">
        <v>107646</v>
      </c>
      <c r="D145" s="406">
        <v>4825</v>
      </c>
      <c r="E145" s="407">
        <v>1418</v>
      </c>
      <c r="F145" s="407">
        <v>3246</v>
      </c>
      <c r="G145" s="406">
        <v>161</v>
      </c>
      <c r="H145" s="406">
        <v>102821</v>
      </c>
      <c r="I145" s="406">
        <v>14240</v>
      </c>
      <c r="J145" s="406">
        <v>34885</v>
      </c>
      <c r="K145" s="406">
        <v>53696</v>
      </c>
      <c r="L145" s="408">
        <v>0</v>
      </c>
      <c r="N145" s="1218"/>
      <c r="O145" s="1218"/>
    </row>
    <row r="146" spans="2:15" ht="15">
      <c r="B146" s="412" t="s">
        <v>216</v>
      </c>
      <c r="C146" s="406">
        <v>115813</v>
      </c>
      <c r="D146" s="406">
        <v>4899</v>
      </c>
      <c r="E146" s="407">
        <v>1505</v>
      </c>
      <c r="F146" s="407">
        <v>3198</v>
      </c>
      <c r="G146" s="406">
        <v>196</v>
      </c>
      <c r="H146" s="406">
        <v>110914</v>
      </c>
      <c r="I146" s="406">
        <v>16269</v>
      </c>
      <c r="J146" s="406">
        <v>37552</v>
      </c>
      <c r="K146" s="406">
        <v>57093</v>
      </c>
      <c r="L146" s="408">
        <v>0</v>
      </c>
    </row>
    <row r="147" spans="2:15" ht="15">
      <c r="B147" s="412" t="s">
        <v>217</v>
      </c>
      <c r="C147" s="406">
        <v>96411</v>
      </c>
      <c r="D147" s="406">
        <v>4507</v>
      </c>
      <c r="E147" s="407">
        <v>1626</v>
      </c>
      <c r="F147" s="407">
        <v>2371</v>
      </c>
      <c r="G147" s="406">
        <v>510</v>
      </c>
      <c r="H147" s="406">
        <v>91904</v>
      </c>
      <c r="I147" s="406">
        <v>14162</v>
      </c>
      <c r="J147" s="406">
        <v>31275</v>
      </c>
      <c r="K147" s="406">
        <v>46467</v>
      </c>
      <c r="L147" s="408">
        <v>0</v>
      </c>
      <c r="N147" s="419"/>
      <c r="O147" s="420"/>
    </row>
    <row r="148" spans="2:15" ht="15">
      <c r="B148" s="412" t="s">
        <v>218</v>
      </c>
      <c r="C148" s="406">
        <v>90838</v>
      </c>
      <c r="D148" s="406">
        <v>4988</v>
      </c>
      <c r="E148" s="407">
        <v>2229</v>
      </c>
      <c r="F148" s="407">
        <v>2548</v>
      </c>
      <c r="G148" s="406">
        <v>211</v>
      </c>
      <c r="H148" s="406">
        <v>85850</v>
      </c>
      <c r="I148" s="406">
        <v>11789</v>
      </c>
      <c r="J148" s="406">
        <v>26445</v>
      </c>
      <c r="K148" s="406">
        <v>47616</v>
      </c>
      <c r="L148" s="408">
        <v>0</v>
      </c>
    </row>
    <row r="149" spans="2:15" ht="15">
      <c r="B149" s="400"/>
      <c r="C149" s="407"/>
      <c r="D149" s="407"/>
      <c r="E149" s="407"/>
      <c r="F149" s="407"/>
      <c r="G149" s="407"/>
      <c r="H149" s="407"/>
      <c r="I149" s="407"/>
      <c r="J149" s="407"/>
      <c r="K149" s="407"/>
      <c r="L149" s="408"/>
    </row>
    <row r="150" spans="2:15" ht="15.75">
      <c r="B150" s="401" t="s">
        <v>229</v>
      </c>
      <c r="C150" s="415">
        <f t="shared" ref="C150:L150" si="3">SUM(C137:C148)</f>
        <v>1228790</v>
      </c>
      <c r="D150" s="415">
        <f t="shared" si="3"/>
        <v>58998</v>
      </c>
      <c r="E150" s="415">
        <f t="shared" si="3"/>
        <v>21962</v>
      </c>
      <c r="F150" s="415">
        <f t="shared" si="3"/>
        <v>34510</v>
      </c>
      <c r="G150" s="415">
        <f t="shared" si="3"/>
        <v>2526</v>
      </c>
      <c r="H150" s="415">
        <f t="shared" si="3"/>
        <v>1169792</v>
      </c>
      <c r="I150" s="415">
        <f t="shared" si="3"/>
        <v>167442</v>
      </c>
      <c r="J150" s="415">
        <f t="shared" si="3"/>
        <v>380542</v>
      </c>
      <c r="K150" s="415">
        <f t="shared" si="3"/>
        <v>621690</v>
      </c>
      <c r="L150" s="416">
        <f t="shared" si="3"/>
        <v>118</v>
      </c>
      <c r="N150" s="424"/>
      <c r="O150" s="424"/>
    </row>
    <row r="152" spans="2:15" ht="13.5" thickBot="1">
      <c r="H152" s="425">
        <f>(H150-H125)/H125*100</f>
        <v>-0.4171306180683958</v>
      </c>
    </row>
    <row r="153" spans="2:15" ht="18">
      <c r="B153" s="426" t="s">
        <v>230</v>
      </c>
      <c r="C153" s="427"/>
      <c r="D153" s="428"/>
      <c r="E153" s="427"/>
      <c r="F153" s="427"/>
      <c r="G153" s="429"/>
      <c r="H153" s="427"/>
      <c r="I153" s="427"/>
      <c r="J153" s="427"/>
      <c r="K153" s="427"/>
      <c r="L153" s="430"/>
    </row>
    <row r="154" spans="2:15" ht="18">
      <c r="B154" s="431"/>
      <c r="C154" s="577"/>
      <c r="D154" s="577"/>
      <c r="E154" s="577"/>
      <c r="F154" s="384" t="s">
        <v>194</v>
      </c>
      <c r="G154" s="577"/>
      <c r="H154" s="577"/>
      <c r="I154" s="577"/>
      <c r="J154" s="577"/>
      <c r="K154" s="577"/>
      <c r="L154" s="432"/>
    </row>
    <row r="155" spans="2:15" ht="30">
      <c r="B155" s="433" t="s">
        <v>195</v>
      </c>
      <c r="C155" s="580" t="s">
        <v>22</v>
      </c>
      <c r="D155" s="580" t="s">
        <v>196</v>
      </c>
      <c r="E155" s="582" t="s">
        <v>197</v>
      </c>
      <c r="F155" s="583"/>
      <c r="G155" s="584"/>
      <c r="H155" s="585" t="s">
        <v>198</v>
      </c>
      <c r="I155" s="582" t="s">
        <v>199</v>
      </c>
      <c r="J155" s="583"/>
      <c r="K155" s="583"/>
      <c r="L155" s="434"/>
    </row>
    <row r="156" spans="2:15" ht="15">
      <c r="B156" s="435"/>
      <c r="C156" s="581"/>
      <c r="D156" s="581"/>
      <c r="E156" s="588" t="s">
        <v>200</v>
      </c>
      <c r="F156" s="580" t="s">
        <v>201</v>
      </c>
      <c r="G156" s="580" t="s">
        <v>202</v>
      </c>
      <c r="H156" s="586"/>
      <c r="I156" s="588" t="s">
        <v>203</v>
      </c>
      <c r="J156" s="588" t="s">
        <v>24</v>
      </c>
      <c r="K156" s="580" t="s">
        <v>204</v>
      </c>
      <c r="L156" s="436" t="s">
        <v>205</v>
      </c>
    </row>
    <row r="157" spans="2:15" ht="15">
      <c r="B157" s="435"/>
      <c r="C157" s="581"/>
      <c r="D157" s="581"/>
      <c r="E157" s="589"/>
      <c r="F157" s="581"/>
      <c r="G157" s="581"/>
      <c r="H157" s="586"/>
      <c r="I157" s="589"/>
      <c r="J157" s="589"/>
      <c r="K157" s="590"/>
      <c r="L157" s="437"/>
    </row>
    <row r="158" spans="2:15" ht="12.75">
      <c r="B158" s="438">
        <v>0</v>
      </c>
      <c r="C158" s="386">
        <v>1</v>
      </c>
      <c r="D158" s="386">
        <v>2</v>
      </c>
      <c r="E158" s="387">
        <v>3</v>
      </c>
      <c r="F158" s="387">
        <v>4</v>
      </c>
      <c r="G158" s="386">
        <v>5</v>
      </c>
      <c r="H158" s="386">
        <v>6</v>
      </c>
      <c r="I158" s="386">
        <v>7</v>
      </c>
      <c r="J158" s="386">
        <v>8</v>
      </c>
      <c r="K158" s="388">
        <v>9</v>
      </c>
      <c r="L158" s="439">
        <v>10</v>
      </c>
    </row>
    <row r="159" spans="2:15" ht="12.75">
      <c r="B159" s="440"/>
      <c r="C159" s="391"/>
      <c r="D159" s="391"/>
      <c r="E159" s="391"/>
      <c r="F159" s="391"/>
      <c r="G159" s="391"/>
      <c r="H159" s="391"/>
      <c r="I159" s="391"/>
      <c r="J159" s="391"/>
      <c r="K159" s="391"/>
      <c r="L159" s="441"/>
    </row>
    <row r="160" spans="2:15" ht="14.25">
      <c r="B160" s="442"/>
      <c r="C160" s="443"/>
      <c r="D160" s="576"/>
      <c r="E160" s="576"/>
      <c r="F160" s="443"/>
      <c r="G160" s="576" t="s">
        <v>206</v>
      </c>
      <c r="H160" s="576"/>
      <c r="I160" s="576"/>
      <c r="J160" s="576"/>
      <c r="K160" s="576"/>
      <c r="L160" s="444"/>
    </row>
    <row r="161" spans="2:15" ht="12.75">
      <c r="B161" s="440"/>
      <c r="C161" s="391"/>
      <c r="D161" s="391"/>
      <c r="E161" s="391"/>
      <c r="F161" s="391"/>
      <c r="G161" s="391"/>
      <c r="H161" s="391"/>
      <c r="I161" s="391"/>
      <c r="J161" s="391"/>
      <c r="K161" s="391"/>
      <c r="L161" s="441"/>
    </row>
    <row r="162" spans="2:15" ht="15">
      <c r="B162" s="445" t="s">
        <v>207</v>
      </c>
      <c r="C162" s="446">
        <v>92586</v>
      </c>
      <c r="D162" s="446">
        <v>5488</v>
      </c>
      <c r="E162" s="446">
        <v>2405</v>
      </c>
      <c r="F162" s="446">
        <v>2871</v>
      </c>
      <c r="G162" s="446">
        <v>212</v>
      </c>
      <c r="H162" s="446">
        <v>87098</v>
      </c>
      <c r="I162" s="446">
        <v>12144</v>
      </c>
      <c r="J162" s="446">
        <v>26875</v>
      </c>
      <c r="K162" s="446">
        <v>48079</v>
      </c>
      <c r="L162" s="447">
        <v>0</v>
      </c>
    </row>
    <row r="163" spans="2:15" ht="15">
      <c r="B163" s="445" t="s">
        <v>208</v>
      </c>
      <c r="C163" s="446">
        <v>112255</v>
      </c>
      <c r="D163" s="446">
        <v>5256</v>
      </c>
      <c r="E163" s="446">
        <v>2018</v>
      </c>
      <c r="F163" s="446">
        <v>3025</v>
      </c>
      <c r="G163" s="446">
        <v>213</v>
      </c>
      <c r="H163" s="446">
        <v>106999</v>
      </c>
      <c r="I163" s="446">
        <v>16377</v>
      </c>
      <c r="J163" s="446">
        <v>33664</v>
      </c>
      <c r="K163" s="446">
        <v>56958</v>
      </c>
      <c r="L163" s="447">
        <v>0</v>
      </c>
    </row>
    <row r="164" spans="2:15" ht="15">
      <c r="B164" s="445" t="s">
        <v>209</v>
      </c>
      <c r="C164" s="446">
        <v>127230</v>
      </c>
      <c r="D164" s="448">
        <v>6259</v>
      </c>
      <c r="E164" s="448">
        <v>2525</v>
      </c>
      <c r="F164" s="448">
        <v>3243</v>
      </c>
      <c r="G164" s="449">
        <v>491</v>
      </c>
      <c r="H164" s="446">
        <v>120971</v>
      </c>
      <c r="I164" s="448">
        <v>18611</v>
      </c>
      <c r="J164" s="448">
        <v>39166</v>
      </c>
      <c r="K164" s="448">
        <v>63194</v>
      </c>
      <c r="L164" s="450">
        <v>0</v>
      </c>
    </row>
    <row r="165" spans="2:15" ht="15">
      <c r="B165" s="445" t="s">
        <v>210</v>
      </c>
      <c r="C165" s="446">
        <v>134086</v>
      </c>
      <c r="D165" s="446">
        <v>6936</v>
      </c>
      <c r="E165" s="451">
        <v>3358</v>
      </c>
      <c r="F165" s="451">
        <v>3447</v>
      </c>
      <c r="G165" s="446">
        <v>131</v>
      </c>
      <c r="H165" s="446">
        <v>127150</v>
      </c>
      <c r="I165" s="446">
        <v>19264</v>
      </c>
      <c r="J165" s="446">
        <v>39401</v>
      </c>
      <c r="K165" s="446">
        <v>68485</v>
      </c>
      <c r="L165" s="447">
        <v>0</v>
      </c>
    </row>
    <row r="166" spans="2:15" ht="15">
      <c r="B166" s="445" t="s">
        <v>211</v>
      </c>
      <c r="C166" s="446">
        <v>136192</v>
      </c>
      <c r="D166" s="446">
        <v>6286</v>
      </c>
      <c r="E166" s="451">
        <v>2552</v>
      </c>
      <c r="F166" s="451">
        <v>3525</v>
      </c>
      <c r="G166" s="446">
        <v>209</v>
      </c>
      <c r="H166" s="446">
        <v>129906</v>
      </c>
      <c r="I166" s="446">
        <v>19631</v>
      </c>
      <c r="J166" s="446">
        <v>39130</v>
      </c>
      <c r="K166" s="446">
        <v>71145</v>
      </c>
      <c r="L166" s="447">
        <v>0</v>
      </c>
    </row>
    <row r="167" spans="2:15" ht="15">
      <c r="B167" s="445" t="s">
        <v>212</v>
      </c>
      <c r="C167" s="446">
        <v>125963</v>
      </c>
      <c r="D167" s="446">
        <v>6050</v>
      </c>
      <c r="E167" s="451">
        <v>2216</v>
      </c>
      <c r="F167" s="451">
        <v>3581</v>
      </c>
      <c r="G167" s="446">
        <v>253</v>
      </c>
      <c r="H167" s="446">
        <v>119913</v>
      </c>
      <c r="I167" s="446">
        <v>15850</v>
      </c>
      <c r="J167" s="446">
        <v>38915</v>
      </c>
      <c r="K167" s="446">
        <v>65148</v>
      </c>
      <c r="L167" s="447">
        <v>0</v>
      </c>
    </row>
    <row r="168" spans="2:15" ht="15">
      <c r="B168" s="445" t="s">
        <v>213</v>
      </c>
      <c r="C168" s="446">
        <v>125289</v>
      </c>
      <c r="D168" s="452">
        <v>5534</v>
      </c>
      <c r="E168" s="448">
        <v>1721</v>
      </c>
      <c r="F168" s="449">
        <v>3641</v>
      </c>
      <c r="G168" s="449">
        <v>172</v>
      </c>
      <c r="H168" s="446">
        <v>119755</v>
      </c>
      <c r="I168" s="448">
        <v>17578</v>
      </c>
      <c r="J168" s="448">
        <v>40395</v>
      </c>
      <c r="K168" s="448">
        <v>61782</v>
      </c>
      <c r="L168" s="450">
        <v>0</v>
      </c>
    </row>
    <row r="169" spans="2:15" ht="15">
      <c r="B169" s="445" t="s">
        <v>214</v>
      </c>
      <c r="C169" s="446">
        <v>123259</v>
      </c>
      <c r="D169" s="452">
        <v>5686</v>
      </c>
      <c r="E169" s="448">
        <v>1570</v>
      </c>
      <c r="F169" s="448">
        <v>4024</v>
      </c>
      <c r="G169" s="449">
        <v>92</v>
      </c>
      <c r="H169" s="446">
        <v>117573</v>
      </c>
      <c r="I169" s="448">
        <v>16732</v>
      </c>
      <c r="J169" s="448">
        <v>41497</v>
      </c>
      <c r="K169" s="448">
        <v>59344</v>
      </c>
      <c r="L169" s="450">
        <v>0</v>
      </c>
    </row>
    <row r="170" spans="2:15" ht="15">
      <c r="B170" s="445" t="s">
        <v>215</v>
      </c>
      <c r="C170" s="446">
        <v>137538</v>
      </c>
      <c r="D170" s="446">
        <v>6510</v>
      </c>
      <c r="E170" s="451">
        <v>1703</v>
      </c>
      <c r="F170" s="451">
        <v>4613</v>
      </c>
      <c r="G170" s="446">
        <v>194</v>
      </c>
      <c r="H170" s="446">
        <v>131028</v>
      </c>
      <c r="I170" s="446">
        <v>17460</v>
      </c>
      <c r="J170" s="446">
        <v>48788</v>
      </c>
      <c r="K170" s="446">
        <v>64780</v>
      </c>
      <c r="L170" s="447">
        <v>0</v>
      </c>
    </row>
    <row r="171" spans="2:15" ht="15">
      <c r="B171" s="453" t="s">
        <v>216</v>
      </c>
      <c r="C171" s="446">
        <v>148783</v>
      </c>
      <c r="D171" s="452">
        <v>6253</v>
      </c>
      <c r="E171" s="448">
        <v>1901</v>
      </c>
      <c r="F171" s="448">
        <v>3976</v>
      </c>
      <c r="G171" s="448">
        <v>376</v>
      </c>
      <c r="H171" s="451">
        <v>142530</v>
      </c>
      <c r="I171" s="448">
        <v>20892</v>
      </c>
      <c r="J171" s="448">
        <v>57047</v>
      </c>
      <c r="K171" s="448">
        <v>64591</v>
      </c>
      <c r="L171" s="450">
        <v>0</v>
      </c>
      <c r="N171" s="1218"/>
      <c r="O171" s="1218"/>
    </row>
    <row r="172" spans="2:15" ht="15">
      <c r="B172" s="454" t="s">
        <v>217</v>
      </c>
      <c r="C172" s="446">
        <v>127484</v>
      </c>
      <c r="D172" s="448">
        <v>5470</v>
      </c>
      <c r="E172" s="448">
        <v>1876</v>
      </c>
      <c r="F172" s="448">
        <v>3382</v>
      </c>
      <c r="G172" s="448">
        <v>212</v>
      </c>
      <c r="H172" s="448">
        <v>122014</v>
      </c>
      <c r="I172" s="448">
        <v>17928</v>
      </c>
      <c r="J172" s="448">
        <v>46417</v>
      </c>
      <c r="K172" s="448">
        <v>57669</v>
      </c>
      <c r="L172" s="450">
        <v>0</v>
      </c>
    </row>
    <row r="173" spans="2:15" ht="15">
      <c r="B173" s="454" t="s">
        <v>218</v>
      </c>
      <c r="C173" s="446">
        <v>124945</v>
      </c>
      <c r="D173" s="448">
        <v>6456</v>
      </c>
      <c r="E173" s="448">
        <v>2448</v>
      </c>
      <c r="F173" s="448">
        <v>3718</v>
      </c>
      <c r="G173" s="448">
        <v>290</v>
      </c>
      <c r="H173" s="448">
        <v>118489</v>
      </c>
      <c r="I173" s="448">
        <v>16716</v>
      </c>
      <c r="J173" s="448">
        <v>43244</v>
      </c>
      <c r="K173" s="448">
        <v>58529</v>
      </c>
      <c r="L173" s="450">
        <v>0</v>
      </c>
      <c r="N173" s="419"/>
      <c r="O173" s="420"/>
    </row>
    <row r="174" spans="2:15" ht="15">
      <c r="B174" s="455"/>
      <c r="C174" s="451"/>
      <c r="D174" s="451"/>
      <c r="E174" s="451"/>
      <c r="F174" s="451"/>
      <c r="G174" s="451"/>
      <c r="H174" s="451"/>
      <c r="I174" s="451"/>
      <c r="J174" s="451"/>
      <c r="K174" s="451"/>
      <c r="L174" s="447"/>
    </row>
    <row r="175" spans="2:15" ht="15.75">
      <c r="B175" s="456">
        <v>2014</v>
      </c>
      <c r="C175" s="457">
        <f t="shared" ref="C175:K175" si="4">SUM(C162:C173)</f>
        <v>1515610</v>
      </c>
      <c r="D175" s="457">
        <f>SUM(D162:D173)</f>
        <v>72184</v>
      </c>
      <c r="E175" s="457">
        <f t="shared" si="4"/>
        <v>26293</v>
      </c>
      <c r="F175" s="457">
        <f t="shared" si="4"/>
        <v>43046</v>
      </c>
      <c r="G175" s="457">
        <f>SUM(G162:G173)</f>
        <v>2845</v>
      </c>
      <c r="H175" s="457">
        <f t="shared" si="4"/>
        <v>1443426</v>
      </c>
      <c r="I175" s="457">
        <f t="shared" si="4"/>
        <v>209183</v>
      </c>
      <c r="J175" s="457">
        <f t="shared" si="4"/>
        <v>494539</v>
      </c>
      <c r="K175" s="457">
        <f t="shared" si="4"/>
        <v>739704</v>
      </c>
      <c r="L175" s="458">
        <f>SUM(L162:L173)</f>
        <v>0</v>
      </c>
      <c r="N175" s="424"/>
      <c r="O175" s="424"/>
    </row>
    <row r="176" spans="2:15" ht="12.75">
      <c r="B176" s="442"/>
      <c r="C176" s="459"/>
      <c r="D176" s="459"/>
      <c r="E176" s="459"/>
      <c r="F176" s="459"/>
      <c r="G176" s="459"/>
      <c r="H176" s="459"/>
      <c r="I176" s="459"/>
      <c r="J176" s="459"/>
      <c r="K176" s="459"/>
      <c r="L176" s="460"/>
    </row>
    <row r="177" spans="2:12" ht="12.75">
      <c r="B177" s="442"/>
      <c r="C177" s="1252" t="s">
        <v>231</v>
      </c>
      <c r="D177" s="1252"/>
      <c r="E177" s="1252"/>
      <c r="F177" s="1252"/>
      <c r="G177" s="1252"/>
      <c r="H177" s="1252"/>
      <c r="I177" s="1252"/>
      <c r="J177" s="1252"/>
      <c r="K177" s="1252"/>
      <c r="L177" s="1253"/>
    </row>
    <row r="178" spans="2:12" ht="12.75">
      <c r="B178" s="440"/>
      <c r="C178" s="459"/>
      <c r="D178" s="459"/>
      <c r="E178" s="459"/>
      <c r="F178" s="459"/>
      <c r="G178" s="459"/>
      <c r="H178" s="459"/>
      <c r="I178" s="459"/>
      <c r="J178" s="459"/>
      <c r="K178" s="459"/>
      <c r="L178" s="460"/>
    </row>
    <row r="179" spans="2:12" ht="12.75">
      <c r="B179" s="461" t="s">
        <v>207</v>
      </c>
      <c r="C179" s="446">
        <v>25724377</v>
      </c>
      <c r="D179" s="446">
        <v>254527</v>
      </c>
      <c r="E179" s="446">
        <v>83324</v>
      </c>
      <c r="F179" s="446">
        <v>146521</v>
      </c>
      <c r="G179" s="446">
        <v>24682</v>
      </c>
      <c r="H179" s="446">
        <v>25469850</v>
      </c>
      <c r="I179" s="446">
        <v>3024181</v>
      </c>
      <c r="J179" s="446">
        <v>7143971</v>
      </c>
      <c r="K179" s="446">
        <v>15301698</v>
      </c>
      <c r="L179" s="447">
        <v>0</v>
      </c>
    </row>
    <row r="180" spans="2:12" ht="12.75">
      <c r="B180" s="461" t="s">
        <v>208</v>
      </c>
      <c r="C180" s="446">
        <v>32105775</v>
      </c>
      <c r="D180" s="446">
        <v>258760</v>
      </c>
      <c r="E180" s="446">
        <v>70348</v>
      </c>
      <c r="F180" s="446">
        <v>162873</v>
      </c>
      <c r="G180" s="446">
        <v>25539</v>
      </c>
      <c r="H180" s="446">
        <v>31847015</v>
      </c>
      <c r="I180" s="446">
        <v>4171727</v>
      </c>
      <c r="J180" s="446">
        <v>9173672</v>
      </c>
      <c r="K180" s="446">
        <v>18501616</v>
      </c>
      <c r="L180" s="447">
        <v>0</v>
      </c>
    </row>
    <row r="181" spans="2:12" ht="12.75">
      <c r="B181" s="461" t="s">
        <v>209</v>
      </c>
      <c r="C181" s="446">
        <v>35177115</v>
      </c>
      <c r="D181" s="448">
        <v>307016</v>
      </c>
      <c r="E181" s="448">
        <v>85844</v>
      </c>
      <c r="F181" s="448">
        <v>169789</v>
      </c>
      <c r="G181" s="449">
        <v>51383</v>
      </c>
      <c r="H181" s="446">
        <v>34870099</v>
      </c>
      <c r="I181" s="448">
        <v>4692389</v>
      </c>
      <c r="J181" s="448">
        <v>10580353</v>
      </c>
      <c r="K181" s="448">
        <v>19597357</v>
      </c>
      <c r="L181" s="450">
        <v>0</v>
      </c>
    </row>
    <row r="182" spans="2:12" ht="12.75">
      <c r="B182" s="461" t="s">
        <v>210</v>
      </c>
      <c r="C182" s="446">
        <v>37153445</v>
      </c>
      <c r="D182" s="446">
        <v>320441</v>
      </c>
      <c r="E182" s="451">
        <v>116773</v>
      </c>
      <c r="F182" s="451">
        <v>186969</v>
      </c>
      <c r="G182" s="446">
        <v>16699</v>
      </c>
      <c r="H182" s="446">
        <v>36833004</v>
      </c>
      <c r="I182" s="446">
        <v>4823901</v>
      </c>
      <c r="J182" s="446">
        <v>10595802</v>
      </c>
      <c r="K182" s="446">
        <v>21413301</v>
      </c>
      <c r="L182" s="447">
        <v>0</v>
      </c>
    </row>
    <row r="183" spans="2:12" ht="12.75">
      <c r="B183" s="461" t="s">
        <v>211</v>
      </c>
      <c r="C183" s="446">
        <v>37446766</v>
      </c>
      <c r="D183" s="446">
        <v>308653</v>
      </c>
      <c r="E183" s="451">
        <v>87778</v>
      </c>
      <c r="F183" s="451">
        <v>195325</v>
      </c>
      <c r="G183" s="451">
        <v>25550</v>
      </c>
      <c r="H183" s="446">
        <v>37138113</v>
      </c>
      <c r="I183" s="451">
        <v>4912040</v>
      </c>
      <c r="J183" s="451">
        <v>10446302</v>
      </c>
      <c r="K183" s="451">
        <v>21779771</v>
      </c>
      <c r="L183" s="462">
        <v>0</v>
      </c>
    </row>
    <row r="184" spans="2:12" ht="12.75">
      <c r="B184" s="461" t="s">
        <v>212</v>
      </c>
      <c r="C184" s="446">
        <v>34350146</v>
      </c>
      <c r="D184" s="446">
        <v>309965</v>
      </c>
      <c r="E184" s="451">
        <v>78296</v>
      </c>
      <c r="F184" s="451">
        <v>199236</v>
      </c>
      <c r="G184" s="446">
        <v>32433</v>
      </c>
      <c r="H184" s="446">
        <v>34040181</v>
      </c>
      <c r="I184" s="446">
        <v>3948382</v>
      </c>
      <c r="J184" s="446">
        <v>10110819</v>
      </c>
      <c r="K184" s="446">
        <v>19980980</v>
      </c>
      <c r="L184" s="447">
        <v>0</v>
      </c>
    </row>
    <row r="185" spans="2:12" ht="12.75">
      <c r="B185" s="461" t="s">
        <v>213</v>
      </c>
      <c r="C185" s="446">
        <v>34540393</v>
      </c>
      <c r="D185" s="448">
        <v>281193</v>
      </c>
      <c r="E185" s="448">
        <v>60600</v>
      </c>
      <c r="F185" s="448">
        <v>196981</v>
      </c>
      <c r="G185" s="449">
        <v>23612</v>
      </c>
      <c r="H185" s="446">
        <v>34259200</v>
      </c>
      <c r="I185" s="448">
        <v>4361232</v>
      </c>
      <c r="J185" s="448">
        <v>10693463</v>
      </c>
      <c r="K185" s="448">
        <v>19204505</v>
      </c>
      <c r="L185" s="450">
        <v>0</v>
      </c>
    </row>
    <row r="186" spans="2:12" ht="12.75">
      <c r="B186" s="461" t="s">
        <v>214</v>
      </c>
      <c r="C186" s="446">
        <v>33134957</v>
      </c>
      <c r="D186" s="448">
        <v>275574</v>
      </c>
      <c r="E186" s="448">
        <v>54837</v>
      </c>
      <c r="F186" s="448">
        <v>209878</v>
      </c>
      <c r="G186" s="449">
        <v>10859</v>
      </c>
      <c r="H186" s="446">
        <v>32859383</v>
      </c>
      <c r="I186" s="448">
        <v>4089026</v>
      </c>
      <c r="J186" s="448">
        <v>10734844</v>
      </c>
      <c r="K186" s="448">
        <v>18035513</v>
      </c>
      <c r="L186" s="450">
        <v>0</v>
      </c>
    </row>
    <row r="187" spans="2:12" ht="12.75">
      <c r="B187" s="461" t="s">
        <v>215</v>
      </c>
      <c r="C187" s="446">
        <v>36025402</v>
      </c>
      <c r="D187" s="448">
        <v>329928</v>
      </c>
      <c r="E187" s="448">
        <v>57994</v>
      </c>
      <c r="F187" s="448">
        <v>246852</v>
      </c>
      <c r="G187" s="449">
        <v>25082</v>
      </c>
      <c r="H187" s="446">
        <v>35695474</v>
      </c>
      <c r="I187" s="448">
        <v>4142453</v>
      </c>
      <c r="J187" s="448">
        <v>12632311</v>
      </c>
      <c r="K187" s="448">
        <v>18920710</v>
      </c>
      <c r="L187" s="450">
        <v>0</v>
      </c>
    </row>
    <row r="188" spans="2:12" ht="12.75">
      <c r="B188" s="461" t="s">
        <v>216</v>
      </c>
      <c r="C188" s="446">
        <v>39118598</v>
      </c>
      <c r="D188" s="448">
        <v>336520</v>
      </c>
      <c r="E188" s="448">
        <v>67844</v>
      </c>
      <c r="F188" s="448">
        <v>223311</v>
      </c>
      <c r="G188" s="448">
        <v>45365</v>
      </c>
      <c r="H188" s="451">
        <v>38782078</v>
      </c>
      <c r="I188" s="448">
        <v>5007545</v>
      </c>
      <c r="J188" s="448">
        <v>14578815</v>
      </c>
      <c r="K188" s="448">
        <v>19195718</v>
      </c>
      <c r="L188" s="450">
        <v>0</v>
      </c>
    </row>
    <row r="189" spans="2:12" ht="12.75">
      <c r="B189" s="461" t="s">
        <v>217</v>
      </c>
      <c r="C189" s="446">
        <v>34415881</v>
      </c>
      <c r="D189" s="448">
        <v>283962</v>
      </c>
      <c r="E189" s="448">
        <v>65162</v>
      </c>
      <c r="F189" s="448">
        <v>194542</v>
      </c>
      <c r="G189" s="448">
        <v>24258</v>
      </c>
      <c r="H189" s="448">
        <v>34131919</v>
      </c>
      <c r="I189" s="448">
        <v>4360988</v>
      </c>
      <c r="J189" s="448">
        <v>12229784</v>
      </c>
      <c r="K189" s="448">
        <v>17541147</v>
      </c>
      <c r="L189" s="450">
        <v>0</v>
      </c>
    </row>
    <row r="190" spans="2:12" ht="12.75">
      <c r="B190" s="461" t="s">
        <v>218</v>
      </c>
      <c r="C190" s="446">
        <v>33838651</v>
      </c>
      <c r="D190" s="448">
        <v>325767</v>
      </c>
      <c r="E190" s="448">
        <v>85781</v>
      </c>
      <c r="F190" s="448">
        <v>203670</v>
      </c>
      <c r="G190" s="448">
        <v>36316</v>
      </c>
      <c r="H190" s="448">
        <v>33512884</v>
      </c>
      <c r="I190" s="448">
        <v>4061970</v>
      </c>
      <c r="J190" s="448">
        <v>11532427</v>
      </c>
      <c r="K190" s="448">
        <v>17918487</v>
      </c>
      <c r="L190" s="450">
        <v>0</v>
      </c>
    </row>
    <row r="191" spans="2:12" ht="12.75">
      <c r="B191" s="442"/>
      <c r="C191" s="451"/>
      <c r="D191" s="451"/>
      <c r="E191" s="451"/>
      <c r="F191" s="451"/>
      <c r="G191" s="451"/>
      <c r="H191" s="451"/>
      <c r="I191" s="451"/>
      <c r="J191" s="451"/>
      <c r="K191" s="451"/>
      <c r="L191" s="447"/>
    </row>
    <row r="192" spans="2:12" ht="12.75">
      <c r="B192" s="456">
        <v>2014</v>
      </c>
      <c r="C192" s="457">
        <f t="shared" ref="C192:L192" si="5">SUM(C179:C190)</f>
        <v>413031506</v>
      </c>
      <c r="D192" s="457">
        <f t="shared" si="5"/>
        <v>3592306</v>
      </c>
      <c r="E192" s="457">
        <f t="shared" si="5"/>
        <v>914581</v>
      </c>
      <c r="F192" s="457">
        <f t="shared" si="5"/>
        <v>2335947</v>
      </c>
      <c r="G192" s="457">
        <f t="shared" si="5"/>
        <v>341778</v>
      </c>
      <c r="H192" s="457">
        <f t="shared" si="5"/>
        <v>409439200</v>
      </c>
      <c r="I192" s="457">
        <f t="shared" si="5"/>
        <v>51595834</v>
      </c>
      <c r="J192" s="457">
        <f t="shared" si="5"/>
        <v>130452563</v>
      </c>
      <c r="K192" s="457">
        <f t="shared" si="5"/>
        <v>227390803</v>
      </c>
      <c r="L192" s="458">
        <f t="shared" si="5"/>
        <v>0</v>
      </c>
    </row>
    <row r="193" spans="2:12" ht="12.75">
      <c r="B193" s="463"/>
      <c r="C193" s="464"/>
      <c r="D193" s="464"/>
      <c r="E193" s="464"/>
      <c r="F193" s="464"/>
      <c r="G193" s="464"/>
      <c r="H193" s="464"/>
      <c r="I193" s="464"/>
      <c r="J193" s="464"/>
      <c r="K193" s="464"/>
      <c r="L193" s="465"/>
    </row>
    <row r="194" spans="2:12" ht="12.75" customHeight="1">
      <c r="B194" s="1233" t="s">
        <v>195</v>
      </c>
      <c r="C194" s="1235" t="s">
        <v>22</v>
      </c>
      <c r="D194" s="1235" t="s">
        <v>196</v>
      </c>
      <c r="E194" s="1237" t="s">
        <v>197</v>
      </c>
      <c r="F194" s="1238"/>
      <c r="G194" s="1239"/>
      <c r="H194" s="1240" t="s">
        <v>198</v>
      </c>
      <c r="I194" s="1242" t="s">
        <v>199</v>
      </c>
      <c r="J194" s="1243"/>
      <c r="K194" s="1243"/>
      <c r="L194" s="1244"/>
    </row>
    <row r="195" spans="2:12" ht="12.75" customHeight="1">
      <c r="B195" s="1234"/>
      <c r="C195" s="1236"/>
      <c r="D195" s="1236"/>
      <c r="E195" s="1245" t="s">
        <v>200</v>
      </c>
      <c r="F195" s="1235" t="s">
        <v>201</v>
      </c>
      <c r="G195" s="1235" t="s">
        <v>202</v>
      </c>
      <c r="H195" s="1241"/>
      <c r="I195" s="1245" t="s">
        <v>203</v>
      </c>
      <c r="J195" s="1245" t="s">
        <v>24</v>
      </c>
      <c r="K195" s="1235" t="s">
        <v>204</v>
      </c>
      <c r="L195" s="1250" t="s">
        <v>205</v>
      </c>
    </row>
    <row r="196" spans="2:12" ht="12.75" customHeight="1">
      <c r="B196" s="1234"/>
      <c r="C196" s="1236"/>
      <c r="D196" s="1236"/>
      <c r="E196" s="1246"/>
      <c r="F196" s="1236"/>
      <c r="G196" s="1236"/>
      <c r="H196" s="1241"/>
      <c r="I196" s="1248"/>
      <c r="J196" s="1248"/>
      <c r="K196" s="1249"/>
      <c r="L196" s="1251"/>
    </row>
    <row r="197" spans="2:12" ht="12.75">
      <c r="B197" s="438">
        <v>0</v>
      </c>
      <c r="C197" s="466">
        <v>1</v>
      </c>
      <c r="D197" s="466">
        <v>2</v>
      </c>
      <c r="E197" s="467">
        <v>3</v>
      </c>
      <c r="F197" s="467">
        <v>4</v>
      </c>
      <c r="G197" s="466">
        <v>5</v>
      </c>
      <c r="H197" s="466">
        <v>6</v>
      </c>
      <c r="I197" s="466">
        <v>7</v>
      </c>
      <c r="J197" s="466">
        <v>8</v>
      </c>
      <c r="K197" s="466">
        <v>9</v>
      </c>
      <c r="L197" s="468">
        <v>10</v>
      </c>
    </row>
    <row r="198" spans="2:12" ht="12.75">
      <c r="B198" s="440"/>
      <c r="C198" s="459"/>
      <c r="D198" s="459"/>
      <c r="E198" s="459"/>
      <c r="F198" s="459"/>
      <c r="G198" s="459"/>
      <c r="H198" s="459"/>
      <c r="I198" s="459"/>
      <c r="J198" s="459"/>
      <c r="K198" s="459"/>
      <c r="L198" s="460"/>
    </row>
    <row r="199" spans="2:12" ht="12.75">
      <c r="B199" s="442"/>
      <c r="C199" s="1252" t="s">
        <v>232</v>
      </c>
      <c r="D199" s="1252"/>
      <c r="E199" s="1252"/>
      <c r="F199" s="1252"/>
      <c r="G199" s="1252"/>
      <c r="H199" s="1252"/>
      <c r="I199" s="1252"/>
      <c r="J199" s="1252"/>
      <c r="K199" s="1252"/>
      <c r="L199" s="1253"/>
    </row>
    <row r="200" spans="2:12" ht="12.75">
      <c r="B200" s="442"/>
      <c r="C200" s="469"/>
      <c r="D200" s="469"/>
      <c r="E200" s="469"/>
      <c r="F200" s="469"/>
      <c r="G200" s="469"/>
      <c r="H200" s="469"/>
      <c r="I200" s="469"/>
      <c r="J200" s="469"/>
      <c r="K200" s="469"/>
      <c r="L200" s="470"/>
    </row>
    <row r="201" spans="2:12" ht="12.75">
      <c r="B201" s="461" t="s">
        <v>207</v>
      </c>
      <c r="C201" s="446">
        <v>50554415</v>
      </c>
      <c r="D201" s="446">
        <v>437089</v>
      </c>
      <c r="E201" s="446">
        <v>142279</v>
      </c>
      <c r="F201" s="446">
        <v>252433</v>
      </c>
      <c r="G201" s="446">
        <v>42377</v>
      </c>
      <c r="H201" s="446">
        <v>50117326</v>
      </c>
      <c r="I201" s="446">
        <v>5965216</v>
      </c>
      <c r="J201" s="446">
        <v>14573797</v>
      </c>
      <c r="K201" s="446">
        <v>29578313</v>
      </c>
      <c r="L201" s="447">
        <v>0</v>
      </c>
    </row>
    <row r="202" spans="2:12" ht="12.75">
      <c r="B202" s="461" t="s">
        <v>208</v>
      </c>
      <c r="C202" s="446">
        <v>63263060</v>
      </c>
      <c r="D202" s="446">
        <v>438405</v>
      </c>
      <c r="E202" s="446">
        <v>119047</v>
      </c>
      <c r="F202" s="446">
        <v>275217</v>
      </c>
      <c r="G202" s="446">
        <v>44141</v>
      </c>
      <c r="H202" s="446">
        <v>62824655</v>
      </c>
      <c r="I202" s="446">
        <v>8196612</v>
      </c>
      <c r="J202" s="446">
        <v>18797160</v>
      </c>
      <c r="K202" s="446">
        <v>35830883</v>
      </c>
      <c r="L202" s="447">
        <v>0</v>
      </c>
    </row>
    <row r="203" spans="2:12" ht="12.75">
      <c r="B203" s="461" t="s">
        <v>209</v>
      </c>
      <c r="C203" s="446">
        <v>69610393</v>
      </c>
      <c r="D203" s="448">
        <v>519063</v>
      </c>
      <c r="E203" s="448">
        <v>145120</v>
      </c>
      <c r="F203" s="448">
        <v>286503</v>
      </c>
      <c r="G203" s="449">
        <v>87440</v>
      </c>
      <c r="H203" s="446">
        <v>69091330</v>
      </c>
      <c r="I203" s="448">
        <v>9250522</v>
      </c>
      <c r="J203" s="448">
        <v>21745014</v>
      </c>
      <c r="K203" s="448">
        <v>38095794</v>
      </c>
      <c r="L203" s="450">
        <v>0</v>
      </c>
    </row>
    <row r="204" spans="2:12" ht="12.75">
      <c r="B204" s="461" t="s">
        <v>210</v>
      </c>
      <c r="C204" s="446">
        <v>74275700</v>
      </c>
      <c r="D204" s="446">
        <v>535968</v>
      </c>
      <c r="E204" s="451">
        <v>197157</v>
      </c>
      <c r="F204" s="451">
        <v>310255</v>
      </c>
      <c r="G204" s="451">
        <v>28556</v>
      </c>
      <c r="H204" s="446">
        <v>73739732</v>
      </c>
      <c r="I204" s="451">
        <v>9572313</v>
      </c>
      <c r="J204" s="451">
        <v>21910929</v>
      </c>
      <c r="K204" s="451">
        <v>42256490</v>
      </c>
      <c r="L204" s="462">
        <v>0</v>
      </c>
    </row>
    <row r="205" spans="2:12" ht="12.75">
      <c r="B205" s="461" t="s">
        <v>211</v>
      </c>
      <c r="C205" s="446">
        <v>75318609</v>
      </c>
      <c r="D205" s="446">
        <v>519440</v>
      </c>
      <c r="E205" s="451">
        <v>149411</v>
      </c>
      <c r="F205" s="451">
        <v>325988</v>
      </c>
      <c r="G205" s="451">
        <v>44041</v>
      </c>
      <c r="H205" s="446">
        <v>74799169</v>
      </c>
      <c r="I205" s="451">
        <v>9803337</v>
      </c>
      <c r="J205" s="451">
        <v>21533013</v>
      </c>
      <c r="K205" s="451">
        <v>43462819</v>
      </c>
      <c r="L205" s="462">
        <v>0</v>
      </c>
    </row>
    <row r="206" spans="2:12" ht="12.75">
      <c r="B206" s="461" t="s">
        <v>212</v>
      </c>
      <c r="C206" s="446">
        <v>68758973</v>
      </c>
      <c r="D206" s="446">
        <v>520675</v>
      </c>
      <c r="E206" s="451">
        <v>132173</v>
      </c>
      <c r="F206" s="451">
        <v>331982</v>
      </c>
      <c r="G206" s="451">
        <v>56520</v>
      </c>
      <c r="H206" s="446">
        <v>68238298</v>
      </c>
      <c r="I206" s="451">
        <v>7880659</v>
      </c>
      <c r="J206" s="451">
        <v>21309048</v>
      </c>
      <c r="K206" s="451">
        <v>39048591</v>
      </c>
      <c r="L206" s="462">
        <v>0</v>
      </c>
    </row>
    <row r="207" spans="2:12" ht="12.75">
      <c r="B207" s="461" t="s">
        <v>213</v>
      </c>
      <c r="C207" s="446">
        <v>68579473</v>
      </c>
      <c r="D207" s="448">
        <v>471807</v>
      </c>
      <c r="E207" s="448">
        <v>103257</v>
      </c>
      <c r="F207" s="448">
        <v>328068</v>
      </c>
      <c r="G207" s="449">
        <v>40482</v>
      </c>
      <c r="H207" s="446">
        <v>68107666</v>
      </c>
      <c r="I207" s="448">
        <v>8635805</v>
      </c>
      <c r="J207" s="448">
        <v>21954711</v>
      </c>
      <c r="K207" s="448">
        <v>37517150</v>
      </c>
      <c r="L207" s="450">
        <v>0</v>
      </c>
    </row>
    <row r="208" spans="2:12" ht="12.75">
      <c r="B208" s="461" t="s">
        <v>214</v>
      </c>
      <c r="C208" s="446">
        <v>66252298</v>
      </c>
      <c r="D208" s="448">
        <v>463709</v>
      </c>
      <c r="E208" s="448">
        <v>93394</v>
      </c>
      <c r="F208" s="448">
        <v>351671</v>
      </c>
      <c r="G208" s="449">
        <v>18644</v>
      </c>
      <c r="H208" s="446">
        <v>65788589</v>
      </c>
      <c r="I208" s="448">
        <v>8163025</v>
      </c>
      <c r="J208" s="448">
        <v>22257123</v>
      </c>
      <c r="K208" s="448">
        <v>35368441</v>
      </c>
      <c r="L208" s="450">
        <v>0</v>
      </c>
    </row>
    <row r="209" spans="2:12" ht="12.75">
      <c r="B209" s="461" t="s">
        <v>215</v>
      </c>
      <c r="C209" s="446">
        <v>72024744</v>
      </c>
      <c r="D209" s="446">
        <v>563876</v>
      </c>
      <c r="E209" s="451">
        <v>99798</v>
      </c>
      <c r="F209" s="451">
        <v>421140</v>
      </c>
      <c r="G209" s="451">
        <v>42938</v>
      </c>
      <c r="H209" s="446">
        <v>71460868</v>
      </c>
      <c r="I209" s="451">
        <v>8259720</v>
      </c>
      <c r="J209" s="451">
        <v>26022969</v>
      </c>
      <c r="K209" s="451">
        <v>37178179</v>
      </c>
      <c r="L209" s="462">
        <v>0</v>
      </c>
    </row>
    <row r="210" spans="2:12" ht="12.75">
      <c r="B210" s="461" t="s">
        <v>216</v>
      </c>
      <c r="C210" s="446">
        <v>78537466</v>
      </c>
      <c r="D210" s="448">
        <v>563147</v>
      </c>
      <c r="E210" s="448">
        <v>115662</v>
      </c>
      <c r="F210" s="448">
        <v>369810</v>
      </c>
      <c r="G210" s="448">
        <v>77675</v>
      </c>
      <c r="H210" s="451">
        <v>77974319</v>
      </c>
      <c r="I210" s="448">
        <v>9987659</v>
      </c>
      <c r="J210" s="448">
        <v>30272468</v>
      </c>
      <c r="K210" s="448">
        <v>37714192</v>
      </c>
      <c r="L210" s="450">
        <v>0</v>
      </c>
    </row>
    <row r="211" spans="2:12" ht="12.75">
      <c r="B211" s="461" t="s">
        <v>217</v>
      </c>
      <c r="C211" s="471">
        <v>69002119</v>
      </c>
      <c r="D211" s="448">
        <v>473421</v>
      </c>
      <c r="E211" s="448">
        <v>109539</v>
      </c>
      <c r="F211" s="448">
        <v>320272</v>
      </c>
      <c r="G211" s="449">
        <v>43610</v>
      </c>
      <c r="H211" s="471">
        <v>68528698</v>
      </c>
      <c r="I211" s="448">
        <v>8717553</v>
      </c>
      <c r="J211" s="448">
        <v>25419281</v>
      </c>
      <c r="K211" s="448">
        <v>34391864</v>
      </c>
      <c r="L211" s="450">
        <v>0</v>
      </c>
    </row>
    <row r="212" spans="2:12" ht="12.75">
      <c r="B212" s="461" t="s">
        <v>218</v>
      </c>
      <c r="C212" s="471">
        <v>67803428</v>
      </c>
      <c r="D212" s="448">
        <v>550559</v>
      </c>
      <c r="E212" s="448">
        <v>145431</v>
      </c>
      <c r="F212" s="448">
        <v>342175</v>
      </c>
      <c r="G212" s="449">
        <v>62953</v>
      </c>
      <c r="H212" s="471">
        <v>67252869</v>
      </c>
      <c r="I212" s="448">
        <v>8138908</v>
      </c>
      <c r="J212" s="448">
        <v>23943859</v>
      </c>
      <c r="K212" s="448">
        <v>35170102</v>
      </c>
      <c r="L212" s="450">
        <v>0</v>
      </c>
    </row>
    <row r="213" spans="2:12" ht="12.75">
      <c r="B213" s="461"/>
      <c r="C213" s="472"/>
      <c r="D213" s="409"/>
      <c r="E213" s="473"/>
      <c r="F213" s="473"/>
      <c r="G213" s="473"/>
      <c r="H213" s="409"/>
      <c r="I213" s="473"/>
      <c r="J213" s="473"/>
      <c r="K213" s="473"/>
      <c r="L213" s="474"/>
    </row>
    <row r="214" spans="2:12" ht="12.75">
      <c r="B214" s="456">
        <v>2014</v>
      </c>
      <c r="C214" s="475">
        <f t="shared" ref="C214:K214" si="6">SUM(C201:C212)</f>
        <v>823980678</v>
      </c>
      <c r="D214" s="475">
        <f t="shared" si="6"/>
        <v>6057159</v>
      </c>
      <c r="E214" s="475">
        <f t="shared" si="6"/>
        <v>1552268</v>
      </c>
      <c r="F214" s="475">
        <f t="shared" si="6"/>
        <v>3915514</v>
      </c>
      <c r="G214" s="475">
        <f t="shared" si="6"/>
        <v>589377</v>
      </c>
      <c r="H214" s="475">
        <f t="shared" si="6"/>
        <v>817923519</v>
      </c>
      <c r="I214" s="475">
        <f t="shared" si="6"/>
        <v>102571329</v>
      </c>
      <c r="J214" s="475">
        <f t="shared" si="6"/>
        <v>269739372</v>
      </c>
      <c r="K214" s="475">
        <f t="shared" si="6"/>
        <v>445612818</v>
      </c>
      <c r="L214" s="476">
        <f>SUM(L201:L212)</f>
        <v>0</v>
      </c>
    </row>
    <row r="215" spans="2:12">
      <c r="B215" s="477"/>
      <c r="C215" s="443"/>
      <c r="D215" s="443"/>
      <c r="E215" s="443"/>
      <c r="F215" s="443"/>
      <c r="G215" s="443"/>
      <c r="H215" s="443"/>
      <c r="I215" s="443"/>
      <c r="J215" s="443"/>
      <c r="K215" s="443"/>
      <c r="L215" s="478"/>
    </row>
    <row r="216" spans="2:12">
      <c r="B216" s="477"/>
      <c r="C216" s="443"/>
      <c r="D216" s="443"/>
      <c r="E216" s="443"/>
      <c r="F216" s="443"/>
      <c r="G216" s="443"/>
      <c r="H216" s="443"/>
      <c r="I216" s="443"/>
      <c r="J216" s="443"/>
      <c r="K216" s="443"/>
      <c r="L216" s="478"/>
    </row>
    <row r="217" spans="2:12" ht="20.25" thickBot="1">
      <c r="B217" s="479"/>
      <c r="C217" s="480"/>
      <c r="D217" s="480"/>
      <c r="E217" s="480"/>
      <c r="F217" s="481" t="s">
        <v>233</v>
      </c>
      <c r="G217" s="480"/>
      <c r="H217" s="480"/>
      <c r="I217" s="480"/>
      <c r="J217" s="480"/>
      <c r="K217" s="480"/>
      <c r="L217" s="482"/>
    </row>
    <row r="218" spans="2:12" ht="15.75">
      <c r="B218" s="483" t="s">
        <v>207</v>
      </c>
      <c r="C218" s="484">
        <f t="shared" ref="C218:K229" si="7">C201/C162</f>
        <v>546.02655909100724</v>
      </c>
      <c r="D218" s="484">
        <f t="shared" si="7"/>
        <v>79.644497084548107</v>
      </c>
      <c r="E218" s="484">
        <f t="shared" si="7"/>
        <v>59.15966735966736</v>
      </c>
      <c r="F218" s="484">
        <f t="shared" si="7"/>
        <v>87.925113200975275</v>
      </c>
      <c r="G218" s="484">
        <f t="shared" si="7"/>
        <v>199.89150943396226</v>
      </c>
      <c r="H218" s="484">
        <f t="shared" si="7"/>
        <v>575.41305196445387</v>
      </c>
      <c r="I218" s="484">
        <f t="shared" si="7"/>
        <v>491.20685111989462</v>
      </c>
      <c r="J218" s="484">
        <f t="shared" si="7"/>
        <v>542.28081860465113</v>
      </c>
      <c r="K218" s="484">
        <f t="shared" si="7"/>
        <v>615.20233365918591</v>
      </c>
      <c r="L218" s="485"/>
    </row>
    <row r="219" spans="2:12" ht="15.75">
      <c r="B219" s="479" t="s">
        <v>208</v>
      </c>
      <c r="C219" s="486">
        <f t="shared" si="7"/>
        <v>563.56563182040884</v>
      </c>
      <c r="D219" s="486">
        <f t="shared" si="7"/>
        <v>83.410388127853878</v>
      </c>
      <c r="E219" s="486">
        <f t="shared" si="7"/>
        <v>58.992566897918728</v>
      </c>
      <c r="F219" s="486">
        <f t="shared" si="7"/>
        <v>90.980826446280986</v>
      </c>
      <c r="G219" s="486">
        <f t="shared" si="7"/>
        <v>207.23474178403757</v>
      </c>
      <c r="H219" s="486">
        <f t="shared" si="7"/>
        <v>587.15179581117582</v>
      </c>
      <c r="I219" s="486">
        <f t="shared" si="7"/>
        <v>500.49532881480127</v>
      </c>
      <c r="J219" s="486">
        <f t="shared" si="7"/>
        <v>558.37571292775669</v>
      </c>
      <c r="K219" s="486">
        <f t="shared" si="7"/>
        <v>629.07551178061033</v>
      </c>
      <c r="L219" s="487"/>
    </row>
    <row r="220" spans="2:12" ht="15.75">
      <c r="B220" s="479" t="s">
        <v>209</v>
      </c>
      <c r="C220" s="486">
        <f t="shared" si="7"/>
        <v>547.1224789750845</v>
      </c>
      <c r="D220" s="486">
        <f t="shared" si="7"/>
        <v>82.930659849816266</v>
      </c>
      <c r="E220" s="486">
        <f t="shared" si="7"/>
        <v>57.473267326732675</v>
      </c>
      <c r="F220" s="486">
        <f t="shared" si="7"/>
        <v>88.345050878815911</v>
      </c>
      <c r="G220" s="486">
        <f t="shared" si="7"/>
        <v>178.08553971486762</v>
      </c>
      <c r="H220" s="486">
        <f t="shared" si="7"/>
        <v>571.13961197311755</v>
      </c>
      <c r="I220" s="486">
        <f t="shared" si="7"/>
        <v>497.04594057277956</v>
      </c>
      <c r="J220" s="486">
        <f t="shared" si="7"/>
        <v>555.20129704335397</v>
      </c>
      <c r="K220" s="486">
        <f t="shared" si="7"/>
        <v>602.83878216286359</v>
      </c>
      <c r="L220" s="487"/>
    </row>
    <row r="221" spans="2:12" ht="15.75">
      <c r="B221" s="479" t="s">
        <v>210</v>
      </c>
      <c r="C221" s="486">
        <f t="shared" si="7"/>
        <v>553.94075444117959</v>
      </c>
      <c r="D221" s="486">
        <f t="shared" si="7"/>
        <v>77.273356401384078</v>
      </c>
      <c r="E221" s="486">
        <f t="shared" si="7"/>
        <v>58.712626563430611</v>
      </c>
      <c r="F221" s="486">
        <f t="shared" si="7"/>
        <v>90.007252683492894</v>
      </c>
      <c r="G221" s="486">
        <f t="shared" si="7"/>
        <v>217.98473282442748</v>
      </c>
      <c r="H221" s="486">
        <f t="shared" si="7"/>
        <v>579.94283916633901</v>
      </c>
      <c r="I221" s="486">
        <f t="shared" si="7"/>
        <v>496.90162998338872</v>
      </c>
      <c r="J221" s="486">
        <f t="shared" si="7"/>
        <v>556.10083500418773</v>
      </c>
      <c r="K221" s="486">
        <f t="shared" si="7"/>
        <v>617.01817916332038</v>
      </c>
      <c r="L221" s="487"/>
    </row>
    <row r="222" spans="2:12" ht="15.75">
      <c r="B222" s="479" t="s">
        <v>211</v>
      </c>
      <c r="C222" s="486">
        <f t="shared" si="7"/>
        <v>553.03254963580832</v>
      </c>
      <c r="D222" s="486">
        <f t="shared" si="7"/>
        <v>82.634425707922361</v>
      </c>
      <c r="E222" s="486">
        <f t="shared" si="7"/>
        <v>58.546630094043884</v>
      </c>
      <c r="F222" s="486">
        <f t="shared" si="7"/>
        <v>92.478865248226953</v>
      </c>
      <c r="G222" s="486">
        <f t="shared" si="7"/>
        <v>210.7224880382775</v>
      </c>
      <c r="H222" s="486">
        <f t="shared" si="7"/>
        <v>575.79456684063859</v>
      </c>
      <c r="I222" s="486">
        <f t="shared" si="7"/>
        <v>499.38041872548519</v>
      </c>
      <c r="J222" s="486">
        <f t="shared" si="7"/>
        <v>550.29422438027086</v>
      </c>
      <c r="K222" s="486">
        <f t="shared" si="7"/>
        <v>610.90475788881861</v>
      </c>
      <c r="L222" s="487"/>
    </row>
    <row r="223" spans="2:12" ht="15.75">
      <c r="B223" s="479" t="s">
        <v>212</v>
      </c>
      <c r="C223" s="486">
        <f t="shared" si="7"/>
        <v>545.8664290307471</v>
      </c>
      <c r="D223" s="486">
        <f t="shared" si="7"/>
        <v>86.061983471074385</v>
      </c>
      <c r="E223" s="486">
        <f t="shared" si="7"/>
        <v>59.64485559566787</v>
      </c>
      <c r="F223" s="486">
        <f t="shared" si="7"/>
        <v>92.706506562412727</v>
      </c>
      <c r="G223" s="486">
        <f t="shared" si="7"/>
        <v>223.399209486166</v>
      </c>
      <c r="H223" s="486">
        <f t="shared" si="7"/>
        <v>569.06505549856979</v>
      </c>
      <c r="I223" s="486">
        <f t="shared" si="7"/>
        <v>497.20246056782332</v>
      </c>
      <c r="J223" s="486">
        <f t="shared" si="7"/>
        <v>547.57928819221377</v>
      </c>
      <c r="K223" s="486">
        <f t="shared" si="7"/>
        <v>599.3828053048444</v>
      </c>
      <c r="L223" s="487"/>
    </row>
    <row r="224" spans="2:12" ht="15.75">
      <c r="B224" s="479" t="s">
        <v>213</v>
      </c>
      <c r="C224" s="486">
        <f t="shared" si="7"/>
        <v>547.37026394974816</v>
      </c>
      <c r="D224" s="486">
        <f t="shared" si="7"/>
        <v>85.256053487531616</v>
      </c>
      <c r="E224" s="486">
        <f t="shared" si="7"/>
        <v>59.998256827425912</v>
      </c>
      <c r="F224" s="486">
        <f t="shared" si="7"/>
        <v>90.103817632518542</v>
      </c>
      <c r="G224" s="486">
        <f t="shared" si="7"/>
        <v>235.36046511627907</v>
      </c>
      <c r="H224" s="486">
        <f t="shared" si="7"/>
        <v>568.72503027013488</v>
      </c>
      <c r="I224" s="486">
        <f t="shared" si="7"/>
        <v>491.28484469222894</v>
      </c>
      <c r="J224" s="486">
        <f t="shared" si="7"/>
        <v>543.50070553286298</v>
      </c>
      <c r="K224" s="486">
        <f t="shared" si="7"/>
        <v>607.25049367129589</v>
      </c>
      <c r="L224" s="487"/>
    </row>
    <row r="225" spans="2:12" ht="15.75">
      <c r="B225" s="479" t="s">
        <v>214</v>
      </c>
      <c r="C225" s="486">
        <f t="shared" si="7"/>
        <v>537.50475016023165</v>
      </c>
      <c r="D225" s="486">
        <f t="shared" si="7"/>
        <v>81.552761167780517</v>
      </c>
      <c r="E225" s="486">
        <f t="shared" si="7"/>
        <v>59.486624203821655</v>
      </c>
      <c r="F225" s="486">
        <f t="shared" si="7"/>
        <v>87.393389662027829</v>
      </c>
      <c r="G225" s="486">
        <f t="shared" si="7"/>
        <v>202.65217391304347</v>
      </c>
      <c r="H225" s="486">
        <f t="shared" si="7"/>
        <v>559.55524652768918</v>
      </c>
      <c r="I225" s="486">
        <f t="shared" si="7"/>
        <v>487.86905331102082</v>
      </c>
      <c r="J225" s="486">
        <f t="shared" si="7"/>
        <v>536.35498951731449</v>
      </c>
      <c r="K225" s="486">
        <f t="shared" si="7"/>
        <v>595.99017592342955</v>
      </c>
      <c r="L225" s="487"/>
    </row>
    <row r="226" spans="2:12" ht="15.75">
      <c r="B226" s="479" t="s">
        <v>215</v>
      </c>
      <c r="C226" s="486">
        <f t="shared" si="7"/>
        <v>523.67159621341011</v>
      </c>
      <c r="D226" s="486">
        <f t="shared" si="7"/>
        <v>86.616897081413214</v>
      </c>
      <c r="E226" s="486">
        <f t="shared" si="7"/>
        <v>58.601291837933061</v>
      </c>
      <c r="F226" s="486">
        <f t="shared" si="7"/>
        <v>91.294168653804462</v>
      </c>
      <c r="G226" s="486">
        <f t="shared" si="7"/>
        <v>221.32989690721649</v>
      </c>
      <c r="H226" s="486">
        <f t="shared" si="7"/>
        <v>545.38623805598809</v>
      </c>
      <c r="I226" s="486">
        <f t="shared" si="7"/>
        <v>473.06529209621993</v>
      </c>
      <c r="J226" s="486">
        <f t="shared" si="7"/>
        <v>533.38872263671396</v>
      </c>
      <c r="K226" s="486">
        <f t="shared" si="7"/>
        <v>573.91446434084594</v>
      </c>
      <c r="L226" s="487"/>
    </row>
    <row r="227" spans="2:12" ht="15.75">
      <c r="B227" s="479" t="s">
        <v>216</v>
      </c>
      <c r="C227" s="486">
        <f t="shared" si="7"/>
        <v>527.86585833058882</v>
      </c>
      <c r="D227" s="486">
        <f t="shared" si="7"/>
        <v>90.060291060291064</v>
      </c>
      <c r="E227" s="486">
        <f t="shared" si="7"/>
        <v>60.842714360862701</v>
      </c>
      <c r="F227" s="486">
        <f t="shared" si="7"/>
        <v>93.010563380281695</v>
      </c>
      <c r="G227" s="486">
        <f t="shared" si="7"/>
        <v>206.58244680851064</v>
      </c>
      <c r="H227" s="486">
        <f t="shared" si="7"/>
        <v>547.07303023924783</v>
      </c>
      <c r="I227" s="486">
        <f t="shared" si="7"/>
        <v>478.0614110664369</v>
      </c>
      <c r="J227" s="486">
        <f t="shared" si="7"/>
        <v>530.6583694146932</v>
      </c>
      <c r="K227" s="486">
        <f t="shared" si="7"/>
        <v>583.89236890588472</v>
      </c>
      <c r="L227" s="487"/>
    </row>
    <row r="228" spans="2:12" ht="15.75">
      <c r="B228" s="479" t="s">
        <v>217</v>
      </c>
      <c r="C228" s="486">
        <f t="shared" si="7"/>
        <v>541.26101314674781</v>
      </c>
      <c r="D228" s="486">
        <f t="shared" si="7"/>
        <v>86.548628884826329</v>
      </c>
      <c r="E228" s="486">
        <f t="shared" si="7"/>
        <v>58.389658848614076</v>
      </c>
      <c r="F228" s="486">
        <f t="shared" si="7"/>
        <v>94.6989946777055</v>
      </c>
      <c r="G228" s="486">
        <f t="shared" si="7"/>
        <v>205.70754716981133</v>
      </c>
      <c r="H228" s="486">
        <f t="shared" si="7"/>
        <v>561.64618814234427</v>
      </c>
      <c r="I228" s="486">
        <f t="shared" si="7"/>
        <v>486.2535140562249</v>
      </c>
      <c r="J228" s="486">
        <f t="shared" si="7"/>
        <v>547.62869207402457</v>
      </c>
      <c r="K228" s="486">
        <f t="shared" si="7"/>
        <v>596.36657476287087</v>
      </c>
      <c r="L228" s="487"/>
    </row>
    <row r="229" spans="2:12" ht="16.5" thickBot="1">
      <c r="B229" s="488" t="s">
        <v>218</v>
      </c>
      <c r="C229" s="489">
        <f t="shared" si="7"/>
        <v>542.66619712673571</v>
      </c>
      <c r="D229" s="489">
        <f t="shared" si="7"/>
        <v>85.278655514250303</v>
      </c>
      <c r="E229" s="489">
        <f t="shared" si="7"/>
        <v>59.408088235294116</v>
      </c>
      <c r="F229" s="489">
        <f t="shared" si="7"/>
        <v>92.032006455083376</v>
      </c>
      <c r="G229" s="489">
        <f t="shared" si="7"/>
        <v>217.07931034482758</v>
      </c>
      <c r="H229" s="489">
        <f t="shared" si="7"/>
        <v>567.58744693600249</v>
      </c>
      <c r="I229" s="489">
        <f t="shared" si="7"/>
        <v>486.89327590332613</v>
      </c>
      <c r="J229" s="489">
        <f t="shared" si="7"/>
        <v>553.69204976412914</v>
      </c>
      <c r="K229" s="489">
        <f t="shared" si="7"/>
        <v>600.90044251567599</v>
      </c>
      <c r="L229" s="490"/>
    </row>
    <row r="230" spans="2:12" ht="12.75">
      <c r="C230" s="425"/>
    </row>
    <row r="231" spans="2:12" ht="12.75">
      <c r="C231" s="425"/>
    </row>
    <row r="232" spans="2:12" ht="18">
      <c r="B232" s="491" t="s">
        <v>234</v>
      </c>
      <c r="C232" s="577"/>
      <c r="D232" s="404"/>
      <c r="E232" s="577"/>
      <c r="F232" s="577"/>
      <c r="H232" s="577"/>
      <c r="I232" s="577"/>
      <c r="J232" s="577"/>
      <c r="K232" s="577"/>
      <c r="L232" s="577"/>
    </row>
    <row r="233" spans="2:12" ht="18">
      <c r="B233" s="577"/>
      <c r="C233" s="577"/>
      <c r="D233" s="577"/>
      <c r="E233" s="577"/>
      <c r="F233" s="384" t="s">
        <v>194</v>
      </c>
      <c r="G233" s="577"/>
      <c r="H233" s="577"/>
      <c r="I233" s="577"/>
      <c r="J233" s="577"/>
      <c r="K233" s="577"/>
      <c r="L233" s="577"/>
    </row>
    <row r="234" spans="2:12" ht="12.75">
      <c r="B234" s="1256" t="s">
        <v>195</v>
      </c>
      <c r="C234" s="1235" t="s">
        <v>22</v>
      </c>
      <c r="D234" s="1235" t="s">
        <v>196</v>
      </c>
      <c r="E234" s="1237" t="s">
        <v>197</v>
      </c>
      <c r="F234" s="1238"/>
      <c r="G234" s="1239"/>
      <c r="H234" s="1240" t="s">
        <v>198</v>
      </c>
      <c r="I234" s="1237" t="s">
        <v>199</v>
      </c>
      <c r="J234" s="1238"/>
      <c r="K234" s="1238"/>
      <c r="L234" s="1238"/>
    </row>
    <row r="235" spans="2:12">
      <c r="B235" s="1257"/>
      <c r="C235" s="1236"/>
      <c r="D235" s="1236"/>
      <c r="E235" s="1245" t="s">
        <v>200</v>
      </c>
      <c r="F235" s="1235" t="s">
        <v>201</v>
      </c>
      <c r="G235" s="1235" t="s">
        <v>202</v>
      </c>
      <c r="H235" s="1241"/>
      <c r="I235" s="1245" t="s">
        <v>203</v>
      </c>
      <c r="J235" s="1245" t="s">
        <v>24</v>
      </c>
      <c r="K235" s="1235" t="s">
        <v>204</v>
      </c>
      <c r="L235" s="1242" t="s">
        <v>205</v>
      </c>
    </row>
    <row r="236" spans="2:12">
      <c r="B236" s="1257"/>
      <c r="C236" s="1236"/>
      <c r="D236" s="1236"/>
      <c r="E236" s="1246"/>
      <c r="F236" s="1236"/>
      <c r="G236" s="1236"/>
      <c r="H236" s="1241"/>
      <c r="I236" s="1246"/>
      <c r="J236" s="1246"/>
      <c r="K236" s="1236"/>
      <c r="L236" s="1254"/>
    </row>
    <row r="237" spans="2:12" ht="12.75">
      <c r="B237" s="386">
        <v>0</v>
      </c>
      <c r="C237" s="386">
        <v>1</v>
      </c>
      <c r="D237" s="386">
        <v>2</v>
      </c>
      <c r="E237" s="387">
        <v>3</v>
      </c>
      <c r="F237" s="387">
        <v>4</v>
      </c>
      <c r="G237" s="386">
        <v>5</v>
      </c>
      <c r="H237" s="386">
        <v>6</v>
      </c>
      <c r="I237" s="386">
        <v>7</v>
      </c>
      <c r="J237" s="386">
        <v>8</v>
      </c>
      <c r="K237" s="388">
        <v>9</v>
      </c>
      <c r="L237" s="389">
        <v>10</v>
      </c>
    </row>
    <row r="238" spans="2:12" ht="12.75">
      <c r="B238" s="391"/>
      <c r="C238" s="391"/>
      <c r="D238" s="391"/>
      <c r="E238" s="391"/>
      <c r="F238" s="391"/>
      <c r="G238" s="391"/>
      <c r="H238" s="391"/>
      <c r="I238" s="391"/>
      <c r="J238" s="391"/>
      <c r="K238" s="391"/>
      <c r="L238" s="391"/>
    </row>
    <row r="239" spans="2:12" ht="14.25">
      <c r="B239" s="83"/>
      <c r="C239" s="1255" t="s">
        <v>206</v>
      </c>
      <c r="D239" s="1255"/>
      <c r="E239" s="1255"/>
      <c r="F239" s="1255"/>
      <c r="G239" s="1255"/>
      <c r="H239" s="1255"/>
      <c r="I239" s="1255"/>
      <c r="J239" s="1255"/>
      <c r="K239" s="1255"/>
      <c r="L239" s="1255"/>
    </row>
    <row r="240" spans="2:12" ht="12.75">
      <c r="B240" s="391"/>
      <c r="C240" s="391"/>
      <c r="D240" s="391"/>
      <c r="E240" s="391"/>
      <c r="F240" s="391"/>
      <c r="G240" s="391"/>
      <c r="H240" s="391"/>
      <c r="I240" s="391"/>
      <c r="J240" s="391"/>
      <c r="K240" s="391"/>
      <c r="L240" s="391"/>
    </row>
    <row r="241" spans="2:12" ht="15">
      <c r="B241" s="393" t="s">
        <v>207</v>
      </c>
      <c r="C241" s="446">
        <v>126933</v>
      </c>
      <c r="D241" s="446">
        <v>5327</v>
      </c>
      <c r="E241" s="446">
        <v>1825</v>
      </c>
      <c r="F241" s="446">
        <v>3369</v>
      </c>
      <c r="G241" s="446">
        <v>133</v>
      </c>
      <c r="H241" s="446">
        <v>121606</v>
      </c>
      <c r="I241" s="446">
        <v>17515</v>
      </c>
      <c r="J241" s="446">
        <v>44223</v>
      </c>
      <c r="K241" s="446">
        <v>59868</v>
      </c>
      <c r="L241" s="446">
        <v>0</v>
      </c>
    </row>
    <row r="242" spans="2:12" ht="15">
      <c r="B242" s="393" t="s">
        <v>208</v>
      </c>
      <c r="C242" s="446">
        <v>121694</v>
      </c>
      <c r="D242" s="446">
        <v>4973</v>
      </c>
      <c r="E242" s="446">
        <v>1590</v>
      </c>
      <c r="F242" s="446">
        <v>2886</v>
      </c>
      <c r="G242" s="446">
        <v>497</v>
      </c>
      <c r="H242" s="446">
        <v>116721</v>
      </c>
      <c r="I242" s="446">
        <v>16945</v>
      </c>
      <c r="J242" s="446">
        <v>38635</v>
      </c>
      <c r="K242" s="446">
        <v>61141</v>
      </c>
      <c r="L242" s="446">
        <v>0</v>
      </c>
    </row>
    <row r="243" spans="2:12" ht="15">
      <c r="B243" s="393" t="s">
        <v>209</v>
      </c>
      <c r="C243" s="446">
        <v>152951</v>
      </c>
      <c r="D243" s="448">
        <v>6916</v>
      </c>
      <c r="E243" s="448">
        <v>2373</v>
      </c>
      <c r="F243" s="448">
        <v>4370</v>
      </c>
      <c r="G243" s="449">
        <v>173</v>
      </c>
      <c r="H243" s="446">
        <v>146035</v>
      </c>
      <c r="I243" s="448">
        <v>22371</v>
      </c>
      <c r="J243" s="448">
        <v>45126</v>
      </c>
      <c r="K243" s="448">
        <v>78538</v>
      </c>
      <c r="L243" s="448">
        <v>0</v>
      </c>
    </row>
    <row r="244" spans="2:12" ht="15">
      <c r="B244" s="393" t="s">
        <v>210</v>
      </c>
      <c r="C244" s="446">
        <v>129248</v>
      </c>
      <c r="D244" s="446">
        <v>7236</v>
      </c>
      <c r="E244" s="451">
        <v>1620</v>
      </c>
      <c r="F244" s="451">
        <v>5403</v>
      </c>
      <c r="G244" s="446">
        <v>213</v>
      </c>
      <c r="H244" s="446">
        <v>122012</v>
      </c>
      <c r="I244" s="446">
        <v>18716</v>
      </c>
      <c r="J244" s="446">
        <v>37788</v>
      </c>
      <c r="K244" s="446">
        <v>65508</v>
      </c>
      <c r="L244" s="492">
        <v>0</v>
      </c>
    </row>
    <row r="245" spans="2:12" ht="15">
      <c r="B245" s="393" t="s">
        <v>211</v>
      </c>
      <c r="C245" s="446">
        <v>131824</v>
      </c>
      <c r="D245" s="446">
        <v>5570</v>
      </c>
      <c r="E245" s="451">
        <v>1935</v>
      </c>
      <c r="F245" s="451">
        <v>3142</v>
      </c>
      <c r="G245" s="446">
        <v>493</v>
      </c>
      <c r="H245" s="446">
        <v>126254</v>
      </c>
      <c r="I245" s="446">
        <v>18015</v>
      </c>
      <c r="J245" s="446">
        <v>35381</v>
      </c>
      <c r="K245" s="446">
        <v>72858</v>
      </c>
      <c r="L245" s="492">
        <v>0</v>
      </c>
    </row>
    <row r="246" spans="2:12" ht="15">
      <c r="B246" s="393" t="s">
        <v>212</v>
      </c>
      <c r="C246" s="446">
        <v>132799</v>
      </c>
      <c r="D246" s="446">
        <v>5321</v>
      </c>
      <c r="E246" s="451">
        <v>1610</v>
      </c>
      <c r="F246" s="451">
        <v>3221</v>
      </c>
      <c r="G246" s="446">
        <v>490</v>
      </c>
      <c r="H246" s="446">
        <v>127478</v>
      </c>
      <c r="I246" s="446">
        <v>18114</v>
      </c>
      <c r="J246" s="446">
        <v>34761</v>
      </c>
      <c r="K246" s="446">
        <v>74603</v>
      </c>
      <c r="L246" s="492">
        <v>0</v>
      </c>
    </row>
    <row r="247" spans="2:12" ht="15">
      <c r="B247" s="393" t="s">
        <v>213</v>
      </c>
      <c r="C247" s="446">
        <v>154186</v>
      </c>
      <c r="D247" s="493">
        <v>5336</v>
      </c>
      <c r="E247" s="448">
        <v>2038</v>
      </c>
      <c r="F247" s="449">
        <v>2807</v>
      </c>
      <c r="G247" s="449">
        <v>491</v>
      </c>
      <c r="H247" s="446">
        <v>148850</v>
      </c>
      <c r="I247" s="448">
        <v>25534</v>
      </c>
      <c r="J247" s="448">
        <v>52421</v>
      </c>
      <c r="K247" s="448">
        <v>70895</v>
      </c>
      <c r="L247" s="448">
        <v>0</v>
      </c>
    </row>
    <row r="248" spans="2:12" ht="15">
      <c r="B248" s="393" t="s">
        <v>214</v>
      </c>
      <c r="C248" s="446">
        <v>136328</v>
      </c>
      <c r="D248" s="493">
        <v>5602</v>
      </c>
      <c r="E248" s="448">
        <v>1690</v>
      </c>
      <c r="F248" s="448">
        <v>3791</v>
      </c>
      <c r="G248" s="449">
        <v>121</v>
      </c>
      <c r="H248" s="446">
        <v>130726</v>
      </c>
      <c r="I248" s="448">
        <v>20421</v>
      </c>
      <c r="J248" s="448">
        <v>45395</v>
      </c>
      <c r="K248" s="448">
        <v>64910</v>
      </c>
      <c r="L248" s="448">
        <v>0</v>
      </c>
    </row>
    <row r="249" spans="2:12" ht="15" customHeight="1">
      <c r="B249" s="393" t="s">
        <v>215</v>
      </c>
      <c r="C249" s="446">
        <v>153621</v>
      </c>
      <c r="D249" s="446">
        <v>6294</v>
      </c>
      <c r="E249" s="451">
        <v>1978</v>
      </c>
      <c r="F249" s="451">
        <v>4114</v>
      </c>
      <c r="G249" s="446">
        <v>202</v>
      </c>
      <c r="H249" s="446">
        <v>147327</v>
      </c>
      <c r="I249" s="446">
        <v>23535</v>
      </c>
      <c r="J249" s="446">
        <v>51385</v>
      </c>
      <c r="K249" s="446">
        <v>72407</v>
      </c>
      <c r="L249" s="492">
        <v>0</v>
      </c>
    </row>
    <row r="250" spans="2:12" ht="15">
      <c r="B250" s="412" t="s">
        <v>216</v>
      </c>
      <c r="C250" s="446">
        <v>158749</v>
      </c>
      <c r="D250" s="493">
        <v>6577</v>
      </c>
      <c r="E250" s="448">
        <v>2221</v>
      </c>
      <c r="F250" s="448">
        <v>4079</v>
      </c>
      <c r="G250" s="448">
        <v>277</v>
      </c>
      <c r="H250" s="451">
        <v>152172</v>
      </c>
      <c r="I250" s="448">
        <v>24574</v>
      </c>
      <c r="J250" s="448">
        <v>55554</v>
      </c>
      <c r="K250" s="448">
        <v>72044</v>
      </c>
      <c r="L250" s="448">
        <v>0</v>
      </c>
    </row>
    <row r="251" spans="2:12" ht="15">
      <c r="B251" s="412" t="s">
        <v>217</v>
      </c>
      <c r="C251" s="446">
        <v>143446</v>
      </c>
      <c r="D251" s="448">
        <v>5394</v>
      </c>
      <c r="E251" s="448">
        <v>1814</v>
      </c>
      <c r="F251" s="448">
        <v>3214</v>
      </c>
      <c r="G251" s="448">
        <v>366</v>
      </c>
      <c r="H251" s="448">
        <v>138052</v>
      </c>
      <c r="I251" s="448">
        <v>22526</v>
      </c>
      <c r="J251" s="448">
        <v>49307</v>
      </c>
      <c r="K251" s="448">
        <v>66219</v>
      </c>
      <c r="L251" s="448">
        <v>0</v>
      </c>
    </row>
    <row r="252" spans="2:12" ht="15">
      <c r="B252" s="412" t="s">
        <v>218</v>
      </c>
      <c r="C252" s="446">
        <v>137105</v>
      </c>
      <c r="D252" s="448">
        <v>5794</v>
      </c>
      <c r="E252" s="448">
        <v>2255</v>
      </c>
      <c r="F252" s="448">
        <v>3362</v>
      </c>
      <c r="G252" s="448">
        <v>177</v>
      </c>
      <c r="H252" s="448">
        <v>131311</v>
      </c>
      <c r="I252" s="448">
        <v>20550</v>
      </c>
      <c r="J252" s="448">
        <v>44720</v>
      </c>
      <c r="K252" s="448">
        <v>66041</v>
      </c>
      <c r="L252" s="448">
        <v>0</v>
      </c>
    </row>
    <row r="253" spans="2:12" ht="15">
      <c r="B253" s="400"/>
      <c r="C253" s="451"/>
      <c r="D253" s="451"/>
      <c r="E253" s="451"/>
      <c r="F253" s="451"/>
      <c r="G253" s="451"/>
      <c r="H253" s="451"/>
      <c r="I253" s="451"/>
      <c r="J253" s="451"/>
      <c r="K253" s="451"/>
      <c r="L253" s="492"/>
    </row>
    <row r="254" spans="2:12" ht="12.75">
      <c r="B254" s="494">
        <v>2015</v>
      </c>
      <c r="C254" s="457">
        <v>1678884</v>
      </c>
      <c r="D254" s="457">
        <v>70340</v>
      </c>
      <c r="E254" s="457">
        <v>22949</v>
      </c>
      <c r="F254" s="457">
        <v>43758</v>
      </c>
      <c r="G254" s="457">
        <v>3633</v>
      </c>
      <c r="H254" s="457">
        <v>1608544</v>
      </c>
      <c r="I254" s="457">
        <v>248816</v>
      </c>
      <c r="J254" s="457">
        <v>534696</v>
      </c>
      <c r="K254" s="457">
        <v>825032</v>
      </c>
      <c r="L254" s="495">
        <v>0</v>
      </c>
    </row>
    <row r="255" spans="2:12" ht="12.75">
      <c r="B255" s="496"/>
      <c r="C255" s="459"/>
      <c r="D255" s="459"/>
      <c r="E255" s="459"/>
      <c r="F255" s="459"/>
      <c r="G255" s="459"/>
      <c r="H255" s="459"/>
      <c r="I255" s="459"/>
      <c r="J255" s="459"/>
      <c r="K255" s="459"/>
      <c r="L255" s="459"/>
    </row>
    <row r="256" spans="2:12" ht="12.75">
      <c r="B256" s="83"/>
      <c r="C256" s="1252" t="s">
        <v>231</v>
      </c>
      <c r="D256" s="1252"/>
      <c r="E256" s="1252"/>
      <c r="F256" s="1252"/>
      <c r="G256" s="1252"/>
      <c r="H256" s="1252"/>
      <c r="I256" s="1252"/>
      <c r="J256" s="1252"/>
      <c r="K256" s="1252"/>
      <c r="L256" s="1252"/>
    </row>
    <row r="257" spans="2:12" ht="12.75">
      <c r="B257" s="391"/>
      <c r="C257" s="459"/>
      <c r="D257" s="459"/>
      <c r="E257" s="459"/>
      <c r="F257" s="459"/>
      <c r="G257" s="459"/>
      <c r="H257" s="459"/>
      <c r="I257" s="459"/>
      <c r="J257" s="459"/>
      <c r="K257" s="459"/>
      <c r="L257" s="459"/>
    </row>
    <row r="258" spans="2:12" ht="12.75">
      <c r="B258" s="497" t="s">
        <v>207</v>
      </c>
      <c r="C258" s="446">
        <v>35549115</v>
      </c>
      <c r="D258" s="446">
        <v>253614</v>
      </c>
      <c r="E258" s="446">
        <v>63517</v>
      </c>
      <c r="F258" s="446">
        <v>174173</v>
      </c>
      <c r="G258" s="446">
        <v>15924</v>
      </c>
      <c r="H258" s="446">
        <v>35295501</v>
      </c>
      <c r="I258" s="446">
        <v>4435289</v>
      </c>
      <c r="J258" s="446">
        <v>11732186</v>
      </c>
      <c r="K258" s="446">
        <v>19128026</v>
      </c>
      <c r="L258" s="446">
        <v>0</v>
      </c>
    </row>
    <row r="259" spans="2:12" ht="12.75">
      <c r="B259" s="497" t="s">
        <v>208</v>
      </c>
      <c r="C259" s="446">
        <v>33702304</v>
      </c>
      <c r="D259" s="446">
        <v>254064</v>
      </c>
      <c r="E259" s="446">
        <v>54567</v>
      </c>
      <c r="F259" s="446">
        <v>149302</v>
      </c>
      <c r="G259" s="446">
        <v>50195</v>
      </c>
      <c r="H259" s="446">
        <v>33448240</v>
      </c>
      <c r="I259" s="446">
        <v>4128708</v>
      </c>
      <c r="J259" s="446">
        <v>10243228</v>
      </c>
      <c r="K259" s="446">
        <v>19076304</v>
      </c>
      <c r="L259" s="446">
        <v>0</v>
      </c>
    </row>
    <row r="260" spans="2:12" ht="12.75">
      <c r="B260" s="497" t="s">
        <v>209</v>
      </c>
      <c r="C260" s="446">
        <v>42295829</v>
      </c>
      <c r="D260" s="448">
        <v>338105</v>
      </c>
      <c r="E260" s="448">
        <v>81088</v>
      </c>
      <c r="F260" s="448">
        <v>234583</v>
      </c>
      <c r="G260" s="449">
        <v>22434</v>
      </c>
      <c r="H260" s="446">
        <v>41957724</v>
      </c>
      <c r="I260" s="448">
        <v>5496056</v>
      </c>
      <c r="J260" s="448">
        <v>12229285</v>
      </c>
      <c r="K260" s="448">
        <v>24232383</v>
      </c>
      <c r="L260" s="448">
        <v>0</v>
      </c>
    </row>
    <row r="261" spans="2:12" ht="12.75">
      <c r="B261" s="497" t="s">
        <v>210</v>
      </c>
      <c r="C261" s="446">
        <v>36257818</v>
      </c>
      <c r="D261" s="446">
        <v>421747</v>
      </c>
      <c r="E261" s="451">
        <v>56541</v>
      </c>
      <c r="F261" s="451">
        <v>339346</v>
      </c>
      <c r="G261" s="446">
        <v>25860</v>
      </c>
      <c r="H261" s="446">
        <v>35836071</v>
      </c>
      <c r="I261" s="446">
        <v>4801201</v>
      </c>
      <c r="J261" s="446">
        <v>10141857</v>
      </c>
      <c r="K261" s="446">
        <v>20893013</v>
      </c>
      <c r="L261" s="492">
        <v>0</v>
      </c>
    </row>
    <row r="262" spans="2:12" ht="12.75">
      <c r="B262" s="497" t="s">
        <v>211</v>
      </c>
      <c r="C262" s="446">
        <v>38165523</v>
      </c>
      <c r="D262" s="446">
        <v>274164</v>
      </c>
      <c r="E262" s="451">
        <v>65622</v>
      </c>
      <c r="F262" s="451">
        <v>155749</v>
      </c>
      <c r="G262" s="451">
        <v>52793</v>
      </c>
      <c r="H262" s="446">
        <v>37891359</v>
      </c>
      <c r="I262" s="451">
        <v>4656668</v>
      </c>
      <c r="J262" s="451">
        <v>9405782</v>
      </c>
      <c r="K262" s="451">
        <v>23828909</v>
      </c>
      <c r="L262" s="498">
        <v>0</v>
      </c>
    </row>
    <row r="263" spans="2:12" ht="12.75">
      <c r="B263" s="497" t="s">
        <v>212</v>
      </c>
      <c r="C263" s="446">
        <v>38548396</v>
      </c>
      <c r="D263" s="446">
        <v>276121</v>
      </c>
      <c r="E263" s="451">
        <v>55588</v>
      </c>
      <c r="F263" s="451">
        <v>166978</v>
      </c>
      <c r="G263" s="446">
        <v>53555</v>
      </c>
      <c r="H263" s="446">
        <v>38272275</v>
      </c>
      <c r="I263" s="446">
        <v>4763155</v>
      </c>
      <c r="J263" s="446">
        <v>9155808</v>
      </c>
      <c r="K263" s="446">
        <v>24353312</v>
      </c>
      <c r="L263" s="492">
        <v>0</v>
      </c>
    </row>
    <row r="264" spans="2:12" ht="12.75">
      <c r="B264" s="497" t="s">
        <v>213</v>
      </c>
      <c r="C264" s="446">
        <v>43598467</v>
      </c>
      <c r="D264" s="448">
        <v>268078</v>
      </c>
      <c r="E264" s="448">
        <v>69588</v>
      </c>
      <c r="F264" s="448">
        <v>148580</v>
      </c>
      <c r="G264" s="449">
        <v>49910</v>
      </c>
      <c r="H264" s="446">
        <v>43330389</v>
      </c>
      <c r="I264" s="448">
        <v>6630740</v>
      </c>
      <c r="J264" s="448">
        <v>13969604</v>
      </c>
      <c r="K264" s="448">
        <v>22730045</v>
      </c>
      <c r="L264" s="448">
        <v>0</v>
      </c>
    </row>
    <row r="265" spans="2:12" ht="12.75">
      <c r="B265" s="497" t="s">
        <v>214</v>
      </c>
      <c r="C265" s="446">
        <v>37838173</v>
      </c>
      <c r="D265" s="448">
        <v>246558</v>
      </c>
      <c r="E265" s="448">
        <v>57740</v>
      </c>
      <c r="F265" s="448">
        <v>173781</v>
      </c>
      <c r="G265" s="449">
        <v>15037</v>
      </c>
      <c r="H265" s="446">
        <v>37591615</v>
      </c>
      <c r="I265" s="448">
        <v>5155189</v>
      </c>
      <c r="J265" s="448">
        <v>11895639</v>
      </c>
      <c r="K265" s="448">
        <v>20540787</v>
      </c>
      <c r="L265" s="448">
        <v>0</v>
      </c>
    </row>
    <row r="266" spans="2:12" ht="12.75">
      <c r="B266" s="497" t="s">
        <v>215</v>
      </c>
      <c r="C266" s="446">
        <v>42311247</v>
      </c>
      <c r="D266" s="448">
        <v>312939</v>
      </c>
      <c r="E266" s="448">
        <v>68086</v>
      </c>
      <c r="F266" s="448">
        <v>221038</v>
      </c>
      <c r="G266" s="449">
        <v>23815</v>
      </c>
      <c r="H266" s="446">
        <v>41998308</v>
      </c>
      <c r="I266" s="448">
        <v>5866039</v>
      </c>
      <c r="J266" s="448">
        <v>13455707</v>
      </c>
      <c r="K266" s="448">
        <v>22676562</v>
      </c>
      <c r="L266" s="448">
        <v>0</v>
      </c>
    </row>
    <row r="267" spans="2:12" ht="12.75">
      <c r="B267" s="497" t="s">
        <v>216</v>
      </c>
      <c r="C267" s="446">
        <v>43775796</v>
      </c>
      <c r="D267" s="448">
        <v>326016</v>
      </c>
      <c r="E267" s="448">
        <v>74402</v>
      </c>
      <c r="F267" s="448">
        <v>217692</v>
      </c>
      <c r="G267" s="448">
        <v>33922</v>
      </c>
      <c r="H267" s="451">
        <v>43449780</v>
      </c>
      <c r="I267" s="448">
        <v>6270675</v>
      </c>
      <c r="J267" s="448">
        <v>14482462</v>
      </c>
      <c r="K267" s="448">
        <v>22696643</v>
      </c>
      <c r="L267" s="448">
        <v>0</v>
      </c>
    </row>
    <row r="268" spans="2:12" ht="12.75">
      <c r="B268" s="497" t="s">
        <v>217</v>
      </c>
      <c r="C268" s="446">
        <v>40886100</v>
      </c>
      <c r="D268" s="448">
        <v>287215</v>
      </c>
      <c r="E268" s="448">
        <v>60616</v>
      </c>
      <c r="F268" s="448">
        <v>184560</v>
      </c>
      <c r="G268" s="448">
        <v>42039</v>
      </c>
      <c r="H268" s="448">
        <v>40598885</v>
      </c>
      <c r="I268" s="448">
        <v>5801989</v>
      </c>
      <c r="J268" s="448">
        <v>13228581</v>
      </c>
      <c r="K268" s="448">
        <v>21568315</v>
      </c>
      <c r="L268" s="448">
        <v>0</v>
      </c>
    </row>
    <row r="269" spans="2:12" ht="12.75">
      <c r="B269" s="497" t="s">
        <v>218</v>
      </c>
      <c r="C269" s="446">
        <v>38539115</v>
      </c>
      <c r="D269" s="448">
        <v>287106</v>
      </c>
      <c r="E269" s="448">
        <v>75095</v>
      </c>
      <c r="F269" s="448">
        <v>189429</v>
      </c>
      <c r="G269" s="448">
        <v>22582</v>
      </c>
      <c r="H269" s="448">
        <v>38252009</v>
      </c>
      <c r="I269" s="448">
        <v>5257156</v>
      </c>
      <c r="J269" s="448">
        <v>12033772</v>
      </c>
      <c r="K269" s="448">
        <v>20961081</v>
      </c>
      <c r="L269" s="448">
        <v>0</v>
      </c>
    </row>
    <row r="270" spans="2:12" ht="12.75">
      <c r="B270" s="496"/>
      <c r="C270" s="451"/>
      <c r="D270" s="451"/>
      <c r="E270" s="451"/>
      <c r="F270" s="451"/>
      <c r="G270" s="451"/>
      <c r="H270" s="451"/>
      <c r="I270" s="451"/>
      <c r="J270" s="451"/>
      <c r="K270" s="451"/>
      <c r="L270" s="492"/>
    </row>
    <row r="271" spans="2:12" ht="12.75">
      <c r="B271" s="494">
        <v>2015</v>
      </c>
      <c r="C271" s="457">
        <v>471467883</v>
      </c>
      <c r="D271" s="457">
        <v>3545727</v>
      </c>
      <c r="E271" s="457">
        <v>782450</v>
      </c>
      <c r="F271" s="457">
        <v>2355211</v>
      </c>
      <c r="G271" s="457">
        <v>408066</v>
      </c>
      <c r="H271" s="457">
        <v>467922156</v>
      </c>
      <c r="I271" s="457">
        <v>63262865</v>
      </c>
      <c r="J271" s="457">
        <v>141973911</v>
      </c>
      <c r="K271" s="457">
        <v>262685380</v>
      </c>
      <c r="L271" s="495">
        <v>0</v>
      </c>
    </row>
    <row r="272" spans="2:12" ht="12.75">
      <c r="B272" s="499"/>
      <c r="C272" s="464"/>
      <c r="D272" s="464"/>
      <c r="E272" s="464"/>
      <c r="F272" s="464"/>
      <c r="G272" s="464"/>
      <c r="H272" s="464"/>
      <c r="I272" s="464"/>
      <c r="J272" s="464"/>
      <c r="K272" s="464"/>
      <c r="L272" s="464"/>
    </row>
    <row r="273" spans="2:12" ht="12.75" customHeight="1">
      <c r="B273" s="1258" t="s">
        <v>195</v>
      </c>
      <c r="C273" s="1235" t="s">
        <v>22</v>
      </c>
      <c r="D273" s="1235" t="s">
        <v>196</v>
      </c>
      <c r="E273" s="1237" t="s">
        <v>197</v>
      </c>
      <c r="F273" s="1238"/>
      <c r="G273" s="1239"/>
      <c r="H273" s="1240" t="s">
        <v>198</v>
      </c>
      <c r="I273" s="1242" t="s">
        <v>199</v>
      </c>
      <c r="J273" s="1243"/>
      <c r="K273" s="1243"/>
      <c r="L273" s="1243"/>
    </row>
    <row r="274" spans="2:12" ht="11.25" customHeight="1">
      <c r="B274" s="1259"/>
      <c r="C274" s="1236"/>
      <c r="D274" s="1236"/>
      <c r="E274" s="1245" t="s">
        <v>200</v>
      </c>
      <c r="F274" s="1235" t="s">
        <v>201</v>
      </c>
      <c r="G274" s="1235" t="s">
        <v>202</v>
      </c>
      <c r="H274" s="1241"/>
      <c r="I274" s="1245" t="s">
        <v>203</v>
      </c>
      <c r="J274" s="1245" t="s">
        <v>24</v>
      </c>
      <c r="K274" s="1235" t="s">
        <v>204</v>
      </c>
      <c r="L274" s="1242" t="s">
        <v>205</v>
      </c>
    </row>
    <row r="275" spans="2:12" ht="11.25" customHeight="1">
      <c r="B275" s="1259"/>
      <c r="C275" s="1236"/>
      <c r="D275" s="1236"/>
      <c r="E275" s="1246"/>
      <c r="F275" s="1236"/>
      <c r="G275" s="1236"/>
      <c r="H275" s="1241"/>
      <c r="I275" s="1248"/>
      <c r="J275" s="1248"/>
      <c r="K275" s="1249"/>
      <c r="L275" s="1254"/>
    </row>
    <row r="276" spans="2:12" ht="12.75">
      <c r="B276" s="386">
        <v>0</v>
      </c>
      <c r="C276" s="466">
        <v>1</v>
      </c>
      <c r="D276" s="466">
        <v>2</v>
      </c>
      <c r="E276" s="467">
        <v>3</v>
      </c>
      <c r="F276" s="467">
        <v>4</v>
      </c>
      <c r="G276" s="466">
        <v>5</v>
      </c>
      <c r="H276" s="466">
        <v>6</v>
      </c>
      <c r="I276" s="466">
        <v>7</v>
      </c>
      <c r="J276" s="466">
        <v>8</v>
      </c>
      <c r="K276" s="466">
        <v>9</v>
      </c>
      <c r="L276" s="500">
        <v>10</v>
      </c>
    </row>
    <row r="277" spans="2:12" ht="12.75">
      <c r="B277" s="391"/>
      <c r="C277" s="459"/>
      <c r="D277" s="459"/>
      <c r="E277" s="459"/>
      <c r="F277" s="459"/>
      <c r="G277" s="459"/>
      <c r="H277" s="459"/>
      <c r="I277" s="459"/>
      <c r="J277" s="459"/>
      <c r="K277" s="459"/>
      <c r="L277" s="459"/>
    </row>
    <row r="278" spans="2:12" ht="12.75">
      <c r="B278" s="83"/>
      <c r="C278" s="1252" t="s">
        <v>232</v>
      </c>
      <c r="D278" s="1252"/>
      <c r="E278" s="1252"/>
      <c r="F278" s="1252"/>
      <c r="G278" s="1252"/>
      <c r="H278" s="1252"/>
      <c r="I278" s="1252"/>
      <c r="J278" s="1252"/>
      <c r="K278" s="1252"/>
      <c r="L278" s="1252"/>
    </row>
    <row r="279" spans="2:12" ht="12.75">
      <c r="B279" s="83"/>
      <c r="C279" s="469"/>
      <c r="D279" s="469"/>
      <c r="E279" s="469"/>
      <c r="F279" s="469"/>
      <c r="G279" s="469"/>
      <c r="H279" s="469"/>
      <c r="I279" s="469"/>
      <c r="J279" s="469"/>
      <c r="K279" s="469"/>
      <c r="L279" s="469"/>
    </row>
    <row r="280" spans="2:12" ht="12.75">
      <c r="B280" s="497" t="s">
        <v>207</v>
      </c>
      <c r="C280" s="446">
        <v>71053147</v>
      </c>
      <c r="D280" s="446">
        <v>435981</v>
      </c>
      <c r="E280" s="446">
        <v>109107</v>
      </c>
      <c r="F280" s="446">
        <v>299451</v>
      </c>
      <c r="G280" s="446">
        <v>27423</v>
      </c>
      <c r="H280" s="446">
        <v>70617166</v>
      </c>
      <c r="I280" s="446">
        <v>8785064</v>
      </c>
      <c r="J280" s="446">
        <v>24328072</v>
      </c>
      <c r="K280" s="446">
        <v>37504030</v>
      </c>
      <c r="L280" s="446">
        <v>0</v>
      </c>
    </row>
    <row r="281" spans="2:12" ht="12.75">
      <c r="B281" s="497" t="s">
        <v>208</v>
      </c>
      <c r="C281" s="446">
        <v>67412999</v>
      </c>
      <c r="D281" s="446">
        <v>438956</v>
      </c>
      <c r="E281" s="446">
        <v>93985</v>
      </c>
      <c r="F281" s="446">
        <v>256488</v>
      </c>
      <c r="G281" s="446">
        <v>88483</v>
      </c>
      <c r="H281" s="446">
        <v>66974043</v>
      </c>
      <c r="I281" s="446">
        <v>8237452</v>
      </c>
      <c r="J281" s="446">
        <v>21284546</v>
      </c>
      <c r="K281" s="446">
        <v>37452045</v>
      </c>
      <c r="L281" s="446">
        <v>0</v>
      </c>
    </row>
    <row r="282" spans="2:12" ht="12.75">
      <c r="B282" s="497" t="s">
        <v>209</v>
      </c>
      <c r="C282" s="446">
        <v>84439584</v>
      </c>
      <c r="D282" s="448">
        <v>577915</v>
      </c>
      <c r="E282" s="448">
        <v>138410</v>
      </c>
      <c r="F282" s="448">
        <v>400246</v>
      </c>
      <c r="G282" s="449">
        <v>39259</v>
      </c>
      <c r="H282" s="446">
        <v>83861669</v>
      </c>
      <c r="I282" s="448">
        <v>10987285</v>
      </c>
      <c r="J282" s="448">
        <v>25343113</v>
      </c>
      <c r="K282" s="448">
        <v>47531271</v>
      </c>
      <c r="L282" s="448">
        <v>0</v>
      </c>
    </row>
    <row r="283" spans="2:12" ht="12.75">
      <c r="B283" s="497" t="s">
        <v>210</v>
      </c>
      <c r="C283" s="446">
        <v>72479386</v>
      </c>
      <c r="D283" s="446">
        <v>720845</v>
      </c>
      <c r="E283" s="451">
        <v>96323</v>
      </c>
      <c r="F283" s="451">
        <v>580102</v>
      </c>
      <c r="G283" s="451">
        <v>44420</v>
      </c>
      <c r="H283" s="446">
        <v>71758541</v>
      </c>
      <c r="I283" s="451">
        <v>9600962</v>
      </c>
      <c r="J283" s="451">
        <v>20860809</v>
      </c>
      <c r="K283" s="451">
        <v>41296770</v>
      </c>
      <c r="L283" s="498">
        <v>0</v>
      </c>
    </row>
    <row r="284" spans="2:12" ht="12.75">
      <c r="B284" s="497" t="s">
        <v>211</v>
      </c>
      <c r="C284" s="446">
        <v>75865105</v>
      </c>
      <c r="D284" s="446">
        <v>470794</v>
      </c>
      <c r="E284" s="451">
        <v>111893</v>
      </c>
      <c r="F284" s="451">
        <v>266675</v>
      </c>
      <c r="G284" s="451">
        <v>92226</v>
      </c>
      <c r="H284" s="446">
        <v>75394311</v>
      </c>
      <c r="I284" s="451">
        <v>9328411</v>
      </c>
      <c r="J284" s="451">
        <v>19357961</v>
      </c>
      <c r="K284" s="451">
        <v>46707939</v>
      </c>
      <c r="L284" s="498">
        <v>0</v>
      </c>
    </row>
    <row r="285" spans="2:12" ht="12.75">
      <c r="B285" s="497" t="s">
        <v>212</v>
      </c>
      <c r="C285" s="446">
        <v>77157884</v>
      </c>
      <c r="D285" s="446">
        <v>473120</v>
      </c>
      <c r="E285" s="451">
        <v>94909</v>
      </c>
      <c r="F285" s="451">
        <v>284594</v>
      </c>
      <c r="G285" s="451">
        <v>93617</v>
      </c>
      <c r="H285" s="446">
        <v>76684764</v>
      </c>
      <c r="I285" s="451">
        <v>9494935</v>
      </c>
      <c r="J285" s="451">
        <v>19447106</v>
      </c>
      <c r="K285" s="451">
        <v>47742723</v>
      </c>
      <c r="L285" s="498">
        <v>0</v>
      </c>
    </row>
    <row r="286" spans="2:12" ht="12.75">
      <c r="B286" s="497" t="s">
        <v>213</v>
      </c>
      <c r="C286" s="446">
        <v>86937923</v>
      </c>
      <c r="D286" s="448">
        <v>462438</v>
      </c>
      <c r="E286" s="448">
        <v>119201</v>
      </c>
      <c r="F286" s="448">
        <v>255385</v>
      </c>
      <c r="G286" s="449">
        <v>87852</v>
      </c>
      <c r="H286" s="446">
        <v>86475485</v>
      </c>
      <c r="I286" s="448">
        <v>13242908</v>
      </c>
      <c r="J286" s="448">
        <v>28854094</v>
      </c>
      <c r="K286" s="448">
        <v>44378483</v>
      </c>
      <c r="L286" s="448">
        <v>0</v>
      </c>
    </row>
    <row r="287" spans="2:12" ht="12.75">
      <c r="B287" s="497" t="s">
        <v>214</v>
      </c>
      <c r="C287" s="446">
        <v>75808822</v>
      </c>
      <c r="D287" s="448">
        <v>460974</v>
      </c>
      <c r="E287" s="448">
        <v>99242</v>
      </c>
      <c r="F287" s="448">
        <v>336283</v>
      </c>
      <c r="G287" s="449">
        <v>25449</v>
      </c>
      <c r="H287" s="446">
        <v>75347848</v>
      </c>
      <c r="I287" s="448">
        <v>10363438</v>
      </c>
      <c r="J287" s="448">
        <v>24753918</v>
      </c>
      <c r="K287" s="448">
        <v>40230492</v>
      </c>
      <c r="L287" s="448">
        <v>0</v>
      </c>
    </row>
    <row r="288" spans="2:12" ht="12.75">
      <c r="B288" s="497" t="s">
        <v>215</v>
      </c>
      <c r="C288" s="446">
        <v>85103227</v>
      </c>
      <c r="D288" s="446">
        <v>541829</v>
      </c>
      <c r="E288" s="451">
        <v>116984</v>
      </c>
      <c r="F288" s="451">
        <v>383643</v>
      </c>
      <c r="G288" s="451">
        <v>41202</v>
      </c>
      <c r="H288" s="446">
        <v>84561398</v>
      </c>
      <c r="I288" s="451">
        <v>11742141</v>
      </c>
      <c r="J288" s="451">
        <v>28220265</v>
      </c>
      <c r="K288" s="451">
        <v>44598992</v>
      </c>
      <c r="L288" s="498">
        <v>0</v>
      </c>
    </row>
    <row r="289" spans="2:12" ht="12.75">
      <c r="B289" s="497" t="s">
        <v>216</v>
      </c>
      <c r="C289" s="446">
        <v>88221518</v>
      </c>
      <c r="D289" s="448">
        <v>588264</v>
      </c>
      <c r="E289" s="448">
        <v>129839</v>
      </c>
      <c r="F289" s="448">
        <v>399872</v>
      </c>
      <c r="G289" s="448">
        <v>58553</v>
      </c>
      <c r="H289" s="451">
        <v>87633254</v>
      </c>
      <c r="I289" s="448">
        <v>12533568</v>
      </c>
      <c r="J289" s="448">
        <v>30503749</v>
      </c>
      <c r="K289" s="448">
        <v>44595937</v>
      </c>
      <c r="L289" s="448">
        <v>0</v>
      </c>
    </row>
    <row r="290" spans="2:12" ht="12.75">
      <c r="B290" s="497" t="s">
        <v>217</v>
      </c>
      <c r="C290" s="471">
        <v>82013544</v>
      </c>
      <c r="D290" s="448">
        <v>497397</v>
      </c>
      <c r="E290" s="448">
        <v>105656</v>
      </c>
      <c r="F290" s="448">
        <v>319944</v>
      </c>
      <c r="G290" s="449">
        <v>71797</v>
      </c>
      <c r="H290" s="471">
        <v>81516147</v>
      </c>
      <c r="I290" s="448">
        <v>11619024</v>
      </c>
      <c r="J290" s="448">
        <v>27558698</v>
      </c>
      <c r="K290" s="448">
        <v>42338425</v>
      </c>
      <c r="L290" s="448">
        <v>0</v>
      </c>
    </row>
    <row r="291" spans="2:12" ht="12.75">
      <c r="B291" s="497" t="s">
        <v>218</v>
      </c>
      <c r="C291" s="471">
        <v>76850125</v>
      </c>
      <c r="D291" s="448">
        <v>496517</v>
      </c>
      <c r="E291" s="448">
        <v>130824</v>
      </c>
      <c r="F291" s="448">
        <v>326345</v>
      </c>
      <c r="G291" s="449">
        <v>39348</v>
      </c>
      <c r="H291" s="471">
        <v>76353608</v>
      </c>
      <c r="I291" s="448">
        <v>10471773</v>
      </c>
      <c r="J291" s="448">
        <v>24774360</v>
      </c>
      <c r="K291" s="448">
        <v>41107475</v>
      </c>
      <c r="L291" s="448">
        <v>0</v>
      </c>
    </row>
    <row r="292" spans="2:12" ht="12.75">
      <c r="B292" s="497"/>
      <c r="C292" s="472"/>
      <c r="D292" s="409"/>
      <c r="E292" s="473"/>
      <c r="F292" s="473"/>
      <c r="G292" s="473"/>
      <c r="H292" s="409"/>
      <c r="I292" s="473"/>
      <c r="J292" s="473"/>
      <c r="K292" s="473"/>
      <c r="L292" s="501"/>
    </row>
    <row r="293" spans="2:12" ht="12.75">
      <c r="B293" s="494">
        <v>2015</v>
      </c>
      <c r="C293" s="475">
        <v>943343264</v>
      </c>
      <c r="D293" s="475">
        <v>6165030</v>
      </c>
      <c r="E293" s="475">
        <v>1346373</v>
      </c>
      <c r="F293" s="475">
        <v>4109028</v>
      </c>
      <c r="G293" s="475">
        <v>709629</v>
      </c>
      <c r="H293" s="475">
        <v>937178234</v>
      </c>
      <c r="I293" s="475">
        <v>126406961</v>
      </c>
      <c r="J293" s="475">
        <v>295286691</v>
      </c>
      <c r="K293" s="475">
        <v>515484582</v>
      </c>
      <c r="L293" s="502">
        <v>0</v>
      </c>
    </row>
    <row r="296" spans="2:12" ht="20.25" thickBot="1">
      <c r="B296" s="503"/>
      <c r="C296" s="503"/>
      <c r="D296" s="503"/>
      <c r="E296" s="503"/>
      <c r="F296" s="504" t="s">
        <v>233</v>
      </c>
      <c r="G296" s="503"/>
      <c r="H296" s="503"/>
      <c r="I296" s="503"/>
      <c r="J296" s="503"/>
      <c r="K296" s="503"/>
      <c r="L296" s="503"/>
    </row>
    <row r="297" spans="2:12" ht="15.75">
      <c r="B297" s="483" t="s">
        <v>207</v>
      </c>
      <c r="C297" s="484">
        <f t="shared" ref="C297:K308" si="8">C280/C241</f>
        <v>559.76890958222054</v>
      </c>
      <c r="D297" s="484">
        <f t="shared" si="8"/>
        <v>81.843626806833115</v>
      </c>
      <c r="E297" s="484">
        <f t="shared" si="8"/>
        <v>59.784657534246577</v>
      </c>
      <c r="F297" s="484">
        <f t="shared" si="8"/>
        <v>88.884238646482629</v>
      </c>
      <c r="G297" s="484">
        <f t="shared" si="8"/>
        <v>206.18796992481202</v>
      </c>
      <c r="H297" s="484">
        <f t="shared" si="8"/>
        <v>580.70461983783696</v>
      </c>
      <c r="I297" s="484">
        <f t="shared" si="8"/>
        <v>501.57373679703113</v>
      </c>
      <c r="J297" s="484">
        <f t="shared" si="8"/>
        <v>550.12260588381616</v>
      </c>
      <c r="K297" s="484">
        <f t="shared" si="8"/>
        <v>626.44534642881001</v>
      </c>
      <c r="L297" s="485"/>
    </row>
    <row r="298" spans="2:12" ht="15.75">
      <c r="B298" s="479" t="s">
        <v>208</v>
      </c>
      <c r="C298" s="486">
        <f t="shared" si="8"/>
        <v>553.95499367265438</v>
      </c>
      <c r="D298" s="486">
        <f t="shared" si="8"/>
        <v>88.267846370400164</v>
      </c>
      <c r="E298" s="486">
        <f t="shared" si="8"/>
        <v>59.110062893081761</v>
      </c>
      <c r="F298" s="486">
        <f t="shared" si="8"/>
        <v>88.873180873180871</v>
      </c>
      <c r="G298" s="486">
        <f t="shared" si="8"/>
        <v>178.03420523138834</v>
      </c>
      <c r="H298" s="486">
        <f t="shared" si="8"/>
        <v>573.79600071966479</v>
      </c>
      <c r="I298" s="486">
        <f t="shared" si="8"/>
        <v>486.12876954853937</v>
      </c>
      <c r="J298" s="486">
        <f t="shared" si="8"/>
        <v>550.91357577326255</v>
      </c>
      <c r="K298" s="486">
        <f t="shared" si="8"/>
        <v>612.55205181465794</v>
      </c>
      <c r="L298" s="487"/>
    </row>
    <row r="299" spans="2:12" ht="15.75">
      <c r="B299" s="479" t="s">
        <v>209</v>
      </c>
      <c r="C299" s="486">
        <f t="shared" si="8"/>
        <v>552.06951245823825</v>
      </c>
      <c r="D299" s="486">
        <f t="shared" si="8"/>
        <v>83.562030075187977</v>
      </c>
      <c r="E299" s="486">
        <f t="shared" si="8"/>
        <v>58.327012220817529</v>
      </c>
      <c r="F299" s="486">
        <f t="shared" si="8"/>
        <v>91.589473684210532</v>
      </c>
      <c r="G299" s="486">
        <f t="shared" si="8"/>
        <v>226.93063583815029</v>
      </c>
      <c r="H299" s="486">
        <f t="shared" si="8"/>
        <v>574.25732872256651</v>
      </c>
      <c r="I299" s="486">
        <f t="shared" si="8"/>
        <v>491.13964507621472</v>
      </c>
      <c r="J299" s="486">
        <f t="shared" si="8"/>
        <v>561.60778708505075</v>
      </c>
      <c r="K299" s="486">
        <f t="shared" si="8"/>
        <v>605.20093457943926</v>
      </c>
      <c r="L299" s="487"/>
    </row>
    <row r="300" spans="2:12" ht="15.75">
      <c r="B300" s="479" t="s">
        <v>210</v>
      </c>
      <c r="C300" s="486">
        <f t="shared" si="8"/>
        <v>560.7776213171577</v>
      </c>
      <c r="D300" s="486">
        <f t="shared" si="8"/>
        <v>99.61926478717524</v>
      </c>
      <c r="E300" s="486">
        <f t="shared" si="8"/>
        <v>59.458641975308645</v>
      </c>
      <c r="F300" s="486">
        <f t="shared" si="8"/>
        <v>107.36664815843051</v>
      </c>
      <c r="G300" s="486">
        <f t="shared" si="8"/>
        <v>208.54460093896714</v>
      </c>
      <c r="H300" s="486">
        <f t="shared" si="8"/>
        <v>588.12691374618885</v>
      </c>
      <c r="I300" s="486">
        <f t="shared" si="8"/>
        <v>512.98151314383415</v>
      </c>
      <c r="J300" s="486">
        <f t="shared" si="8"/>
        <v>552.04850746268653</v>
      </c>
      <c r="K300" s="486">
        <f t="shared" si="8"/>
        <v>630.4080417658912</v>
      </c>
      <c r="L300" s="487"/>
    </row>
    <row r="301" spans="2:12" ht="15.75">
      <c r="B301" s="479" t="s">
        <v>211</v>
      </c>
      <c r="C301" s="486">
        <f t="shared" si="8"/>
        <v>575.50298124772428</v>
      </c>
      <c r="D301" s="486">
        <f t="shared" si="8"/>
        <v>84.52315978456015</v>
      </c>
      <c r="E301" s="486">
        <f t="shared" si="8"/>
        <v>57.825839793281652</v>
      </c>
      <c r="F301" s="486">
        <f t="shared" si="8"/>
        <v>84.874283895607888</v>
      </c>
      <c r="G301" s="486">
        <f t="shared" si="8"/>
        <v>187.0709939148073</v>
      </c>
      <c r="H301" s="486">
        <f t="shared" si="8"/>
        <v>597.16374134680882</v>
      </c>
      <c r="I301" s="486">
        <f t="shared" si="8"/>
        <v>517.81354426866505</v>
      </c>
      <c r="J301" s="486">
        <f t="shared" si="8"/>
        <v>547.12871315112636</v>
      </c>
      <c r="K301" s="486">
        <f t="shared" si="8"/>
        <v>641.08181668450959</v>
      </c>
      <c r="L301" s="487"/>
    </row>
    <row r="302" spans="2:12" ht="15.75">
      <c r="B302" s="479" t="s">
        <v>212</v>
      </c>
      <c r="C302" s="486">
        <f t="shared" si="8"/>
        <v>581.01253774501311</v>
      </c>
      <c r="D302" s="486">
        <f t="shared" si="8"/>
        <v>88.915617365156919</v>
      </c>
      <c r="E302" s="486">
        <f t="shared" si="8"/>
        <v>58.949689440993787</v>
      </c>
      <c r="F302" s="486">
        <f t="shared" si="8"/>
        <v>88.355790127289666</v>
      </c>
      <c r="G302" s="486">
        <f t="shared" si="8"/>
        <v>191.05510204081634</v>
      </c>
      <c r="H302" s="486">
        <f t="shared" si="8"/>
        <v>601.55292677952275</v>
      </c>
      <c r="I302" s="486">
        <f t="shared" si="8"/>
        <v>524.17660373192007</v>
      </c>
      <c r="J302" s="486">
        <f t="shared" si="8"/>
        <v>559.45185696614021</v>
      </c>
      <c r="K302" s="486">
        <f t="shared" si="8"/>
        <v>639.95714649544925</v>
      </c>
      <c r="L302" s="487"/>
    </row>
    <row r="303" spans="2:12" ht="15.75">
      <c r="B303" s="479" t="s">
        <v>213</v>
      </c>
      <c r="C303" s="486">
        <f t="shared" si="8"/>
        <v>563.85095274538548</v>
      </c>
      <c r="D303" s="486">
        <f t="shared" si="8"/>
        <v>86.66379310344827</v>
      </c>
      <c r="E303" s="486">
        <f t="shared" si="8"/>
        <v>58.489205103042195</v>
      </c>
      <c r="F303" s="486">
        <f t="shared" si="8"/>
        <v>90.981474884218031</v>
      </c>
      <c r="G303" s="486">
        <f t="shared" si="8"/>
        <v>178.92464358452139</v>
      </c>
      <c r="H303" s="486">
        <f t="shared" si="8"/>
        <v>580.95723883103801</v>
      </c>
      <c r="I303" s="486">
        <f t="shared" si="8"/>
        <v>518.63820787968984</v>
      </c>
      <c r="J303" s="486">
        <f t="shared" si="8"/>
        <v>550.4300566566834</v>
      </c>
      <c r="K303" s="486">
        <f t="shared" si="8"/>
        <v>625.97479370900624</v>
      </c>
      <c r="L303" s="487"/>
    </row>
    <row r="304" spans="2:12" ht="15.75">
      <c r="B304" s="479" t="s">
        <v>214</v>
      </c>
      <c r="C304" s="486">
        <f t="shared" si="8"/>
        <v>556.07668270641398</v>
      </c>
      <c r="D304" s="486">
        <f t="shared" si="8"/>
        <v>82.287397358086395</v>
      </c>
      <c r="E304" s="486">
        <f t="shared" si="8"/>
        <v>58.723076923076924</v>
      </c>
      <c r="F304" s="486">
        <f t="shared" si="8"/>
        <v>88.705618570298071</v>
      </c>
      <c r="G304" s="486">
        <f t="shared" si="8"/>
        <v>210.32231404958677</v>
      </c>
      <c r="H304" s="486">
        <f t="shared" si="8"/>
        <v>576.37997031959981</v>
      </c>
      <c r="I304" s="486">
        <f t="shared" si="8"/>
        <v>507.48925126095685</v>
      </c>
      <c r="J304" s="486">
        <f t="shared" si="8"/>
        <v>545.30053970701624</v>
      </c>
      <c r="K304" s="486">
        <f t="shared" si="8"/>
        <v>619.78881528269915</v>
      </c>
      <c r="L304" s="487"/>
    </row>
    <row r="305" spans="2:12" ht="15.75">
      <c r="B305" s="479" t="s">
        <v>215</v>
      </c>
      <c r="C305" s="486">
        <f t="shared" si="8"/>
        <v>553.98172775857472</v>
      </c>
      <c r="D305" s="486">
        <f t="shared" si="8"/>
        <v>86.086590403558944</v>
      </c>
      <c r="E305" s="486">
        <f t="shared" si="8"/>
        <v>59.142568250758345</v>
      </c>
      <c r="F305" s="486">
        <f t="shared" si="8"/>
        <v>93.253038405444826</v>
      </c>
      <c r="G305" s="486">
        <f t="shared" si="8"/>
        <v>203.97029702970298</v>
      </c>
      <c r="H305" s="486">
        <f t="shared" si="8"/>
        <v>573.97081322500287</v>
      </c>
      <c r="I305" s="486">
        <f t="shared" si="8"/>
        <v>498.92249840662845</v>
      </c>
      <c r="J305" s="486">
        <f t="shared" si="8"/>
        <v>549.19266322856868</v>
      </c>
      <c r="K305" s="486">
        <f t="shared" si="8"/>
        <v>615.94862375184721</v>
      </c>
      <c r="L305" s="487"/>
    </row>
    <row r="306" spans="2:12" ht="15.75">
      <c r="B306" s="479" t="s">
        <v>216</v>
      </c>
      <c r="C306" s="486">
        <f t="shared" si="8"/>
        <v>555.72959829668218</v>
      </c>
      <c r="D306" s="486">
        <f t="shared" si="8"/>
        <v>89.442603010491112</v>
      </c>
      <c r="E306" s="486">
        <f t="shared" si="8"/>
        <v>58.459702836560105</v>
      </c>
      <c r="F306" s="486">
        <f t="shared" si="8"/>
        <v>98.031870556508949</v>
      </c>
      <c r="G306" s="486">
        <f t="shared" si="8"/>
        <v>211.38267148014441</v>
      </c>
      <c r="H306" s="486">
        <f t="shared" si="8"/>
        <v>575.88290881371086</v>
      </c>
      <c r="I306" s="486">
        <f t="shared" si="8"/>
        <v>510.03369414828683</v>
      </c>
      <c r="J306" s="486">
        <f t="shared" si="8"/>
        <v>549.08285631997694</v>
      </c>
      <c r="K306" s="486">
        <f t="shared" si="8"/>
        <v>619.00973016489922</v>
      </c>
      <c r="L306" s="487"/>
    </row>
    <row r="307" spans="2:12" ht="15.75">
      <c r="B307" s="479" t="s">
        <v>217</v>
      </c>
      <c r="C307" s="486">
        <f t="shared" si="8"/>
        <v>571.73810353721956</v>
      </c>
      <c r="D307" s="486">
        <f t="shared" si="8"/>
        <v>92.213014460511673</v>
      </c>
      <c r="E307" s="486">
        <f t="shared" si="8"/>
        <v>58.24476295479603</v>
      </c>
      <c r="F307" s="486">
        <f t="shared" si="8"/>
        <v>99.546981953951459</v>
      </c>
      <c r="G307" s="486">
        <f t="shared" si="8"/>
        <v>196.16666666666666</v>
      </c>
      <c r="H307" s="486">
        <f t="shared" si="8"/>
        <v>590.47421985918345</v>
      </c>
      <c r="I307" s="486">
        <f t="shared" si="8"/>
        <v>515.80502530409308</v>
      </c>
      <c r="J307" s="486">
        <f t="shared" si="8"/>
        <v>558.92059950919747</v>
      </c>
      <c r="K307" s="486">
        <f t="shared" si="8"/>
        <v>639.36974282305687</v>
      </c>
      <c r="L307" s="487"/>
    </row>
    <row r="308" spans="2:12" ht="16.5" thickBot="1">
      <c r="B308" s="488" t="s">
        <v>218</v>
      </c>
      <c r="C308" s="489">
        <f t="shared" si="8"/>
        <v>560.52022172787281</v>
      </c>
      <c r="D308" s="489">
        <f t="shared" si="8"/>
        <v>85.695029340697275</v>
      </c>
      <c r="E308" s="489">
        <f t="shared" si="8"/>
        <v>58.015077605321508</v>
      </c>
      <c r="F308" s="489">
        <f t="shared" si="8"/>
        <v>97.068709101725162</v>
      </c>
      <c r="G308" s="489">
        <f t="shared" si="8"/>
        <v>222.30508474576271</v>
      </c>
      <c r="H308" s="489">
        <f t="shared" si="8"/>
        <v>581.47152942251603</v>
      </c>
      <c r="I308" s="489">
        <f t="shared" si="8"/>
        <v>509.57532846715327</v>
      </c>
      <c r="J308" s="489">
        <f t="shared" si="8"/>
        <v>553.98837209302326</v>
      </c>
      <c r="K308" s="489">
        <f t="shared" si="8"/>
        <v>622.4538544237671</v>
      </c>
      <c r="L308" s="490"/>
    </row>
    <row r="311" spans="2:12" ht="18">
      <c r="B311" s="491" t="s">
        <v>235</v>
      </c>
      <c r="C311" s="577"/>
      <c r="D311" s="404"/>
      <c r="E311" s="577"/>
      <c r="F311" s="577"/>
      <c r="H311" s="577"/>
      <c r="I311" s="577"/>
      <c r="J311" s="577"/>
      <c r="K311" s="577"/>
      <c r="L311" s="577"/>
    </row>
    <row r="312" spans="2:12" ht="18">
      <c r="B312" s="577"/>
      <c r="C312" s="577"/>
      <c r="D312" s="577"/>
      <c r="E312" s="577"/>
      <c r="F312" s="384" t="s">
        <v>194</v>
      </c>
      <c r="G312" s="577"/>
      <c r="H312" s="577"/>
      <c r="I312" s="577"/>
      <c r="J312" s="577"/>
      <c r="K312" s="577"/>
      <c r="L312" s="577"/>
    </row>
    <row r="313" spans="2:12" ht="12.75" customHeight="1">
      <c r="B313" s="1245" t="s">
        <v>195</v>
      </c>
      <c r="C313" s="1235" t="s">
        <v>22</v>
      </c>
      <c r="D313" s="1235" t="s">
        <v>196</v>
      </c>
      <c r="E313" s="1237" t="s">
        <v>197</v>
      </c>
      <c r="F313" s="1238"/>
      <c r="G313" s="1239"/>
      <c r="H313" s="1235" t="s">
        <v>198</v>
      </c>
      <c r="I313" s="1237" t="s">
        <v>199</v>
      </c>
      <c r="J313" s="1238"/>
      <c r="K313" s="1238"/>
      <c r="L313" s="1239"/>
    </row>
    <row r="314" spans="2:12" ht="11.25" customHeight="1">
      <c r="B314" s="1246"/>
      <c r="C314" s="1236"/>
      <c r="D314" s="1236"/>
      <c r="E314" s="1262" t="s">
        <v>236</v>
      </c>
      <c r="F314" s="1265" t="s">
        <v>237</v>
      </c>
      <c r="G314" s="1265" t="s">
        <v>238</v>
      </c>
      <c r="H314" s="1236"/>
      <c r="I314" s="1245" t="s">
        <v>203</v>
      </c>
      <c r="J314" s="1245" t="s">
        <v>24</v>
      </c>
      <c r="K314" s="1235" t="s">
        <v>204</v>
      </c>
      <c r="L314" s="1245" t="s">
        <v>205</v>
      </c>
    </row>
    <row r="315" spans="2:12" ht="11.25" customHeight="1">
      <c r="B315" s="1248"/>
      <c r="C315" s="1249"/>
      <c r="D315" s="1249"/>
      <c r="E315" s="1264"/>
      <c r="F315" s="1266"/>
      <c r="G315" s="1266"/>
      <c r="H315" s="1249"/>
      <c r="I315" s="1248"/>
      <c r="J315" s="1248"/>
      <c r="K315" s="1249"/>
      <c r="L315" s="1248"/>
    </row>
    <row r="316" spans="2:12" ht="12.75">
      <c r="B316" s="387">
        <v>0</v>
      </c>
      <c r="C316" s="386">
        <v>1</v>
      </c>
      <c r="D316" s="386">
        <v>2</v>
      </c>
      <c r="E316" s="387">
        <v>3</v>
      </c>
      <c r="F316" s="387">
        <v>4</v>
      </c>
      <c r="G316" s="386">
        <v>5</v>
      </c>
      <c r="H316" s="386">
        <v>6</v>
      </c>
      <c r="I316" s="386">
        <v>7</v>
      </c>
      <c r="J316" s="386">
        <v>8</v>
      </c>
      <c r="K316" s="388">
        <v>9</v>
      </c>
      <c r="L316" s="386">
        <v>10</v>
      </c>
    </row>
    <row r="317" spans="2:12" ht="12.75">
      <c r="B317" s="629"/>
      <c r="C317" s="391"/>
      <c r="D317" s="391"/>
      <c r="E317" s="391"/>
      <c r="F317" s="391"/>
      <c r="G317" s="391"/>
      <c r="H317" s="391"/>
      <c r="I317" s="391"/>
      <c r="J317" s="391"/>
      <c r="K317" s="391"/>
      <c r="L317" s="624"/>
    </row>
    <row r="318" spans="2:12" ht="14.25">
      <c r="B318" s="630"/>
      <c r="C318" s="1255" t="s">
        <v>206</v>
      </c>
      <c r="D318" s="1255"/>
      <c r="E318" s="1255"/>
      <c r="F318" s="1255"/>
      <c r="G318" s="1255"/>
      <c r="H318" s="1255"/>
      <c r="I318" s="1255"/>
      <c r="J318" s="1255"/>
      <c r="K318" s="1255"/>
      <c r="L318" s="1268"/>
    </row>
    <row r="319" spans="2:12" ht="12.75">
      <c r="B319" s="629"/>
      <c r="C319" s="391"/>
      <c r="D319" s="391"/>
      <c r="E319" s="391"/>
      <c r="F319" s="391"/>
      <c r="G319" s="391"/>
      <c r="H319" s="391"/>
      <c r="I319" s="391"/>
      <c r="J319" s="391"/>
      <c r="K319" s="391"/>
      <c r="L319" s="624"/>
    </row>
    <row r="320" spans="2:12" ht="15">
      <c r="B320" s="631" t="s">
        <v>207</v>
      </c>
      <c r="C320" s="446">
        <v>138506</v>
      </c>
      <c r="D320" s="446">
        <v>6142</v>
      </c>
      <c r="E320" s="446">
        <v>1993</v>
      </c>
      <c r="F320" s="446">
        <v>3884</v>
      </c>
      <c r="G320" s="446">
        <v>265</v>
      </c>
      <c r="H320" s="446">
        <v>132364</v>
      </c>
      <c r="I320" s="446">
        <v>20220</v>
      </c>
      <c r="J320" s="446">
        <v>44455</v>
      </c>
      <c r="K320" s="446">
        <v>67689</v>
      </c>
      <c r="L320" s="446">
        <v>0</v>
      </c>
    </row>
    <row r="321" spans="2:12" ht="15">
      <c r="B321" s="631" t="s">
        <v>208</v>
      </c>
      <c r="C321" s="446">
        <v>138531</v>
      </c>
      <c r="D321" s="446">
        <v>6123</v>
      </c>
      <c r="E321" s="446">
        <v>2793</v>
      </c>
      <c r="F321" s="446">
        <v>2854</v>
      </c>
      <c r="G321" s="446">
        <v>476</v>
      </c>
      <c r="H321" s="446">
        <v>132408</v>
      </c>
      <c r="I321" s="446">
        <v>21889</v>
      </c>
      <c r="J321" s="446">
        <v>43116</v>
      </c>
      <c r="K321" s="446">
        <v>67403</v>
      </c>
      <c r="L321" s="446">
        <v>0</v>
      </c>
    </row>
    <row r="322" spans="2:12" ht="15">
      <c r="B322" s="631" t="s">
        <v>209</v>
      </c>
      <c r="C322" s="446">
        <v>156870</v>
      </c>
      <c r="D322" s="448">
        <v>6984</v>
      </c>
      <c r="E322" s="448">
        <v>3421</v>
      </c>
      <c r="F322" s="448">
        <v>3049</v>
      </c>
      <c r="G322" s="449">
        <v>514</v>
      </c>
      <c r="H322" s="446">
        <v>149886</v>
      </c>
      <c r="I322" s="448">
        <v>23196</v>
      </c>
      <c r="J322" s="448">
        <v>47568</v>
      </c>
      <c r="K322" s="448">
        <v>79122</v>
      </c>
      <c r="L322" s="449">
        <v>0</v>
      </c>
    </row>
    <row r="323" spans="2:12" ht="15">
      <c r="B323" s="631" t="s">
        <v>210</v>
      </c>
      <c r="C323" s="446">
        <v>154419</v>
      </c>
      <c r="D323" s="446">
        <v>6537</v>
      </c>
      <c r="E323" s="451">
        <v>3569</v>
      </c>
      <c r="F323" s="451">
        <v>2677</v>
      </c>
      <c r="G323" s="446">
        <v>291</v>
      </c>
      <c r="H323" s="446">
        <v>147882</v>
      </c>
      <c r="I323" s="446">
        <v>23310</v>
      </c>
      <c r="J323" s="446">
        <v>49649</v>
      </c>
      <c r="K323" s="446">
        <v>74923</v>
      </c>
      <c r="L323" s="446">
        <v>0</v>
      </c>
    </row>
    <row r="324" spans="2:12" ht="15">
      <c r="B324" s="631" t="s">
        <v>211</v>
      </c>
      <c r="C324" s="446">
        <v>139590</v>
      </c>
      <c r="D324" s="625">
        <v>4908</v>
      </c>
      <c r="E324" s="505">
        <v>2031</v>
      </c>
      <c r="F324" s="506">
        <v>2587</v>
      </c>
      <c r="G324" s="506">
        <v>290</v>
      </c>
      <c r="H324" s="625">
        <v>134682</v>
      </c>
      <c r="I324" s="505">
        <v>20098</v>
      </c>
      <c r="J324" s="505">
        <v>41501</v>
      </c>
      <c r="K324" s="506">
        <v>73083</v>
      </c>
      <c r="L324" s="446">
        <v>0</v>
      </c>
    </row>
    <row r="325" spans="2:12" ht="15">
      <c r="B325" s="631" t="s">
        <v>212</v>
      </c>
      <c r="C325" s="446">
        <v>156867</v>
      </c>
      <c r="D325" s="446">
        <v>5722</v>
      </c>
      <c r="E325" s="451">
        <v>2602</v>
      </c>
      <c r="F325" s="451">
        <v>2916</v>
      </c>
      <c r="G325" s="446">
        <v>204</v>
      </c>
      <c r="H325" s="446">
        <v>151145</v>
      </c>
      <c r="I325" s="446">
        <v>25134</v>
      </c>
      <c r="J325" s="446">
        <v>47518</v>
      </c>
      <c r="K325" s="446">
        <v>78493</v>
      </c>
      <c r="L325" s="446">
        <v>0</v>
      </c>
    </row>
    <row r="326" spans="2:12" ht="15">
      <c r="B326" s="631" t="s">
        <v>213</v>
      </c>
      <c r="C326" s="446">
        <v>136558</v>
      </c>
      <c r="D326" s="452">
        <v>4722</v>
      </c>
      <c r="E326" s="448">
        <v>2146</v>
      </c>
      <c r="F326" s="449">
        <v>2356</v>
      </c>
      <c r="G326" s="449">
        <v>220</v>
      </c>
      <c r="H326" s="446">
        <v>131836</v>
      </c>
      <c r="I326" s="448">
        <v>22431</v>
      </c>
      <c r="J326" s="448">
        <v>50040</v>
      </c>
      <c r="K326" s="448">
        <v>59365</v>
      </c>
      <c r="L326" s="449">
        <v>0</v>
      </c>
    </row>
    <row r="327" spans="2:12" ht="15">
      <c r="B327" s="631" t="s">
        <v>214</v>
      </c>
      <c r="C327" s="446">
        <v>149720</v>
      </c>
      <c r="D327" s="452">
        <v>5458</v>
      </c>
      <c r="E327" s="448">
        <v>2439</v>
      </c>
      <c r="F327" s="448">
        <v>2869</v>
      </c>
      <c r="G327" s="449">
        <v>150</v>
      </c>
      <c r="H327" s="446">
        <v>144262</v>
      </c>
      <c r="I327" s="448">
        <v>23092</v>
      </c>
      <c r="J327" s="448">
        <v>51892</v>
      </c>
      <c r="K327" s="448">
        <v>69278</v>
      </c>
      <c r="L327" s="449">
        <v>0</v>
      </c>
    </row>
    <row r="328" spans="2:12" ht="15">
      <c r="B328" s="631" t="s">
        <v>215</v>
      </c>
      <c r="C328" s="446">
        <v>153399</v>
      </c>
      <c r="D328" s="446">
        <v>6080</v>
      </c>
      <c r="E328" s="451">
        <v>2594</v>
      </c>
      <c r="F328" s="451">
        <v>3091</v>
      </c>
      <c r="G328" s="446">
        <v>395</v>
      </c>
      <c r="H328" s="446">
        <v>147319</v>
      </c>
      <c r="I328" s="446">
        <v>23819</v>
      </c>
      <c r="J328" s="446">
        <v>53822</v>
      </c>
      <c r="K328" s="446">
        <v>69678</v>
      </c>
      <c r="L328" s="446">
        <v>0</v>
      </c>
    </row>
    <row r="329" spans="2:12" ht="15">
      <c r="B329" s="632" t="s">
        <v>216</v>
      </c>
      <c r="C329" s="446">
        <v>149250</v>
      </c>
      <c r="D329" s="452">
        <v>6348</v>
      </c>
      <c r="E329" s="448">
        <v>2566</v>
      </c>
      <c r="F329" s="448">
        <v>3493</v>
      </c>
      <c r="G329" s="448">
        <v>289</v>
      </c>
      <c r="H329" s="451">
        <v>142902</v>
      </c>
      <c r="I329" s="448">
        <v>23916</v>
      </c>
      <c r="J329" s="448">
        <v>55460</v>
      </c>
      <c r="K329" s="448">
        <v>63526</v>
      </c>
      <c r="L329" s="449">
        <v>0</v>
      </c>
    </row>
    <row r="330" spans="2:12" ht="15">
      <c r="B330" s="632" t="s">
        <v>217</v>
      </c>
      <c r="C330" s="446">
        <v>152940</v>
      </c>
      <c r="D330" s="448">
        <v>5022</v>
      </c>
      <c r="E330" s="448">
        <v>2012</v>
      </c>
      <c r="F330" s="448">
        <v>2745</v>
      </c>
      <c r="G330" s="448">
        <v>265</v>
      </c>
      <c r="H330" s="448">
        <v>147918</v>
      </c>
      <c r="I330" s="448">
        <v>24712</v>
      </c>
      <c r="J330" s="448">
        <v>54026</v>
      </c>
      <c r="K330" s="448">
        <v>69180</v>
      </c>
      <c r="L330" s="449">
        <v>0</v>
      </c>
    </row>
    <row r="331" spans="2:12" ht="15">
      <c r="B331" s="632" t="s">
        <v>218</v>
      </c>
      <c r="C331" s="446">
        <v>151190</v>
      </c>
      <c r="D331" s="448">
        <v>5689</v>
      </c>
      <c r="E331" s="448">
        <v>2531</v>
      </c>
      <c r="F331" s="448">
        <v>2797</v>
      </c>
      <c r="G331" s="448">
        <v>361</v>
      </c>
      <c r="H331" s="448">
        <v>145501</v>
      </c>
      <c r="I331" s="448">
        <v>23209</v>
      </c>
      <c r="J331" s="448">
        <v>47260</v>
      </c>
      <c r="K331" s="448">
        <v>75032</v>
      </c>
      <c r="L331" s="449">
        <v>0</v>
      </c>
    </row>
    <row r="332" spans="2:12" ht="15">
      <c r="B332" s="633"/>
      <c r="C332" s="451"/>
      <c r="D332" s="451"/>
      <c r="E332" s="451"/>
      <c r="F332" s="451"/>
      <c r="G332" s="451"/>
      <c r="H332" s="451"/>
      <c r="I332" s="451"/>
      <c r="J332" s="451"/>
      <c r="K332" s="451"/>
      <c r="L332" s="446"/>
    </row>
    <row r="333" spans="2:12" ht="12.75">
      <c r="B333" s="634">
        <v>2016</v>
      </c>
      <c r="C333" s="457">
        <v>1777840</v>
      </c>
      <c r="D333" s="457">
        <v>69735</v>
      </c>
      <c r="E333" s="457">
        <v>30697</v>
      </c>
      <c r="F333" s="457">
        <v>35318</v>
      </c>
      <c r="G333" s="457">
        <v>3720</v>
      </c>
      <c r="H333" s="457">
        <v>1708105</v>
      </c>
      <c r="I333" s="457">
        <v>275026</v>
      </c>
      <c r="J333" s="457">
        <v>586307</v>
      </c>
      <c r="K333" s="457">
        <v>846772</v>
      </c>
      <c r="L333" s="457">
        <v>0</v>
      </c>
    </row>
    <row r="334" spans="2:12" ht="12.75">
      <c r="B334" s="630"/>
      <c r="C334" s="459"/>
      <c r="D334" s="459"/>
      <c r="E334" s="459"/>
      <c r="F334" s="459"/>
      <c r="G334" s="459"/>
      <c r="H334" s="459"/>
      <c r="I334" s="459"/>
      <c r="J334" s="459"/>
      <c r="K334" s="459"/>
      <c r="L334" s="626"/>
    </row>
    <row r="335" spans="2:12" ht="12.75">
      <c r="B335" s="630"/>
      <c r="C335" s="1252" t="s">
        <v>231</v>
      </c>
      <c r="D335" s="1252"/>
      <c r="E335" s="1252"/>
      <c r="F335" s="1252"/>
      <c r="G335" s="1252"/>
      <c r="H335" s="1252"/>
      <c r="I335" s="1252"/>
      <c r="J335" s="1252"/>
      <c r="K335" s="1252"/>
      <c r="L335" s="1269"/>
    </row>
    <row r="336" spans="2:12" ht="12.75">
      <c r="B336" s="629"/>
      <c r="C336" s="459"/>
      <c r="D336" s="459"/>
      <c r="E336" s="459"/>
      <c r="F336" s="459"/>
      <c r="G336" s="459"/>
      <c r="H336" s="459"/>
      <c r="I336" s="459"/>
      <c r="J336" s="459"/>
      <c r="K336" s="459"/>
      <c r="L336" s="626"/>
    </row>
    <row r="337" spans="2:12" ht="12.75">
      <c r="B337" s="635" t="s">
        <v>207</v>
      </c>
      <c r="C337" s="446">
        <v>39898913</v>
      </c>
      <c r="D337" s="446">
        <v>313115</v>
      </c>
      <c r="E337" s="446">
        <v>68881</v>
      </c>
      <c r="F337" s="446">
        <v>210555</v>
      </c>
      <c r="G337" s="446">
        <v>33679</v>
      </c>
      <c r="H337" s="446">
        <v>39585798</v>
      </c>
      <c r="I337" s="446">
        <v>5138851</v>
      </c>
      <c r="J337" s="446">
        <v>11844834</v>
      </c>
      <c r="K337" s="446">
        <v>22602113</v>
      </c>
      <c r="L337" s="446">
        <v>0</v>
      </c>
    </row>
    <row r="338" spans="2:12" ht="12.75">
      <c r="B338" s="635" t="s">
        <v>208</v>
      </c>
      <c r="C338" s="446">
        <v>39611988</v>
      </c>
      <c r="D338" s="446">
        <v>304583</v>
      </c>
      <c r="E338" s="446">
        <v>98776</v>
      </c>
      <c r="F338" s="446">
        <v>150320</v>
      </c>
      <c r="G338" s="446">
        <v>55487</v>
      </c>
      <c r="H338" s="446">
        <v>39307405</v>
      </c>
      <c r="I338" s="446">
        <v>5605218</v>
      </c>
      <c r="J338" s="446">
        <v>11607490</v>
      </c>
      <c r="K338" s="446">
        <v>22094697</v>
      </c>
      <c r="L338" s="446">
        <v>0</v>
      </c>
    </row>
    <row r="339" spans="2:12" ht="12.75">
      <c r="B339" s="635" t="s">
        <v>209</v>
      </c>
      <c r="C339" s="446">
        <v>45046964</v>
      </c>
      <c r="D339" s="448">
        <v>350019</v>
      </c>
      <c r="E339" s="448">
        <v>118521</v>
      </c>
      <c r="F339" s="448">
        <v>170190</v>
      </c>
      <c r="G339" s="449">
        <v>61308</v>
      </c>
      <c r="H339" s="446">
        <v>44696945</v>
      </c>
      <c r="I339" s="448">
        <v>5918449</v>
      </c>
      <c r="J339" s="448">
        <v>12691443</v>
      </c>
      <c r="K339" s="448">
        <v>26087053</v>
      </c>
      <c r="L339" s="449">
        <v>0</v>
      </c>
    </row>
    <row r="340" spans="2:12" ht="12.75">
      <c r="B340" s="635" t="s">
        <v>210</v>
      </c>
      <c r="C340" s="446">
        <v>43405300</v>
      </c>
      <c r="D340" s="446">
        <v>324789</v>
      </c>
      <c r="E340" s="451">
        <v>127365</v>
      </c>
      <c r="F340" s="451">
        <v>158770</v>
      </c>
      <c r="G340" s="446">
        <v>38654</v>
      </c>
      <c r="H340" s="446">
        <v>43080511</v>
      </c>
      <c r="I340" s="446">
        <v>5958800</v>
      </c>
      <c r="J340" s="446">
        <v>13191981</v>
      </c>
      <c r="K340" s="446">
        <v>23929730</v>
      </c>
      <c r="L340" s="446">
        <v>0</v>
      </c>
    </row>
    <row r="341" spans="2:12" ht="12.75">
      <c r="B341" s="635" t="s">
        <v>211</v>
      </c>
      <c r="C341" s="446">
        <v>40066109</v>
      </c>
      <c r="D341" s="505">
        <v>267043</v>
      </c>
      <c r="E341" s="505">
        <v>71557</v>
      </c>
      <c r="F341" s="505">
        <v>155358</v>
      </c>
      <c r="G341" s="505">
        <v>40128</v>
      </c>
      <c r="H341" s="505">
        <v>39799066</v>
      </c>
      <c r="I341" s="505">
        <v>5095616</v>
      </c>
      <c r="J341" s="505">
        <v>10833621</v>
      </c>
      <c r="K341" s="505">
        <v>23869829</v>
      </c>
      <c r="L341" s="446">
        <v>0</v>
      </c>
    </row>
    <row r="342" spans="2:12" ht="12.75">
      <c r="B342" s="635" t="s">
        <v>212</v>
      </c>
      <c r="C342" s="446">
        <v>44171663</v>
      </c>
      <c r="D342" s="446">
        <v>300561</v>
      </c>
      <c r="E342" s="451">
        <v>96457</v>
      </c>
      <c r="F342" s="451">
        <v>177995</v>
      </c>
      <c r="G342" s="446">
        <v>26109</v>
      </c>
      <c r="H342" s="446">
        <v>43871102</v>
      </c>
      <c r="I342" s="446">
        <v>6239186</v>
      </c>
      <c r="J342" s="446">
        <v>12629401</v>
      </c>
      <c r="K342" s="446">
        <v>25002515</v>
      </c>
      <c r="L342" s="446">
        <v>0</v>
      </c>
    </row>
    <row r="343" spans="2:12" ht="12.75">
      <c r="B343" s="635" t="s">
        <v>213</v>
      </c>
      <c r="C343" s="446">
        <v>37823559</v>
      </c>
      <c r="D343" s="448">
        <v>244181</v>
      </c>
      <c r="E343" s="448">
        <v>77643</v>
      </c>
      <c r="F343" s="448">
        <v>139384</v>
      </c>
      <c r="G343" s="449">
        <v>27154</v>
      </c>
      <c r="H343" s="446">
        <v>37579378</v>
      </c>
      <c r="I343" s="448">
        <v>5730028</v>
      </c>
      <c r="J343" s="448">
        <v>13131489</v>
      </c>
      <c r="K343" s="448">
        <v>18717861</v>
      </c>
      <c r="L343" s="449">
        <v>0</v>
      </c>
    </row>
    <row r="344" spans="2:12" ht="12.75">
      <c r="B344" s="635" t="s">
        <v>214</v>
      </c>
      <c r="C344" s="446">
        <v>41507783</v>
      </c>
      <c r="D344" s="448">
        <v>278874</v>
      </c>
      <c r="E344" s="448">
        <v>89984</v>
      </c>
      <c r="F344" s="448">
        <v>168349</v>
      </c>
      <c r="G344" s="449">
        <v>20541</v>
      </c>
      <c r="H344" s="446">
        <v>41228909</v>
      </c>
      <c r="I344" s="448">
        <v>5840566</v>
      </c>
      <c r="J344" s="448">
        <v>13485944</v>
      </c>
      <c r="K344" s="448">
        <v>21902399</v>
      </c>
      <c r="L344" s="449">
        <v>0</v>
      </c>
    </row>
    <row r="345" spans="2:12" ht="12.75">
      <c r="B345" s="635" t="s">
        <v>215</v>
      </c>
      <c r="C345" s="446">
        <v>42187834</v>
      </c>
      <c r="D345" s="448">
        <v>320400</v>
      </c>
      <c r="E345" s="448">
        <v>95753</v>
      </c>
      <c r="F345" s="448">
        <v>173149</v>
      </c>
      <c r="G345" s="449">
        <v>51498</v>
      </c>
      <c r="H345" s="446">
        <v>41867434</v>
      </c>
      <c r="I345" s="448">
        <v>6004779</v>
      </c>
      <c r="J345" s="448">
        <v>13946694</v>
      </c>
      <c r="K345" s="448">
        <v>21915961</v>
      </c>
      <c r="L345" s="449">
        <v>0</v>
      </c>
    </row>
    <row r="346" spans="2:12" ht="12.75">
      <c r="B346" s="635" t="s">
        <v>216</v>
      </c>
      <c r="C346" s="446">
        <v>41135593</v>
      </c>
      <c r="D346" s="448">
        <v>332793</v>
      </c>
      <c r="E346" s="448">
        <v>92311</v>
      </c>
      <c r="F346" s="448">
        <v>200231</v>
      </c>
      <c r="G346" s="448">
        <v>40251</v>
      </c>
      <c r="H346" s="451">
        <v>40802800</v>
      </c>
      <c r="I346" s="448">
        <v>6083275</v>
      </c>
      <c r="J346" s="448">
        <v>14568278</v>
      </c>
      <c r="K346" s="448">
        <v>20151247</v>
      </c>
      <c r="L346" s="449">
        <v>0</v>
      </c>
    </row>
    <row r="347" spans="2:12" ht="12.75">
      <c r="B347" s="635" t="s">
        <v>217</v>
      </c>
      <c r="C347" s="446">
        <v>43127556</v>
      </c>
      <c r="D347" s="448">
        <v>275557</v>
      </c>
      <c r="E347" s="448">
        <v>72818</v>
      </c>
      <c r="F347" s="448">
        <v>163253</v>
      </c>
      <c r="G347" s="448">
        <v>39486</v>
      </c>
      <c r="H347" s="448">
        <v>42851999</v>
      </c>
      <c r="I347" s="448">
        <v>6349843</v>
      </c>
      <c r="J347" s="448">
        <v>14455421</v>
      </c>
      <c r="K347" s="448">
        <v>22046735</v>
      </c>
      <c r="L347" s="449">
        <v>0</v>
      </c>
    </row>
    <row r="348" spans="2:12" ht="12.75">
      <c r="B348" s="635" t="s">
        <v>218</v>
      </c>
      <c r="C348" s="446">
        <v>42944809</v>
      </c>
      <c r="D348" s="448">
        <v>283400</v>
      </c>
      <c r="E348" s="448">
        <v>82485</v>
      </c>
      <c r="F348" s="448">
        <v>159001</v>
      </c>
      <c r="G348" s="448">
        <v>41914</v>
      </c>
      <c r="H348" s="448">
        <v>42661409</v>
      </c>
      <c r="I348" s="448">
        <v>6025033</v>
      </c>
      <c r="J348" s="448">
        <v>12423933</v>
      </c>
      <c r="K348" s="448">
        <v>24212443</v>
      </c>
      <c r="L348" s="449"/>
    </row>
    <row r="349" spans="2:12" ht="12.75">
      <c r="B349" s="630"/>
      <c r="C349" s="451"/>
      <c r="D349" s="451"/>
      <c r="E349" s="451"/>
      <c r="F349" s="451"/>
      <c r="G349" s="451"/>
      <c r="H349" s="451"/>
      <c r="I349" s="451"/>
      <c r="J349" s="451"/>
      <c r="K349" s="451"/>
      <c r="L349" s="446"/>
    </row>
    <row r="350" spans="2:12" ht="12.75">
      <c r="B350" s="634">
        <v>2016</v>
      </c>
      <c r="C350" s="457">
        <v>500928071</v>
      </c>
      <c r="D350" s="457">
        <v>3595315</v>
      </c>
      <c r="E350" s="457">
        <v>1092551</v>
      </c>
      <c r="F350" s="457">
        <v>2026555</v>
      </c>
      <c r="G350" s="457">
        <v>476209</v>
      </c>
      <c r="H350" s="457">
        <v>497332756</v>
      </c>
      <c r="I350" s="457">
        <v>69989644</v>
      </c>
      <c r="J350" s="457">
        <v>154810529</v>
      </c>
      <c r="K350" s="457">
        <v>272532583</v>
      </c>
      <c r="L350" s="457">
        <v>0</v>
      </c>
    </row>
    <row r="351" spans="2:12" ht="12.75">
      <c r="B351" s="636"/>
      <c r="C351" s="464"/>
      <c r="D351" s="464"/>
      <c r="E351" s="464"/>
      <c r="F351" s="464"/>
      <c r="G351" s="464"/>
      <c r="H351" s="464"/>
      <c r="I351" s="464"/>
      <c r="J351" s="464"/>
      <c r="K351" s="464"/>
      <c r="L351" s="627"/>
    </row>
    <row r="352" spans="2:12" ht="12.75" customHeight="1">
      <c r="B352" s="1260" t="s">
        <v>195</v>
      </c>
      <c r="C352" s="1235" t="s">
        <v>22</v>
      </c>
      <c r="D352" s="1235" t="s">
        <v>196</v>
      </c>
      <c r="E352" s="1237" t="s">
        <v>197</v>
      </c>
      <c r="F352" s="1238"/>
      <c r="G352" s="1239"/>
      <c r="H352" s="1240" t="s">
        <v>198</v>
      </c>
      <c r="I352" s="1242" t="s">
        <v>199</v>
      </c>
      <c r="J352" s="1243"/>
      <c r="K352" s="1243"/>
      <c r="L352" s="1256"/>
    </row>
    <row r="353" spans="2:12" ht="11.25" customHeight="1">
      <c r="B353" s="1261"/>
      <c r="C353" s="1236"/>
      <c r="D353" s="1236"/>
      <c r="E353" s="1262" t="s">
        <v>236</v>
      </c>
      <c r="F353" s="1265" t="s">
        <v>237</v>
      </c>
      <c r="G353" s="1265" t="s">
        <v>238</v>
      </c>
      <c r="H353" s="1241"/>
      <c r="I353" s="1245" t="s">
        <v>203</v>
      </c>
      <c r="J353" s="1245" t="s">
        <v>24</v>
      </c>
      <c r="K353" s="1235" t="s">
        <v>204</v>
      </c>
      <c r="L353" s="1245" t="s">
        <v>205</v>
      </c>
    </row>
    <row r="354" spans="2:12" ht="11.25" customHeight="1">
      <c r="B354" s="1261"/>
      <c r="C354" s="1236"/>
      <c r="D354" s="1236"/>
      <c r="E354" s="1263"/>
      <c r="F354" s="1267"/>
      <c r="G354" s="1267"/>
      <c r="H354" s="1241"/>
      <c r="I354" s="1248"/>
      <c r="J354" s="1248"/>
      <c r="K354" s="1249"/>
      <c r="L354" s="1248"/>
    </row>
    <row r="355" spans="2:12" ht="12.75">
      <c r="B355" s="387">
        <v>0</v>
      </c>
      <c r="C355" s="466">
        <v>1</v>
      </c>
      <c r="D355" s="466">
        <v>2</v>
      </c>
      <c r="E355" s="467">
        <v>3</v>
      </c>
      <c r="F355" s="467">
        <v>4</v>
      </c>
      <c r="G355" s="466">
        <v>5</v>
      </c>
      <c r="H355" s="466">
        <v>6</v>
      </c>
      <c r="I355" s="466">
        <v>7</v>
      </c>
      <c r="J355" s="466">
        <v>8</v>
      </c>
      <c r="K355" s="466">
        <v>9</v>
      </c>
      <c r="L355" s="466">
        <v>10</v>
      </c>
    </row>
    <row r="356" spans="2:12" ht="12.75">
      <c r="B356" s="629"/>
      <c r="C356" s="459"/>
      <c r="D356" s="459"/>
      <c r="E356" s="459"/>
      <c r="F356" s="459"/>
      <c r="G356" s="459"/>
      <c r="H356" s="459"/>
      <c r="I356" s="459"/>
      <c r="J356" s="459"/>
      <c r="K356" s="459"/>
      <c r="L356" s="626"/>
    </row>
    <row r="357" spans="2:12" ht="12.75">
      <c r="B357" s="630"/>
      <c r="C357" s="1252" t="s">
        <v>232</v>
      </c>
      <c r="D357" s="1252"/>
      <c r="E357" s="1252"/>
      <c r="F357" s="1252"/>
      <c r="G357" s="1252"/>
      <c r="H357" s="1252"/>
      <c r="I357" s="1252"/>
      <c r="J357" s="1252"/>
      <c r="K357" s="1252"/>
      <c r="L357" s="1269"/>
    </row>
    <row r="358" spans="2:12" ht="12.75">
      <c r="B358" s="630"/>
      <c r="C358" s="469"/>
      <c r="D358" s="469"/>
      <c r="E358" s="469"/>
      <c r="F358" s="469"/>
      <c r="G358" s="469"/>
      <c r="H358" s="469"/>
      <c r="I358" s="469"/>
      <c r="J358" s="469"/>
      <c r="K358" s="469"/>
      <c r="L358" s="628"/>
    </row>
    <row r="359" spans="2:12" ht="12.75">
      <c r="B359" s="635" t="s">
        <v>207</v>
      </c>
      <c r="C359" s="446">
        <v>78241890</v>
      </c>
      <c r="D359" s="446">
        <v>540000</v>
      </c>
      <c r="E359" s="446">
        <v>118035</v>
      </c>
      <c r="F359" s="446">
        <v>361536</v>
      </c>
      <c r="G359" s="446">
        <v>60429</v>
      </c>
      <c r="H359" s="446">
        <v>77701890</v>
      </c>
      <c r="I359" s="446">
        <v>10198852</v>
      </c>
      <c r="J359" s="446">
        <v>24558913</v>
      </c>
      <c r="K359" s="446">
        <v>42944125</v>
      </c>
      <c r="L359" s="446">
        <v>0</v>
      </c>
    </row>
    <row r="360" spans="2:12" ht="12.75">
      <c r="B360" s="635" t="s">
        <v>208</v>
      </c>
      <c r="C360" s="446">
        <v>77709647</v>
      </c>
      <c r="D360" s="446">
        <v>524883</v>
      </c>
      <c r="E360" s="446">
        <v>168214</v>
      </c>
      <c r="F360" s="446">
        <v>262673</v>
      </c>
      <c r="G360" s="446">
        <v>93996</v>
      </c>
      <c r="H360" s="446">
        <v>77184764</v>
      </c>
      <c r="I360" s="446">
        <v>11139426</v>
      </c>
      <c r="J360" s="446">
        <v>23955887</v>
      </c>
      <c r="K360" s="446">
        <v>42089451</v>
      </c>
      <c r="L360" s="446">
        <v>0</v>
      </c>
    </row>
    <row r="361" spans="2:12" ht="12.75">
      <c r="B361" s="635" t="s">
        <v>209</v>
      </c>
      <c r="C361" s="446">
        <v>88357592</v>
      </c>
      <c r="D361" s="448">
        <v>597042</v>
      </c>
      <c r="E361" s="448">
        <v>201390</v>
      </c>
      <c r="F361" s="448">
        <v>290871</v>
      </c>
      <c r="G361" s="449">
        <v>104781</v>
      </c>
      <c r="H361" s="446">
        <v>87760550</v>
      </c>
      <c r="I361" s="448">
        <v>11758757</v>
      </c>
      <c r="J361" s="448">
        <v>26285016</v>
      </c>
      <c r="K361" s="448">
        <v>49716777</v>
      </c>
      <c r="L361" s="449">
        <v>0</v>
      </c>
    </row>
    <row r="362" spans="2:12" ht="12.75">
      <c r="B362" s="635" t="s">
        <v>210</v>
      </c>
      <c r="C362" s="446">
        <v>86465980</v>
      </c>
      <c r="D362" s="446">
        <v>553218</v>
      </c>
      <c r="E362" s="451">
        <v>215047</v>
      </c>
      <c r="F362" s="451">
        <v>272438</v>
      </c>
      <c r="G362" s="451">
        <v>65733</v>
      </c>
      <c r="H362" s="446">
        <v>85912762</v>
      </c>
      <c r="I362" s="451">
        <v>11845785</v>
      </c>
      <c r="J362" s="451">
        <v>26991671</v>
      </c>
      <c r="K362" s="451">
        <v>47075306</v>
      </c>
      <c r="L362" s="451">
        <v>0</v>
      </c>
    </row>
    <row r="363" spans="2:12" ht="12.75">
      <c r="B363" s="635" t="s">
        <v>211</v>
      </c>
      <c r="C363" s="446">
        <v>80176137</v>
      </c>
      <c r="D363" s="505">
        <v>456044</v>
      </c>
      <c r="E363" s="505">
        <v>121700</v>
      </c>
      <c r="F363" s="505">
        <v>266022</v>
      </c>
      <c r="G363" s="505">
        <v>68322</v>
      </c>
      <c r="H363" s="505">
        <v>79720093</v>
      </c>
      <c r="I363" s="507">
        <v>10133426</v>
      </c>
      <c r="J363" s="505">
        <v>22797414</v>
      </c>
      <c r="K363" s="505">
        <v>46789253</v>
      </c>
      <c r="L363" s="506">
        <v>0</v>
      </c>
    </row>
    <row r="364" spans="2:12" ht="12.75">
      <c r="B364" s="635" t="s">
        <v>212</v>
      </c>
      <c r="C364" s="446">
        <v>87621897</v>
      </c>
      <c r="D364" s="446">
        <v>512070</v>
      </c>
      <c r="E364" s="451">
        <v>163419</v>
      </c>
      <c r="F364" s="451">
        <v>304062</v>
      </c>
      <c r="G364" s="451">
        <v>44589</v>
      </c>
      <c r="H364" s="446">
        <v>87109827</v>
      </c>
      <c r="I364" s="451">
        <v>12373999</v>
      </c>
      <c r="J364" s="451">
        <v>25875431</v>
      </c>
      <c r="K364" s="451">
        <v>48860397</v>
      </c>
      <c r="L364" s="451">
        <v>0</v>
      </c>
    </row>
    <row r="365" spans="2:12" ht="12.75">
      <c r="B365" s="635" t="s">
        <v>213</v>
      </c>
      <c r="C365" s="446">
        <v>75677520</v>
      </c>
      <c r="D365" s="448">
        <v>416621</v>
      </c>
      <c r="E365" s="448">
        <v>131815</v>
      </c>
      <c r="F365" s="448">
        <v>238411</v>
      </c>
      <c r="G365" s="449">
        <v>46395</v>
      </c>
      <c r="H365" s="446">
        <v>75260899</v>
      </c>
      <c r="I365" s="448">
        <v>11445363</v>
      </c>
      <c r="J365" s="448">
        <v>27221895</v>
      </c>
      <c r="K365" s="448">
        <v>36593641</v>
      </c>
      <c r="L365" s="449">
        <v>0</v>
      </c>
    </row>
    <row r="366" spans="2:12" ht="12.75">
      <c r="B366" s="635" t="s">
        <v>214</v>
      </c>
      <c r="C366" s="446">
        <v>82952267</v>
      </c>
      <c r="D366" s="448">
        <v>478447</v>
      </c>
      <c r="E366" s="448">
        <v>152995</v>
      </c>
      <c r="F366" s="448">
        <v>290580</v>
      </c>
      <c r="G366" s="449">
        <v>34872</v>
      </c>
      <c r="H366" s="446">
        <v>82473820</v>
      </c>
      <c r="I366" s="448">
        <v>11638969</v>
      </c>
      <c r="J366" s="448">
        <v>27881224</v>
      </c>
      <c r="K366" s="448">
        <v>42953627</v>
      </c>
      <c r="L366" s="449">
        <v>0</v>
      </c>
    </row>
    <row r="367" spans="2:12" ht="12.75">
      <c r="B367" s="635" t="s">
        <v>215</v>
      </c>
      <c r="C367" s="446">
        <v>84444658</v>
      </c>
      <c r="D367" s="446">
        <v>548342</v>
      </c>
      <c r="E367" s="451">
        <v>163682</v>
      </c>
      <c r="F367" s="451">
        <v>297549</v>
      </c>
      <c r="G367" s="451">
        <v>87111</v>
      </c>
      <c r="H367" s="446">
        <v>83896316</v>
      </c>
      <c r="I367" s="451">
        <v>11998215</v>
      </c>
      <c r="J367" s="451">
        <v>28909679</v>
      </c>
      <c r="K367" s="451">
        <v>42988422</v>
      </c>
      <c r="L367" s="451"/>
    </row>
    <row r="368" spans="2:12" ht="12.75">
      <c r="B368" s="635" t="s">
        <v>216</v>
      </c>
      <c r="C368" s="446">
        <v>82412425</v>
      </c>
      <c r="D368" s="448">
        <v>570841</v>
      </c>
      <c r="E368" s="448">
        <v>158412</v>
      </c>
      <c r="F368" s="448">
        <v>343764</v>
      </c>
      <c r="G368" s="448">
        <v>68665</v>
      </c>
      <c r="H368" s="451">
        <v>81841584</v>
      </c>
      <c r="I368" s="448">
        <v>12173331</v>
      </c>
      <c r="J368" s="448">
        <v>30039315</v>
      </c>
      <c r="K368" s="448">
        <v>39628938</v>
      </c>
      <c r="L368" s="449"/>
    </row>
    <row r="369" spans="2:16" ht="12.75">
      <c r="B369" s="635" t="s">
        <v>217</v>
      </c>
      <c r="C369" s="446">
        <v>86227455</v>
      </c>
      <c r="D369" s="448">
        <v>469362</v>
      </c>
      <c r="E369" s="448">
        <v>124232</v>
      </c>
      <c r="F369" s="448">
        <v>277925</v>
      </c>
      <c r="G369" s="449">
        <v>67205</v>
      </c>
      <c r="H369" s="471">
        <v>85758093</v>
      </c>
      <c r="I369" s="448">
        <v>12691432</v>
      </c>
      <c r="J369" s="448">
        <v>29769844</v>
      </c>
      <c r="K369" s="448">
        <v>43296817</v>
      </c>
      <c r="L369" s="449"/>
    </row>
    <row r="370" spans="2:16" ht="12.75">
      <c r="B370" s="635" t="s">
        <v>218</v>
      </c>
      <c r="C370" s="446">
        <v>85505479</v>
      </c>
      <c r="D370" s="448">
        <v>488984</v>
      </c>
      <c r="E370" s="448">
        <v>146305</v>
      </c>
      <c r="F370" s="448">
        <v>270173</v>
      </c>
      <c r="G370" s="449">
        <v>72506</v>
      </c>
      <c r="H370" s="471">
        <v>85016495</v>
      </c>
      <c r="I370" s="448">
        <v>11957087</v>
      </c>
      <c r="J370" s="448">
        <v>25826194</v>
      </c>
      <c r="K370" s="448">
        <v>47233214</v>
      </c>
      <c r="L370" s="449"/>
      <c r="P370" s="645"/>
    </row>
    <row r="371" spans="2:16" ht="12.75">
      <c r="B371" s="635"/>
      <c r="C371" s="472"/>
      <c r="D371" s="409"/>
      <c r="E371" s="473"/>
      <c r="F371" s="473"/>
      <c r="G371" s="473"/>
      <c r="H371" s="409"/>
      <c r="I371" s="473"/>
      <c r="J371" s="473"/>
      <c r="K371" s="473"/>
      <c r="L371" s="473"/>
    </row>
    <row r="372" spans="2:16" ht="12.75">
      <c r="B372" s="634">
        <v>2016</v>
      </c>
      <c r="C372" s="475">
        <v>995792947</v>
      </c>
      <c r="D372" s="475">
        <v>6155854</v>
      </c>
      <c r="E372" s="475">
        <v>1865246</v>
      </c>
      <c r="F372" s="475">
        <v>3476004</v>
      </c>
      <c r="G372" s="475">
        <v>814604</v>
      </c>
      <c r="H372" s="475">
        <v>989637093</v>
      </c>
      <c r="I372" s="475">
        <v>139354642</v>
      </c>
      <c r="J372" s="475">
        <v>320112483</v>
      </c>
      <c r="K372" s="475">
        <v>530169968</v>
      </c>
      <c r="L372" s="475">
        <v>0</v>
      </c>
    </row>
    <row r="375" spans="2:16" ht="20.25" thickBot="1">
      <c r="B375" s="503"/>
      <c r="C375" s="503"/>
      <c r="D375" s="503"/>
      <c r="E375" s="503"/>
      <c r="F375" s="504" t="s">
        <v>233</v>
      </c>
      <c r="G375" s="503"/>
      <c r="H375" s="503"/>
      <c r="I375" s="503"/>
      <c r="J375" s="503"/>
      <c r="K375" s="503"/>
      <c r="L375" s="503"/>
    </row>
    <row r="376" spans="2:16" ht="15.75">
      <c r="B376" s="483" t="s">
        <v>207</v>
      </c>
      <c r="C376" s="508">
        <f t="shared" ref="C376:K387" si="9">C359/C320</f>
        <v>564.89892134636762</v>
      </c>
      <c r="D376" s="508">
        <f t="shared" si="9"/>
        <v>87.919244545750573</v>
      </c>
      <c r="E376" s="508">
        <f t="shared" si="9"/>
        <v>59.22478675363773</v>
      </c>
      <c r="F376" s="508">
        <f t="shared" si="9"/>
        <v>93.083419155509787</v>
      </c>
      <c r="G376" s="508">
        <f t="shared" si="9"/>
        <v>228.03396226415094</v>
      </c>
      <c r="H376" s="508">
        <f t="shared" si="9"/>
        <v>587.03189689039311</v>
      </c>
      <c r="I376" s="508">
        <f t="shared" si="9"/>
        <v>504.39426310583582</v>
      </c>
      <c r="J376" s="508">
        <f t="shared" si="9"/>
        <v>552.44433696996964</v>
      </c>
      <c r="K376" s="508">
        <f t="shared" si="9"/>
        <v>634.43284728685603</v>
      </c>
      <c r="L376" s="485"/>
    </row>
    <row r="377" spans="2:16" ht="15.75">
      <c r="B377" s="479" t="s">
        <v>208</v>
      </c>
      <c r="C377" s="509">
        <f t="shared" si="9"/>
        <v>560.95492705603795</v>
      </c>
      <c r="D377" s="509">
        <f t="shared" si="9"/>
        <v>85.723174914257712</v>
      </c>
      <c r="E377" s="509">
        <f t="shared" si="9"/>
        <v>60.226996061582525</v>
      </c>
      <c r="F377" s="509">
        <f t="shared" si="9"/>
        <v>92.036790469516461</v>
      </c>
      <c r="G377" s="509">
        <f t="shared" si="9"/>
        <v>197.47058823529412</v>
      </c>
      <c r="H377" s="509">
        <f t="shared" si="9"/>
        <v>582.93127303486199</v>
      </c>
      <c r="I377" s="509">
        <f t="shared" si="9"/>
        <v>508.90520352688566</v>
      </c>
      <c r="J377" s="509">
        <f t="shared" si="9"/>
        <v>555.61478337508117</v>
      </c>
      <c r="K377" s="509">
        <f t="shared" si="9"/>
        <v>624.44477248787143</v>
      </c>
      <c r="L377" s="487"/>
    </row>
    <row r="378" spans="2:16" ht="15.75">
      <c r="B378" s="479" t="s">
        <v>209</v>
      </c>
      <c r="C378" s="509">
        <f t="shared" si="9"/>
        <v>563.2535985210684</v>
      </c>
      <c r="D378" s="509">
        <f t="shared" si="9"/>
        <v>85.487113402061851</v>
      </c>
      <c r="E378" s="509">
        <f t="shared" si="9"/>
        <v>58.868751826951183</v>
      </c>
      <c r="F378" s="509">
        <f t="shared" si="9"/>
        <v>95.398819285011484</v>
      </c>
      <c r="G378" s="509">
        <f t="shared" si="9"/>
        <v>203.85408560311285</v>
      </c>
      <c r="H378" s="509">
        <f t="shared" si="9"/>
        <v>585.51532498031838</v>
      </c>
      <c r="I378" s="509">
        <f t="shared" si="9"/>
        <v>506.93037592688393</v>
      </c>
      <c r="J378" s="509">
        <f t="shared" si="9"/>
        <v>552.57769929364281</v>
      </c>
      <c r="K378" s="509">
        <f t="shared" si="9"/>
        <v>628.35591870781832</v>
      </c>
      <c r="L378" s="487"/>
    </row>
    <row r="379" spans="2:16" ht="15.75">
      <c r="B379" s="479" t="s">
        <v>210</v>
      </c>
      <c r="C379" s="509">
        <f t="shared" si="9"/>
        <v>559.94391881828017</v>
      </c>
      <c r="D379" s="509">
        <f t="shared" si="9"/>
        <v>84.62872877466728</v>
      </c>
      <c r="E379" s="509">
        <f t="shared" si="9"/>
        <v>60.254132810311013</v>
      </c>
      <c r="F379" s="509">
        <f t="shared" si="9"/>
        <v>101.76989166977961</v>
      </c>
      <c r="G379" s="509">
        <f t="shared" si="9"/>
        <v>225.88659793814432</v>
      </c>
      <c r="H379" s="509">
        <f t="shared" si="9"/>
        <v>580.95482885002912</v>
      </c>
      <c r="I379" s="509">
        <f t="shared" si="9"/>
        <v>508.18468468468467</v>
      </c>
      <c r="J379" s="509">
        <f t="shared" si="9"/>
        <v>543.64984189006827</v>
      </c>
      <c r="K379" s="509">
        <f t="shared" si="9"/>
        <v>628.31581757270794</v>
      </c>
      <c r="L379" s="487"/>
    </row>
    <row r="380" spans="2:16" ht="15.75">
      <c r="B380" s="479" t="s">
        <v>211</v>
      </c>
      <c r="C380" s="509">
        <f t="shared" si="9"/>
        <v>574.36877283473029</v>
      </c>
      <c r="D380" s="509">
        <f t="shared" si="9"/>
        <v>92.918500407497959</v>
      </c>
      <c r="E380" s="509">
        <f t="shared" si="9"/>
        <v>59.921221073362872</v>
      </c>
      <c r="F380" s="509">
        <f t="shared" si="9"/>
        <v>102.83030537301894</v>
      </c>
      <c r="G380" s="509">
        <f t="shared" si="9"/>
        <v>235.59310344827585</v>
      </c>
      <c r="H380" s="509">
        <f t="shared" si="9"/>
        <v>591.91349252312853</v>
      </c>
      <c r="I380" s="509">
        <f t="shared" si="9"/>
        <v>504.20071648920293</v>
      </c>
      <c r="J380" s="509">
        <f t="shared" si="9"/>
        <v>549.32204043276067</v>
      </c>
      <c r="K380" s="509">
        <f t="shared" si="9"/>
        <v>640.22074901139797</v>
      </c>
      <c r="L380" s="487"/>
    </row>
    <row r="381" spans="2:16" ht="15.75">
      <c r="B381" s="479" t="s">
        <v>212</v>
      </c>
      <c r="C381" s="509">
        <f t="shared" si="9"/>
        <v>558.57444204325952</v>
      </c>
      <c r="D381" s="509">
        <f t="shared" si="9"/>
        <v>89.491436560643137</v>
      </c>
      <c r="E381" s="509">
        <f t="shared" si="9"/>
        <v>62.805149884704072</v>
      </c>
      <c r="F381" s="509">
        <f t="shared" si="9"/>
        <v>104.27366255144032</v>
      </c>
      <c r="G381" s="509">
        <f t="shared" si="9"/>
        <v>218.5735294117647</v>
      </c>
      <c r="H381" s="509">
        <f t="shared" si="9"/>
        <v>576.33283932647453</v>
      </c>
      <c r="I381" s="509">
        <f t="shared" si="9"/>
        <v>492.32111880321474</v>
      </c>
      <c r="J381" s="509">
        <f t="shared" si="9"/>
        <v>544.53956395471187</v>
      </c>
      <c r="K381" s="509">
        <f t="shared" si="9"/>
        <v>622.48094734562312</v>
      </c>
      <c r="L381" s="487"/>
    </row>
    <row r="382" spans="2:16" ht="15.75">
      <c r="B382" s="479" t="s">
        <v>213</v>
      </c>
      <c r="C382" s="509">
        <f t="shared" si="9"/>
        <v>554.17859078193885</v>
      </c>
      <c r="D382" s="509">
        <f t="shared" si="9"/>
        <v>88.229775518847944</v>
      </c>
      <c r="E382" s="509">
        <f t="shared" si="9"/>
        <v>61.42357875116496</v>
      </c>
      <c r="F382" s="509">
        <f t="shared" si="9"/>
        <v>101.19312393887945</v>
      </c>
      <c r="G382" s="509">
        <f t="shared" si="9"/>
        <v>210.88636363636363</v>
      </c>
      <c r="H382" s="509">
        <f t="shared" si="9"/>
        <v>570.86758548499654</v>
      </c>
      <c r="I382" s="509">
        <f t="shared" si="9"/>
        <v>510.24755918148992</v>
      </c>
      <c r="J382" s="509">
        <f t="shared" si="9"/>
        <v>544.00269784172667</v>
      </c>
      <c r="K382" s="509">
        <f t="shared" si="9"/>
        <v>616.41777141413286</v>
      </c>
      <c r="L382" s="487"/>
    </row>
    <row r="383" spans="2:16" ht="15.75">
      <c r="B383" s="479" t="s">
        <v>214</v>
      </c>
      <c r="C383" s="509">
        <f t="shared" si="9"/>
        <v>554.04933876569601</v>
      </c>
      <c r="D383" s="509">
        <f t="shared" si="9"/>
        <v>87.659765481861484</v>
      </c>
      <c r="E383" s="509">
        <f t="shared" si="9"/>
        <v>62.728577285772857</v>
      </c>
      <c r="F383" s="509">
        <f t="shared" si="9"/>
        <v>101.28267689090275</v>
      </c>
      <c r="G383" s="509">
        <f t="shared" si="9"/>
        <v>232.48</v>
      </c>
      <c r="H383" s="509">
        <f t="shared" si="9"/>
        <v>571.69469437551118</v>
      </c>
      <c r="I383" s="509">
        <f t="shared" si="9"/>
        <v>504.02602632946474</v>
      </c>
      <c r="J383" s="509">
        <f t="shared" si="9"/>
        <v>537.29330147228859</v>
      </c>
      <c r="K383" s="509">
        <f t="shared" si="9"/>
        <v>620.01828863419848</v>
      </c>
      <c r="L383" s="487"/>
    </row>
    <row r="384" spans="2:16" ht="15.75">
      <c r="B384" s="479" t="s">
        <v>215</v>
      </c>
      <c r="C384" s="509">
        <f t="shared" si="9"/>
        <v>550.49027699007161</v>
      </c>
      <c r="D384" s="509">
        <f t="shared" si="9"/>
        <v>90.187828947368416</v>
      </c>
      <c r="E384" s="509">
        <f t="shared" si="9"/>
        <v>63.100231303006936</v>
      </c>
      <c r="F384" s="509">
        <f t="shared" si="9"/>
        <v>96.263021675833059</v>
      </c>
      <c r="G384" s="509">
        <f t="shared" si="9"/>
        <v>220.53417721518989</v>
      </c>
      <c r="H384" s="509">
        <f t="shared" si="9"/>
        <v>569.48741167127116</v>
      </c>
      <c r="I384" s="509">
        <f t="shared" si="9"/>
        <v>503.72454763004322</v>
      </c>
      <c r="J384" s="509">
        <f t="shared" si="9"/>
        <v>537.13498197762999</v>
      </c>
      <c r="K384" s="509">
        <f t="shared" si="9"/>
        <v>616.95832256953418</v>
      </c>
      <c r="L384" s="487"/>
    </row>
    <row r="385" spans="2:12" ht="15.75">
      <c r="B385" s="479" t="s">
        <v>216</v>
      </c>
      <c r="C385" s="509">
        <f t="shared" si="9"/>
        <v>552.17705192629819</v>
      </c>
      <c r="D385" s="509">
        <f t="shared" si="9"/>
        <v>89.924543163201008</v>
      </c>
      <c r="E385" s="509">
        <f t="shared" si="9"/>
        <v>61.734996102883869</v>
      </c>
      <c r="F385" s="509">
        <f t="shared" si="9"/>
        <v>98.415115946178076</v>
      </c>
      <c r="G385" s="509">
        <f t="shared" si="9"/>
        <v>237.59515570934255</v>
      </c>
      <c r="H385" s="509">
        <f t="shared" si="9"/>
        <v>572.71125666540706</v>
      </c>
      <c r="I385" s="509">
        <f t="shared" si="9"/>
        <v>509.0036377320622</v>
      </c>
      <c r="J385" s="509">
        <f t="shared" si="9"/>
        <v>541.63928957807434</v>
      </c>
      <c r="K385" s="509">
        <f t="shared" si="9"/>
        <v>623.82234045902464</v>
      </c>
      <c r="L385" s="487"/>
    </row>
    <row r="386" spans="2:12" ht="15.75">
      <c r="B386" s="479" t="s">
        <v>217</v>
      </c>
      <c r="C386" s="509">
        <f t="shared" si="9"/>
        <v>563.7992349941153</v>
      </c>
      <c r="D386" s="509">
        <f t="shared" si="9"/>
        <v>93.461170848267628</v>
      </c>
      <c r="E386" s="509">
        <f t="shared" si="9"/>
        <v>61.7455268389662</v>
      </c>
      <c r="F386" s="509">
        <f t="shared" si="9"/>
        <v>101.24772313296903</v>
      </c>
      <c r="G386" s="509">
        <f t="shared" si="9"/>
        <v>253.60377358490567</v>
      </c>
      <c r="H386" s="509">
        <f t="shared" si="9"/>
        <v>579.7677970226747</v>
      </c>
      <c r="I386" s="509">
        <f t="shared" si="9"/>
        <v>513.57364842991262</v>
      </c>
      <c r="J386" s="509">
        <f t="shared" si="9"/>
        <v>551.02809758264539</v>
      </c>
      <c r="K386" s="509">
        <f t="shared" si="9"/>
        <v>625.85742989303264</v>
      </c>
      <c r="L386" s="487"/>
    </row>
    <row r="387" spans="2:12" ht="16.5" thickBot="1">
      <c r="B387" s="488" t="s">
        <v>218</v>
      </c>
      <c r="C387" s="510">
        <f t="shared" si="9"/>
        <v>565.54983133805149</v>
      </c>
      <c r="D387" s="510">
        <f>D370/D331</f>
        <v>85.952539989453328</v>
      </c>
      <c r="E387" s="510">
        <f t="shared" si="9"/>
        <v>57.805215329909124</v>
      </c>
      <c r="F387" s="510">
        <f t="shared" si="9"/>
        <v>96.593850554165172</v>
      </c>
      <c r="G387" s="510">
        <f t="shared" si="9"/>
        <v>200.84764542936287</v>
      </c>
      <c r="H387" s="510">
        <f t="shared" si="9"/>
        <v>584.30179174026296</v>
      </c>
      <c r="I387" s="510">
        <f t="shared" si="9"/>
        <v>515.19182213796375</v>
      </c>
      <c r="J387" s="510">
        <f t="shared" si="9"/>
        <v>546.4704612780364</v>
      </c>
      <c r="K387" s="510">
        <f t="shared" si="9"/>
        <v>629.50759675871632</v>
      </c>
      <c r="L387" s="490"/>
    </row>
    <row r="391" spans="2:12" ht="18">
      <c r="B391" s="491" t="s">
        <v>246</v>
      </c>
    </row>
    <row r="393" spans="2:12" ht="12.75" customHeight="1">
      <c r="B393" s="1200" t="s">
        <v>195</v>
      </c>
      <c r="C393" s="1190" t="s">
        <v>22</v>
      </c>
      <c r="D393" s="1190" t="s">
        <v>196</v>
      </c>
      <c r="E393" s="1192" t="s">
        <v>197</v>
      </c>
      <c r="F393" s="1193"/>
      <c r="G393" s="1194"/>
      <c r="H393" s="1195" t="s">
        <v>198</v>
      </c>
      <c r="I393" s="1192" t="s">
        <v>199</v>
      </c>
      <c r="J393" s="1193"/>
      <c r="K393" s="1193"/>
      <c r="L393" s="1194"/>
    </row>
    <row r="394" spans="2:12" ht="11.25" customHeight="1">
      <c r="B394" s="1201"/>
      <c r="C394" s="1191"/>
      <c r="D394" s="1191"/>
      <c r="E394" s="1271" t="s">
        <v>236</v>
      </c>
      <c r="F394" s="1273" t="s">
        <v>237</v>
      </c>
      <c r="G394" s="1273" t="s">
        <v>238</v>
      </c>
      <c r="H394" s="1196"/>
      <c r="I394" s="1200" t="s">
        <v>203</v>
      </c>
      <c r="J394" s="1200" t="s">
        <v>24</v>
      </c>
      <c r="K394" s="1190" t="s">
        <v>204</v>
      </c>
      <c r="L394" s="1200" t="s">
        <v>205</v>
      </c>
    </row>
    <row r="395" spans="2:12" ht="11.25" customHeight="1">
      <c r="B395" s="1201"/>
      <c r="C395" s="1191"/>
      <c r="D395" s="1191"/>
      <c r="E395" s="1272"/>
      <c r="F395" s="1274"/>
      <c r="G395" s="1274"/>
      <c r="H395" s="1196"/>
      <c r="I395" s="1201"/>
      <c r="J395" s="1201"/>
      <c r="K395" s="1191"/>
      <c r="L395" s="1202"/>
    </row>
    <row r="396" spans="2:12" ht="12.75">
      <c r="B396" s="594">
        <v>0</v>
      </c>
      <c r="C396" s="593">
        <v>1</v>
      </c>
      <c r="D396" s="593">
        <v>2</v>
      </c>
      <c r="E396" s="594">
        <v>3</v>
      </c>
      <c r="F396" s="594">
        <v>4</v>
      </c>
      <c r="G396" s="593">
        <v>5</v>
      </c>
      <c r="H396" s="593">
        <v>6</v>
      </c>
      <c r="I396" s="593">
        <v>7</v>
      </c>
      <c r="J396" s="593">
        <v>8</v>
      </c>
      <c r="K396" s="595">
        <v>9</v>
      </c>
      <c r="L396" s="593">
        <v>10</v>
      </c>
    </row>
    <row r="397" spans="2:12" ht="12.75">
      <c r="B397" s="616"/>
      <c r="C397" s="596"/>
      <c r="D397" s="596"/>
      <c r="E397" s="596"/>
      <c r="F397" s="596"/>
      <c r="G397" s="596"/>
      <c r="H397" s="596"/>
      <c r="I397" s="596"/>
      <c r="J397" s="596"/>
      <c r="K397" s="596"/>
      <c r="L397" s="621"/>
    </row>
    <row r="398" spans="2:12" ht="14.25">
      <c r="B398" s="617"/>
      <c r="C398" s="1186" t="s">
        <v>206</v>
      </c>
      <c r="D398" s="1186"/>
      <c r="E398" s="1186"/>
      <c r="F398" s="1186"/>
      <c r="G398" s="1186"/>
      <c r="H398" s="1186"/>
      <c r="I398" s="1186"/>
      <c r="J398" s="1186"/>
      <c r="K398" s="1186"/>
      <c r="L398" s="1270"/>
    </row>
    <row r="399" spans="2:12" ht="12.75">
      <c r="B399" s="616"/>
      <c r="C399" s="596"/>
      <c r="D399" s="596"/>
      <c r="E399" s="596"/>
      <c r="F399" s="596"/>
      <c r="G399" s="596"/>
      <c r="H399" s="596"/>
      <c r="I399" s="596"/>
      <c r="J399" s="596"/>
      <c r="K399" s="596"/>
      <c r="L399" s="621"/>
    </row>
    <row r="400" spans="2:12" ht="12.75">
      <c r="B400" s="618" t="s">
        <v>207</v>
      </c>
      <c r="C400" s="597">
        <f t="shared" ref="C400:C406" si="10">SUM(D400+H400)</f>
        <v>142019</v>
      </c>
      <c r="D400" s="597">
        <v>5112</v>
      </c>
      <c r="E400" s="597">
        <v>2410</v>
      </c>
      <c r="F400" s="597">
        <v>2274</v>
      </c>
      <c r="G400" s="597">
        <v>428</v>
      </c>
      <c r="H400" s="597">
        <v>136907</v>
      </c>
      <c r="I400" s="597">
        <v>21885</v>
      </c>
      <c r="J400" s="597">
        <v>43909</v>
      </c>
      <c r="K400" s="597">
        <v>71113</v>
      </c>
      <c r="L400" s="600">
        <v>0</v>
      </c>
    </row>
    <row r="401" spans="2:12" ht="12.75">
      <c r="B401" s="618" t="s">
        <v>208</v>
      </c>
      <c r="C401" s="597">
        <f t="shared" si="10"/>
        <v>137800</v>
      </c>
      <c r="D401" s="597">
        <v>4709</v>
      </c>
      <c r="E401" s="597">
        <v>2035</v>
      </c>
      <c r="F401" s="597">
        <v>2318</v>
      </c>
      <c r="G401" s="597">
        <v>356</v>
      </c>
      <c r="H401" s="597">
        <v>133091</v>
      </c>
      <c r="I401" s="597">
        <v>22712</v>
      </c>
      <c r="J401" s="597">
        <v>41741</v>
      </c>
      <c r="K401" s="597">
        <v>68638</v>
      </c>
      <c r="L401" s="600">
        <v>0</v>
      </c>
    </row>
    <row r="402" spans="2:12" ht="12.75">
      <c r="B402" s="618" t="s">
        <v>209</v>
      </c>
      <c r="C402" s="597">
        <f t="shared" si="10"/>
        <v>169805</v>
      </c>
      <c r="D402" s="598">
        <v>5406</v>
      </c>
      <c r="E402" s="598">
        <v>2609</v>
      </c>
      <c r="F402" s="598">
        <v>2592</v>
      </c>
      <c r="G402" s="599">
        <v>205</v>
      </c>
      <c r="H402" s="597">
        <v>164399</v>
      </c>
      <c r="I402" s="598">
        <v>28402</v>
      </c>
      <c r="J402" s="598">
        <v>50847</v>
      </c>
      <c r="K402" s="598">
        <v>85150</v>
      </c>
      <c r="L402" s="599">
        <v>0</v>
      </c>
    </row>
    <row r="403" spans="2:12" ht="12.75">
      <c r="B403" s="618" t="s">
        <v>210</v>
      </c>
      <c r="C403" s="597">
        <f t="shared" si="10"/>
        <v>143826</v>
      </c>
      <c r="D403" s="597">
        <v>5957</v>
      </c>
      <c r="E403" s="600">
        <v>3079</v>
      </c>
      <c r="F403" s="600">
        <v>2627</v>
      </c>
      <c r="G403" s="597">
        <v>251</v>
      </c>
      <c r="H403" s="597">
        <v>137869</v>
      </c>
      <c r="I403" s="597">
        <v>21774</v>
      </c>
      <c r="J403" s="597">
        <v>43335</v>
      </c>
      <c r="K403" s="597">
        <v>72760</v>
      </c>
      <c r="L403" s="600">
        <v>0</v>
      </c>
    </row>
    <row r="404" spans="2:12" ht="12.75">
      <c r="B404" s="618" t="s">
        <v>211</v>
      </c>
      <c r="C404" s="597">
        <f t="shared" si="10"/>
        <v>157519</v>
      </c>
      <c r="D404" s="622">
        <v>4757</v>
      </c>
      <c r="E404" s="573">
        <v>2322</v>
      </c>
      <c r="F404" s="575">
        <v>2142</v>
      </c>
      <c r="G404" s="575">
        <v>293</v>
      </c>
      <c r="H404" s="622">
        <v>152762</v>
      </c>
      <c r="I404" s="573">
        <v>24428</v>
      </c>
      <c r="J404" s="573">
        <v>42846</v>
      </c>
      <c r="K404" s="575">
        <v>85488</v>
      </c>
      <c r="L404" s="600">
        <v>0</v>
      </c>
    </row>
    <row r="405" spans="2:12" ht="12.75">
      <c r="B405" s="618" t="s">
        <v>212</v>
      </c>
      <c r="C405" s="597">
        <f t="shared" si="10"/>
        <v>167380</v>
      </c>
      <c r="D405" s="597">
        <v>5640</v>
      </c>
      <c r="E405" s="600">
        <v>2230</v>
      </c>
      <c r="F405" s="600">
        <v>3183</v>
      </c>
      <c r="G405" s="597">
        <v>227</v>
      </c>
      <c r="H405" s="597">
        <v>161740</v>
      </c>
      <c r="I405" s="597">
        <v>29820</v>
      </c>
      <c r="J405" s="597">
        <v>51196</v>
      </c>
      <c r="K405" s="597">
        <v>80724</v>
      </c>
      <c r="L405" s="600">
        <v>0</v>
      </c>
    </row>
    <row r="406" spans="2:12" ht="12.75">
      <c r="B406" s="618" t="s">
        <v>213</v>
      </c>
      <c r="C406" s="597">
        <f t="shared" si="10"/>
        <v>171735</v>
      </c>
      <c r="D406" s="623">
        <v>5424</v>
      </c>
      <c r="E406" s="598">
        <v>2254</v>
      </c>
      <c r="F406" s="599">
        <v>2901</v>
      </c>
      <c r="G406" s="599">
        <v>269</v>
      </c>
      <c r="H406" s="597">
        <v>166311</v>
      </c>
      <c r="I406" s="598">
        <v>29103</v>
      </c>
      <c r="J406" s="598">
        <v>53333</v>
      </c>
      <c r="K406" s="598">
        <v>83875</v>
      </c>
      <c r="L406" s="599">
        <v>0</v>
      </c>
    </row>
    <row r="407" spans="2:12" ht="12.75">
      <c r="B407" s="618" t="s">
        <v>214</v>
      </c>
      <c r="C407" s="597">
        <v>169404</v>
      </c>
      <c r="D407" s="623">
        <v>5064</v>
      </c>
      <c r="E407" s="598">
        <v>2316</v>
      </c>
      <c r="F407" s="598">
        <v>2611</v>
      </c>
      <c r="G407" s="599">
        <v>137</v>
      </c>
      <c r="H407" s="597">
        <v>164340</v>
      </c>
      <c r="I407" s="598">
        <v>25228</v>
      </c>
      <c r="J407" s="598">
        <v>52498</v>
      </c>
      <c r="K407" s="598">
        <v>86614</v>
      </c>
      <c r="L407" s="599">
        <v>0</v>
      </c>
    </row>
    <row r="408" spans="2:12" ht="12.75">
      <c r="B408" s="618" t="s">
        <v>215</v>
      </c>
      <c r="C408" s="597">
        <v>172982</v>
      </c>
      <c r="D408" s="597">
        <v>6274</v>
      </c>
      <c r="E408" s="600">
        <v>2518</v>
      </c>
      <c r="F408" s="600">
        <v>3121</v>
      </c>
      <c r="G408" s="597">
        <v>635</v>
      </c>
      <c r="H408" s="597">
        <v>166708</v>
      </c>
      <c r="I408" s="597">
        <v>26444</v>
      </c>
      <c r="J408" s="597">
        <v>56017</v>
      </c>
      <c r="K408" s="597">
        <v>84247</v>
      </c>
      <c r="L408" s="600">
        <v>0</v>
      </c>
    </row>
    <row r="409" spans="2:12" ht="12.75">
      <c r="B409" s="618" t="s">
        <v>216</v>
      </c>
      <c r="C409" s="597">
        <v>178724</v>
      </c>
      <c r="D409" s="623">
        <v>5649</v>
      </c>
      <c r="E409" s="598">
        <v>2339</v>
      </c>
      <c r="F409" s="598">
        <v>2939</v>
      </c>
      <c r="G409" s="598">
        <v>371</v>
      </c>
      <c r="H409" s="600">
        <v>173075</v>
      </c>
      <c r="I409" s="598">
        <v>27983</v>
      </c>
      <c r="J409" s="598">
        <v>60272</v>
      </c>
      <c r="K409" s="598">
        <v>84820</v>
      </c>
      <c r="L409" s="599">
        <v>0</v>
      </c>
    </row>
    <row r="410" spans="2:12" ht="12.75">
      <c r="B410" s="618" t="s">
        <v>217</v>
      </c>
      <c r="C410" s="597">
        <f>SUM(D410+H410)</f>
        <v>169376</v>
      </c>
      <c r="D410" s="598">
        <v>4663</v>
      </c>
      <c r="E410" s="598">
        <v>2074</v>
      </c>
      <c r="F410" s="598">
        <v>2336</v>
      </c>
      <c r="G410" s="598">
        <v>253</v>
      </c>
      <c r="H410" s="598">
        <v>164713</v>
      </c>
      <c r="I410" s="598">
        <v>26084</v>
      </c>
      <c r="J410" s="598">
        <v>57837</v>
      </c>
      <c r="K410" s="598">
        <v>80792</v>
      </c>
      <c r="L410" s="598">
        <v>0</v>
      </c>
    </row>
    <row r="411" spans="2:12" ht="12.75">
      <c r="B411" s="618" t="s">
        <v>218</v>
      </c>
      <c r="C411" s="597">
        <f>SUM(D411+H411)</f>
        <v>152498</v>
      </c>
      <c r="D411" s="598">
        <v>5089</v>
      </c>
      <c r="E411" s="598">
        <v>2321</v>
      </c>
      <c r="F411" s="598">
        <v>2452</v>
      </c>
      <c r="G411" s="598">
        <v>316</v>
      </c>
      <c r="H411" s="598">
        <v>147409</v>
      </c>
      <c r="I411" s="598">
        <v>22785</v>
      </c>
      <c r="J411" s="598">
        <v>48292</v>
      </c>
      <c r="K411" s="598">
        <v>76332</v>
      </c>
      <c r="L411" s="598">
        <v>0</v>
      </c>
    </row>
    <row r="412" spans="2:12" ht="15">
      <c r="B412" s="620"/>
      <c r="C412" s="600"/>
      <c r="D412" s="600"/>
      <c r="E412" s="600"/>
      <c r="F412" s="600"/>
      <c r="G412" s="600"/>
      <c r="H412" s="600"/>
      <c r="I412" s="600"/>
      <c r="J412" s="600"/>
      <c r="K412" s="600"/>
      <c r="L412" s="613"/>
    </row>
    <row r="413" spans="2:12" ht="12.75">
      <c r="B413" s="619">
        <v>2017</v>
      </c>
      <c r="C413" s="601">
        <f t="shared" ref="C413:K413" si="11">SUM(C400:C411)</f>
        <v>1933068</v>
      </c>
      <c r="D413" s="601">
        <f>SUM(D400:D411)</f>
        <v>63744</v>
      </c>
      <c r="E413" s="601">
        <f t="shared" si="11"/>
        <v>28507</v>
      </c>
      <c r="F413" s="601">
        <f t="shared" si="11"/>
        <v>31496</v>
      </c>
      <c r="G413" s="601">
        <f>SUM(G400:G411)</f>
        <v>3741</v>
      </c>
      <c r="H413" s="601">
        <f t="shared" si="11"/>
        <v>1869324</v>
      </c>
      <c r="I413" s="601">
        <f t="shared" si="11"/>
        <v>306648</v>
      </c>
      <c r="J413" s="601">
        <f t="shared" si="11"/>
        <v>602123</v>
      </c>
      <c r="K413" s="601">
        <f t="shared" si="11"/>
        <v>960553</v>
      </c>
      <c r="L413" s="601">
        <f>SUM(L400:L411)</f>
        <v>0</v>
      </c>
    </row>
    <row r="414" spans="2:12" ht="12.75">
      <c r="B414" s="617"/>
      <c r="C414" s="602"/>
      <c r="D414" s="602"/>
      <c r="E414" s="602"/>
      <c r="F414" s="602"/>
      <c r="G414" s="602"/>
      <c r="H414" s="602"/>
      <c r="I414" s="602"/>
      <c r="J414" s="602"/>
      <c r="K414" s="602"/>
      <c r="L414" s="614"/>
    </row>
    <row r="415" spans="2:12" ht="12.75">
      <c r="B415" s="617"/>
      <c r="C415" s="1184" t="s">
        <v>231</v>
      </c>
      <c r="D415" s="1184"/>
      <c r="E415" s="1184"/>
      <c r="F415" s="1184"/>
      <c r="G415" s="1184"/>
      <c r="H415" s="1184"/>
      <c r="I415" s="1184"/>
      <c r="J415" s="1184"/>
      <c r="K415" s="1184"/>
      <c r="L415" s="1275"/>
    </row>
    <row r="416" spans="2:12" ht="12.75">
      <c r="B416" s="616"/>
      <c r="C416" s="602"/>
      <c r="D416" s="602"/>
      <c r="E416" s="602"/>
      <c r="F416" s="602"/>
      <c r="G416" s="602"/>
      <c r="H416" s="602"/>
      <c r="I416" s="602"/>
      <c r="J416" s="602"/>
      <c r="K416" s="602"/>
      <c r="L416" s="614"/>
    </row>
    <row r="417" spans="2:12" ht="12.75">
      <c r="B417" s="618" t="s">
        <v>207</v>
      </c>
      <c r="C417" s="597">
        <f t="shared" ref="C417:C423" si="12">SUM(D417+H417)</f>
        <v>41284749</v>
      </c>
      <c r="D417" s="597">
        <v>258614</v>
      </c>
      <c r="E417" s="597">
        <v>82064</v>
      </c>
      <c r="F417" s="597">
        <v>124018</v>
      </c>
      <c r="G417" s="597">
        <v>52532</v>
      </c>
      <c r="H417" s="597">
        <v>41026135</v>
      </c>
      <c r="I417" s="597">
        <v>5754367</v>
      </c>
      <c r="J417" s="597">
        <v>11777688</v>
      </c>
      <c r="K417" s="597">
        <v>23494080</v>
      </c>
      <c r="L417" s="597">
        <v>0</v>
      </c>
    </row>
    <row r="418" spans="2:12" ht="12.75">
      <c r="B418" s="618" t="s">
        <v>208</v>
      </c>
      <c r="C418" s="597">
        <f t="shared" si="12"/>
        <v>39885929</v>
      </c>
      <c r="D418" s="597">
        <v>248053</v>
      </c>
      <c r="E418" s="597">
        <v>69467</v>
      </c>
      <c r="F418" s="597">
        <v>130095</v>
      </c>
      <c r="G418" s="597">
        <v>48491</v>
      </c>
      <c r="H418" s="597">
        <v>39637876</v>
      </c>
      <c r="I418" s="597">
        <v>5869144</v>
      </c>
      <c r="J418" s="597">
        <v>11348293</v>
      </c>
      <c r="K418" s="597">
        <v>22420439</v>
      </c>
      <c r="L418" s="597">
        <v>0</v>
      </c>
    </row>
    <row r="419" spans="2:12" ht="12.75">
      <c r="B419" s="618" t="s">
        <v>209</v>
      </c>
      <c r="C419" s="597">
        <f t="shared" si="12"/>
        <v>49565417</v>
      </c>
      <c r="D419" s="598">
        <v>279950</v>
      </c>
      <c r="E419" s="598">
        <v>90328</v>
      </c>
      <c r="F419" s="598">
        <v>159641</v>
      </c>
      <c r="G419" s="599">
        <v>29981</v>
      </c>
      <c r="H419" s="597">
        <v>49285467</v>
      </c>
      <c r="I419" s="598">
        <v>7544830</v>
      </c>
      <c r="J419" s="598">
        <v>13676720</v>
      </c>
      <c r="K419" s="598">
        <v>28063917</v>
      </c>
      <c r="L419" s="599">
        <v>0</v>
      </c>
    </row>
    <row r="420" spans="2:12" ht="12.75">
      <c r="B420" s="618" t="s">
        <v>210</v>
      </c>
      <c r="C420" s="597">
        <f t="shared" si="12"/>
        <v>41822512</v>
      </c>
      <c r="D420" s="597">
        <v>297950</v>
      </c>
      <c r="E420" s="600">
        <v>106177</v>
      </c>
      <c r="F420" s="600">
        <v>154822</v>
      </c>
      <c r="G420" s="597">
        <v>36951</v>
      </c>
      <c r="H420" s="597">
        <v>41524562</v>
      </c>
      <c r="I420" s="597">
        <v>5781070</v>
      </c>
      <c r="J420" s="597">
        <v>11588848</v>
      </c>
      <c r="K420" s="597">
        <v>24154644</v>
      </c>
      <c r="L420" s="597">
        <v>0</v>
      </c>
    </row>
    <row r="421" spans="2:12" ht="12.75">
      <c r="B421" s="618" t="s">
        <v>211</v>
      </c>
      <c r="C421" s="597">
        <f t="shared" si="12"/>
        <v>47073682</v>
      </c>
      <c r="D421" s="573">
        <v>258829</v>
      </c>
      <c r="E421" s="573">
        <v>84615</v>
      </c>
      <c r="F421" s="573">
        <v>129240</v>
      </c>
      <c r="G421" s="573">
        <v>44974</v>
      </c>
      <c r="H421" s="573">
        <v>46814853</v>
      </c>
      <c r="I421" s="573">
        <v>6502594</v>
      </c>
      <c r="J421" s="573">
        <v>11727296</v>
      </c>
      <c r="K421" s="573">
        <v>28584963</v>
      </c>
      <c r="L421" s="597">
        <v>0</v>
      </c>
    </row>
    <row r="422" spans="2:12" ht="12.75">
      <c r="B422" s="618" t="s">
        <v>212</v>
      </c>
      <c r="C422" s="597">
        <f t="shared" si="12"/>
        <v>48420690</v>
      </c>
      <c r="D422" s="597">
        <v>290566</v>
      </c>
      <c r="E422" s="600">
        <v>79673</v>
      </c>
      <c r="F422" s="600">
        <v>178876</v>
      </c>
      <c r="G422" s="597">
        <v>32017</v>
      </c>
      <c r="H422" s="597">
        <v>48130124</v>
      </c>
      <c r="I422" s="597">
        <v>7982252</v>
      </c>
      <c r="J422" s="597">
        <v>13825867</v>
      </c>
      <c r="K422" s="597">
        <v>26322005</v>
      </c>
      <c r="L422" s="597">
        <v>0</v>
      </c>
    </row>
    <row r="423" spans="2:12" ht="12.75">
      <c r="B423" s="618" t="s">
        <v>213</v>
      </c>
      <c r="C423" s="597">
        <f t="shared" si="12"/>
        <v>49583982</v>
      </c>
      <c r="D423" s="598">
        <v>288103</v>
      </c>
      <c r="E423" s="598">
        <v>81207</v>
      </c>
      <c r="F423" s="598">
        <v>167580</v>
      </c>
      <c r="G423" s="599">
        <v>39316</v>
      </c>
      <c r="H423" s="597">
        <v>49295879</v>
      </c>
      <c r="I423" s="598">
        <v>7692900</v>
      </c>
      <c r="J423" s="598">
        <v>14162171</v>
      </c>
      <c r="K423" s="598">
        <v>27440808</v>
      </c>
      <c r="L423" s="599">
        <v>0</v>
      </c>
    </row>
    <row r="424" spans="2:12" ht="12.75">
      <c r="B424" s="618" t="s">
        <v>214</v>
      </c>
      <c r="C424" s="597">
        <v>49308554</v>
      </c>
      <c r="D424" s="598">
        <v>248689</v>
      </c>
      <c r="E424" s="598">
        <v>84427</v>
      </c>
      <c r="F424" s="598">
        <v>146773</v>
      </c>
      <c r="G424" s="599">
        <v>17489</v>
      </c>
      <c r="H424" s="597">
        <v>49059865</v>
      </c>
      <c r="I424" s="598">
        <v>6595512</v>
      </c>
      <c r="J424" s="598">
        <v>13787237</v>
      </c>
      <c r="K424" s="598">
        <v>28677116</v>
      </c>
      <c r="L424" s="599">
        <v>0</v>
      </c>
    </row>
    <row r="425" spans="2:12" ht="12.75">
      <c r="B425" s="618" t="s">
        <v>215</v>
      </c>
      <c r="C425" s="597">
        <v>49438456</v>
      </c>
      <c r="D425" s="598">
        <v>345800</v>
      </c>
      <c r="E425" s="598">
        <v>89061</v>
      </c>
      <c r="F425" s="598">
        <v>167893</v>
      </c>
      <c r="G425" s="599">
        <v>88846</v>
      </c>
      <c r="H425" s="597">
        <v>49092656</v>
      </c>
      <c r="I425" s="598">
        <v>6815830</v>
      </c>
      <c r="J425" s="598">
        <v>14849864</v>
      </c>
      <c r="K425" s="598">
        <v>27426962</v>
      </c>
      <c r="L425" s="599">
        <v>0</v>
      </c>
    </row>
    <row r="426" spans="2:12" ht="12.75">
      <c r="B426" s="618" t="s">
        <v>216</v>
      </c>
      <c r="C426" s="597">
        <v>50346027</v>
      </c>
      <c r="D426" s="598">
        <v>295352</v>
      </c>
      <c r="E426" s="598">
        <v>84726</v>
      </c>
      <c r="F426" s="598">
        <v>167445</v>
      </c>
      <c r="G426" s="598">
        <v>43181</v>
      </c>
      <c r="H426" s="600">
        <v>50050675</v>
      </c>
      <c r="I426" s="598">
        <v>7132124</v>
      </c>
      <c r="J426" s="598">
        <v>15718038</v>
      </c>
      <c r="K426" s="598">
        <v>27200513</v>
      </c>
      <c r="L426" s="599">
        <v>0</v>
      </c>
    </row>
    <row r="427" spans="2:12" ht="12.75">
      <c r="B427" s="618" t="s">
        <v>217</v>
      </c>
      <c r="C427" s="597">
        <f>SUM(D427+H427)</f>
        <v>48798626</v>
      </c>
      <c r="D427" s="598">
        <v>261198</v>
      </c>
      <c r="E427" s="598">
        <v>70669</v>
      </c>
      <c r="F427" s="598">
        <v>148982</v>
      </c>
      <c r="G427" s="598">
        <v>41547</v>
      </c>
      <c r="H427" s="598">
        <v>48537428</v>
      </c>
      <c r="I427" s="598">
        <v>6751971</v>
      </c>
      <c r="J427" s="598">
        <v>15640889</v>
      </c>
      <c r="K427" s="598">
        <v>26144568</v>
      </c>
      <c r="L427" s="598">
        <v>0</v>
      </c>
    </row>
    <row r="428" spans="2:12" ht="12.75">
      <c r="B428" s="618" t="s">
        <v>218</v>
      </c>
      <c r="C428" s="597">
        <f>SUM(D428+H428)</f>
        <v>43494618</v>
      </c>
      <c r="D428" s="598">
        <v>256297</v>
      </c>
      <c r="E428" s="598">
        <v>77163</v>
      </c>
      <c r="F428" s="598">
        <v>143113</v>
      </c>
      <c r="G428" s="598">
        <v>36021</v>
      </c>
      <c r="H428" s="598">
        <v>43238321</v>
      </c>
      <c r="I428" s="598">
        <v>5912817</v>
      </c>
      <c r="J428" s="598">
        <v>12978598</v>
      </c>
      <c r="K428" s="598">
        <v>24346906</v>
      </c>
      <c r="L428" s="598">
        <v>0</v>
      </c>
    </row>
    <row r="429" spans="2:12" ht="12.75">
      <c r="B429" s="617"/>
      <c r="C429" s="600"/>
      <c r="D429" s="600"/>
      <c r="E429" s="600"/>
      <c r="F429" s="600"/>
      <c r="G429" s="600"/>
      <c r="H429" s="600"/>
      <c r="I429" s="600"/>
      <c r="J429" s="600"/>
      <c r="K429" s="600"/>
      <c r="L429" s="597"/>
    </row>
    <row r="430" spans="2:12" ht="12.75">
      <c r="B430" s="619">
        <v>2017</v>
      </c>
      <c r="C430" s="601">
        <f t="shared" ref="C430:L430" si="13">SUM(C417:C428)</f>
        <v>559023242</v>
      </c>
      <c r="D430" s="601">
        <f t="shared" si="13"/>
        <v>3329401</v>
      </c>
      <c r="E430" s="601">
        <f t="shared" si="13"/>
        <v>999577</v>
      </c>
      <c r="F430" s="601">
        <f t="shared" si="13"/>
        <v>1818478</v>
      </c>
      <c r="G430" s="601">
        <f t="shared" si="13"/>
        <v>511346</v>
      </c>
      <c r="H430" s="601">
        <f t="shared" si="13"/>
        <v>555693841</v>
      </c>
      <c r="I430" s="601">
        <f t="shared" si="13"/>
        <v>80335411</v>
      </c>
      <c r="J430" s="601">
        <f t="shared" si="13"/>
        <v>161081509</v>
      </c>
      <c r="K430" s="601">
        <f t="shared" si="13"/>
        <v>314276921</v>
      </c>
      <c r="L430" s="601">
        <f t="shared" si="13"/>
        <v>0</v>
      </c>
    </row>
    <row r="431" spans="2:12" ht="12.75">
      <c r="B431" s="603"/>
      <c r="C431" s="604"/>
      <c r="D431" s="604"/>
      <c r="E431" s="604"/>
      <c r="F431" s="604"/>
      <c r="G431" s="604"/>
      <c r="H431" s="604"/>
      <c r="I431" s="604"/>
      <c r="J431" s="604"/>
      <c r="K431" s="604"/>
      <c r="L431" s="604"/>
    </row>
    <row r="432" spans="2:12" ht="12.75" customHeight="1">
      <c r="B432" s="1276" t="s">
        <v>195</v>
      </c>
      <c r="C432" s="1190" t="s">
        <v>22</v>
      </c>
      <c r="D432" s="1190" t="s">
        <v>196</v>
      </c>
      <c r="E432" s="1192" t="s">
        <v>197</v>
      </c>
      <c r="F432" s="1193"/>
      <c r="G432" s="1194"/>
      <c r="H432" s="1195" t="s">
        <v>198</v>
      </c>
      <c r="I432" s="1197" t="s">
        <v>199</v>
      </c>
      <c r="J432" s="1198"/>
      <c r="K432" s="1198"/>
      <c r="L432" s="1278"/>
    </row>
    <row r="433" spans="2:12" ht="11.25" customHeight="1">
      <c r="B433" s="1277"/>
      <c r="C433" s="1191"/>
      <c r="D433" s="1191"/>
      <c r="E433" s="1271" t="s">
        <v>236</v>
      </c>
      <c r="F433" s="1273" t="s">
        <v>237</v>
      </c>
      <c r="G433" s="1273" t="s">
        <v>238</v>
      </c>
      <c r="H433" s="1196"/>
      <c r="I433" s="1200" t="s">
        <v>203</v>
      </c>
      <c r="J433" s="1200" t="s">
        <v>24</v>
      </c>
      <c r="K433" s="1190" t="s">
        <v>204</v>
      </c>
      <c r="L433" s="1200" t="s">
        <v>205</v>
      </c>
    </row>
    <row r="434" spans="2:12" ht="11.25" customHeight="1">
      <c r="B434" s="1277"/>
      <c r="C434" s="1191"/>
      <c r="D434" s="1191"/>
      <c r="E434" s="1272"/>
      <c r="F434" s="1274"/>
      <c r="G434" s="1274"/>
      <c r="H434" s="1196"/>
      <c r="I434" s="1202"/>
      <c r="J434" s="1202"/>
      <c r="K434" s="1279"/>
      <c r="L434" s="1202"/>
    </row>
    <row r="435" spans="2:12" ht="12.75">
      <c r="B435" s="594">
        <v>0</v>
      </c>
      <c r="C435" s="605">
        <v>1</v>
      </c>
      <c r="D435" s="605">
        <v>2</v>
      </c>
      <c r="E435" s="606">
        <v>3</v>
      </c>
      <c r="F435" s="606">
        <v>4</v>
      </c>
      <c r="G435" s="605">
        <v>5</v>
      </c>
      <c r="H435" s="605">
        <v>6</v>
      </c>
      <c r="I435" s="605">
        <v>7</v>
      </c>
      <c r="J435" s="605">
        <v>8</v>
      </c>
      <c r="K435" s="605">
        <v>9</v>
      </c>
      <c r="L435" s="605">
        <v>10</v>
      </c>
    </row>
    <row r="436" spans="2:12" ht="12.75">
      <c r="B436" s="616"/>
      <c r="C436" s="602"/>
      <c r="D436" s="602"/>
      <c r="E436" s="602"/>
      <c r="F436" s="602"/>
      <c r="G436" s="602"/>
      <c r="H436" s="602"/>
      <c r="I436" s="602"/>
      <c r="J436" s="602"/>
      <c r="K436" s="602"/>
      <c r="L436" s="614"/>
    </row>
    <row r="437" spans="2:12" ht="12.75">
      <c r="B437" s="617"/>
      <c r="C437" s="1184" t="s">
        <v>232</v>
      </c>
      <c r="D437" s="1184"/>
      <c r="E437" s="1184"/>
      <c r="F437" s="1184"/>
      <c r="G437" s="1184"/>
      <c r="H437" s="1184"/>
      <c r="I437" s="1184"/>
      <c r="J437" s="1184"/>
      <c r="K437" s="1184"/>
      <c r="L437" s="1275"/>
    </row>
    <row r="438" spans="2:12" ht="12.75">
      <c r="B438" s="617"/>
      <c r="C438" s="607"/>
      <c r="D438" s="607"/>
      <c r="E438" s="607"/>
      <c r="F438" s="607"/>
      <c r="G438" s="607"/>
      <c r="H438" s="607"/>
      <c r="I438" s="607"/>
      <c r="J438" s="607"/>
      <c r="K438" s="607"/>
      <c r="L438" s="615"/>
    </row>
    <row r="439" spans="2:12" ht="12.75">
      <c r="B439" s="618" t="s">
        <v>207</v>
      </c>
      <c r="C439" s="597">
        <f t="shared" ref="C439:C445" si="14">SUM(D439+H439)</f>
        <v>82047763</v>
      </c>
      <c r="D439" s="597">
        <v>445114</v>
      </c>
      <c r="E439" s="597">
        <v>144107</v>
      </c>
      <c r="F439" s="597">
        <v>212420</v>
      </c>
      <c r="G439" s="597">
        <v>88587</v>
      </c>
      <c r="H439" s="597">
        <v>81602649</v>
      </c>
      <c r="I439" s="597">
        <v>11433324</v>
      </c>
      <c r="J439" s="597">
        <v>24279425</v>
      </c>
      <c r="K439" s="597">
        <v>45889900</v>
      </c>
      <c r="L439" s="597">
        <v>0</v>
      </c>
    </row>
    <row r="440" spans="2:12" ht="12.75">
      <c r="B440" s="618" t="s">
        <v>208</v>
      </c>
      <c r="C440" s="597">
        <f t="shared" si="14"/>
        <v>79287813</v>
      </c>
      <c r="D440" s="597">
        <v>431200</v>
      </c>
      <c r="E440" s="597">
        <v>121487</v>
      </c>
      <c r="F440" s="597">
        <v>225727</v>
      </c>
      <c r="G440" s="597">
        <v>83986</v>
      </c>
      <c r="H440" s="597">
        <v>78856613</v>
      </c>
      <c r="I440" s="597">
        <v>11712359</v>
      </c>
      <c r="J440" s="597">
        <v>23159515</v>
      </c>
      <c r="K440" s="597">
        <v>43984739</v>
      </c>
      <c r="L440" s="597">
        <v>0</v>
      </c>
    </row>
    <row r="441" spans="2:12" ht="12.75">
      <c r="B441" s="618" t="s">
        <v>209</v>
      </c>
      <c r="C441" s="597">
        <f t="shared" si="14"/>
        <v>98808454</v>
      </c>
      <c r="D441" s="598">
        <v>475895</v>
      </c>
      <c r="E441" s="598">
        <v>153902</v>
      </c>
      <c r="F441" s="598">
        <v>271849</v>
      </c>
      <c r="G441" s="599">
        <v>50144</v>
      </c>
      <c r="H441" s="597">
        <v>98332559</v>
      </c>
      <c r="I441" s="598">
        <v>15012576</v>
      </c>
      <c r="J441" s="598">
        <v>28202934</v>
      </c>
      <c r="K441" s="598">
        <v>55117049</v>
      </c>
      <c r="L441" s="599">
        <v>0</v>
      </c>
    </row>
    <row r="442" spans="2:12" ht="12.75">
      <c r="B442" s="618" t="s">
        <v>210</v>
      </c>
      <c r="C442" s="597">
        <f t="shared" si="14"/>
        <v>83378440</v>
      </c>
      <c r="D442" s="597">
        <v>506953</v>
      </c>
      <c r="E442" s="600">
        <v>180973</v>
      </c>
      <c r="F442" s="600">
        <v>263009</v>
      </c>
      <c r="G442" s="600">
        <v>62971</v>
      </c>
      <c r="H442" s="597">
        <v>82871487</v>
      </c>
      <c r="I442" s="600">
        <v>11495417</v>
      </c>
      <c r="J442" s="600">
        <v>23956645</v>
      </c>
      <c r="K442" s="600">
        <v>47419425</v>
      </c>
      <c r="L442" s="600">
        <v>0</v>
      </c>
    </row>
    <row r="443" spans="2:12" ht="12.75">
      <c r="B443" s="618" t="s">
        <v>211</v>
      </c>
      <c r="C443" s="597">
        <f t="shared" si="14"/>
        <v>93901078</v>
      </c>
      <c r="D443" s="573">
        <v>444824</v>
      </c>
      <c r="E443" s="573">
        <v>145798</v>
      </c>
      <c r="F443" s="573">
        <v>221921</v>
      </c>
      <c r="G443" s="573">
        <v>77105</v>
      </c>
      <c r="H443" s="573">
        <v>93456254</v>
      </c>
      <c r="I443" s="574">
        <v>12989301</v>
      </c>
      <c r="J443" s="573">
        <v>24252314</v>
      </c>
      <c r="K443" s="573">
        <v>56214639</v>
      </c>
      <c r="L443" s="575">
        <v>0</v>
      </c>
    </row>
    <row r="444" spans="2:12" ht="12.75">
      <c r="B444" s="618" t="s">
        <v>212</v>
      </c>
      <c r="C444" s="597">
        <f t="shared" si="14"/>
        <v>97715871</v>
      </c>
      <c r="D444" s="597">
        <v>501090</v>
      </c>
      <c r="E444" s="600">
        <v>136122</v>
      </c>
      <c r="F444" s="600">
        <v>308716</v>
      </c>
      <c r="G444" s="600">
        <v>56252</v>
      </c>
      <c r="H444" s="597">
        <v>97214781</v>
      </c>
      <c r="I444" s="600">
        <v>15895397</v>
      </c>
      <c r="J444" s="600">
        <v>28478797</v>
      </c>
      <c r="K444" s="600">
        <v>52840587</v>
      </c>
      <c r="L444" s="600">
        <v>0</v>
      </c>
    </row>
    <row r="445" spans="2:12" ht="12.75">
      <c r="B445" s="618" t="s">
        <v>213</v>
      </c>
      <c r="C445" s="597">
        <f t="shared" si="14"/>
        <v>99467079</v>
      </c>
      <c r="D445" s="598">
        <v>496753</v>
      </c>
      <c r="E445" s="598">
        <v>139368</v>
      </c>
      <c r="F445" s="598">
        <v>288296</v>
      </c>
      <c r="G445" s="599">
        <v>69089</v>
      </c>
      <c r="H445" s="597">
        <v>98970326</v>
      </c>
      <c r="I445" s="598">
        <v>15406513</v>
      </c>
      <c r="J445" s="598">
        <v>29584265</v>
      </c>
      <c r="K445" s="598">
        <v>53979548</v>
      </c>
      <c r="L445" s="599">
        <v>0</v>
      </c>
    </row>
    <row r="446" spans="2:12" ht="12.75">
      <c r="B446" s="618" t="s">
        <v>214</v>
      </c>
      <c r="C446" s="597">
        <v>98783442</v>
      </c>
      <c r="D446" s="598">
        <v>431889</v>
      </c>
      <c r="E446" s="598">
        <v>146917</v>
      </c>
      <c r="F446" s="598">
        <v>253926</v>
      </c>
      <c r="G446" s="599">
        <v>31046</v>
      </c>
      <c r="H446" s="597">
        <v>98351553</v>
      </c>
      <c r="I446" s="598">
        <v>13211629</v>
      </c>
      <c r="J446" s="598">
        <v>28906546</v>
      </c>
      <c r="K446" s="598">
        <v>56233378</v>
      </c>
      <c r="L446" s="599">
        <v>0</v>
      </c>
    </row>
    <row r="447" spans="2:12" ht="12.75">
      <c r="B447" s="618" t="s">
        <v>215</v>
      </c>
      <c r="C447" s="597">
        <v>99441068</v>
      </c>
      <c r="D447" s="597">
        <v>604779</v>
      </c>
      <c r="E447" s="600">
        <v>156559</v>
      </c>
      <c r="F447" s="600">
        <v>296235</v>
      </c>
      <c r="G447" s="600">
        <v>151985</v>
      </c>
      <c r="H447" s="597">
        <v>98836289</v>
      </c>
      <c r="I447" s="600">
        <v>13738070</v>
      </c>
      <c r="J447" s="600">
        <v>31047650</v>
      </c>
      <c r="K447" s="600">
        <v>54050569</v>
      </c>
      <c r="L447" s="600">
        <v>0</v>
      </c>
    </row>
    <row r="448" spans="2:12" ht="12.75">
      <c r="B448" s="618" t="s">
        <v>216</v>
      </c>
      <c r="C448" s="597">
        <v>100815036</v>
      </c>
      <c r="D448" s="598">
        <v>512334</v>
      </c>
      <c r="E448" s="598">
        <v>145829</v>
      </c>
      <c r="F448" s="598">
        <v>290888</v>
      </c>
      <c r="G448" s="598">
        <v>75617</v>
      </c>
      <c r="H448" s="600">
        <v>100302702</v>
      </c>
      <c r="I448" s="598">
        <v>14244388</v>
      </c>
      <c r="J448" s="598">
        <v>32756234</v>
      </c>
      <c r="K448" s="598">
        <v>53302080</v>
      </c>
      <c r="L448" s="599">
        <v>0</v>
      </c>
    </row>
    <row r="449" spans="2:12" ht="12.75">
      <c r="B449" s="618" t="s">
        <v>217</v>
      </c>
      <c r="C449" s="597">
        <f>SUM(D449+H449)</f>
        <v>97522278</v>
      </c>
      <c r="D449" s="598">
        <v>455737</v>
      </c>
      <c r="E449" s="598">
        <v>125370</v>
      </c>
      <c r="F449" s="598">
        <v>259194</v>
      </c>
      <c r="G449" s="599">
        <v>71173</v>
      </c>
      <c r="H449" s="608">
        <v>97066541</v>
      </c>
      <c r="I449" s="598">
        <v>13496180</v>
      </c>
      <c r="J449" s="598">
        <v>32357917</v>
      </c>
      <c r="K449" s="598">
        <v>51212444</v>
      </c>
      <c r="L449" s="598">
        <v>0</v>
      </c>
    </row>
    <row r="450" spans="2:12" ht="12.75">
      <c r="B450" s="618" t="s">
        <v>218</v>
      </c>
      <c r="C450" s="597">
        <f>SUM(D450+H450)</f>
        <v>87972319</v>
      </c>
      <c r="D450" s="598">
        <v>449241</v>
      </c>
      <c r="E450" s="598">
        <v>137836</v>
      </c>
      <c r="F450" s="598">
        <v>249036</v>
      </c>
      <c r="G450" s="599">
        <v>62369</v>
      </c>
      <c r="H450" s="608">
        <v>87523078</v>
      </c>
      <c r="I450" s="598">
        <v>11823830</v>
      </c>
      <c r="J450" s="598">
        <v>26806394</v>
      </c>
      <c r="K450" s="598">
        <v>48892854</v>
      </c>
      <c r="L450" s="598">
        <v>0</v>
      </c>
    </row>
    <row r="451" spans="2:12" ht="12.75">
      <c r="B451" s="618"/>
      <c r="C451" s="609"/>
      <c r="D451" s="610"/>
      <c r="E451" s="611"/>
      <c r="F451" s="611"/>
      <c r="G451" s="611"/>
      <c r="H451" s="610"/>
      <c r="I451" s="611"/>
      <c r="J451" s="611"/>
      <c r="K451" s="611"/>
      <c r="L451" s="611"/>
    </row>
    <row r="452" spans="2:12" ht="12.75">
      <c r="B452" s="619">
        <v>2017</v>
      </c>
      <c r="C452" s="612">
        <f t="shared" ref="C452:K452" si="15">SUM(C439:C450)</f>
        <v>1119140641</v>
      </c>
      <c r="D452" s="612">
        <f t="shared" si="15"/>
        <v>5755809</v>
      </c>
      <c r="E452" s="612">
        <f t="shared" si="15"/>
        <v>1734268</v>
      </c>
      <c r="F452" s="612">
        <f t="shared" si="15"/>
        <v>3141217</v>
      </c>
      <c r="G452" s="612">
        <f t="shared" si="15"/>
        <v>880324</v>
      </c>
      <c r="H452" s="612">
        <f t="shared" si="15"/>
        <v>1113384832</v>
      </c>
      <c r="I452" s="612">
        <f t="shared" si="15"/>
        <v>160458984</v>
      </c>
      <c r="J452" s="612">
        <f t="shared" si="15"/>
        <v>333788636</v>
      </c>
      <c r="K452" s="612">
        <f t="shared" si="15"/>
        <v>619137212</v>
      </c>
      <c r="L452" s="612">
        <f>SUM(L439:L450)</f>
        <v>0</v>
      </c>
    </row>
    <row r="455" spans="2:12" ht="20.25" thickBot="1">
      <c r="B455" s="503"/>
      <c r="C455" s="503"/>
      <c r="D455" s="503"/>
      <c r="E455" s="503"/>
      <c r="F455" s="504" t="s">
        <v>233</v>
      </c>
      <c r="G455" s="503"/>
      <c r="H455" s="503"/>
      <c r="I455" s="503"/>
      <c r="J455" s="503"/>
      <c r="K455" s="503"/>
      <c r="L455" s="503"/>
    </row>
    <row r="456" spans="2:12" ht="15.75">
      <c r="B456" s="483" t="s">
        <v>207</v>
      </c>
      <c r="C456" s="508">
        <f>C439/C400</f>
        <v>577.72384680922971</v>
      </c>
      <c r="D456" s="508">
        <f t="shared" ref="D456:K456" si="16">D439/D400</f>
        <v>87.072378716744907</v>
      </c>
      <c r="E456" s="508">
        <f t="shared" si="16"/>
        <v>59.795435684647302</v>
      </c>
      <c r="F456" s="508">
        <f t="shared" si="16"/>
        <v>93.412489006156548</v>
      </c>
      <c r="G456" s="508">
        <f t="shared" si="16"/>
        <v>206.97897196261681</v>
      </c>
      <c r="H456" s="508">
        <f t="shared" si="16"/>
        <v>596.04438779609518</v>
      </c>
      <c r="I456" s="508">
        <f t="shared" si="16"/>
        <v>522.42741603838249</v>
      </c>
      <c r="J456" s="508">
        <f t="shared" si="16"/>
        <v>552.94871210913482</v>
      </c>
      <c r="K456" s="508">
        <f t="shared" si="16"/>
        <v>645.30957771434191</v>
      </c>
      <c r="L456" s="485"/>
    </row>
    <row r="457" spans="2:12" ht="15.75">
      <c r="B457" s="479" t="s">
        <v>208</v>
      </c>
      <c r="C457" s="509">
        <f t="shared" ref="C457:K467" si="17">C440/C401</f>
        <v>575.3832583454282</v>
      </c>
      <c r="D457" s="509">
        <f t="shared" si="17"/>
        <v>91.569335315353584</v>
      </c>
      <c r="E457" s="509">
        <f t="shared" si="17"/>
        <v>59.698771498771499</v>
      </c>
      <c r="F457" s="509">
        <f t="shared" si="17"/>
        <v>97.380069025021569</v>
      </c>
      <c r="G457" s="509">
        <f t="shared" si="17"/>
        <v>235.91573033707866</v>
      </c>
      <c r="H457" s="509">
        <f>H440/H401</f>
        <v>592.50146891976169</v>
      </c>
      <c r="I457" s="509">
        <f t="shared" si="17"/>
        <v>515.69033990841842</v>
      </c>
      <c r="J457" s="509">
        <f t="shared" si="17"/>
        <v>554.8385280659304</v>
      </c>
      <c r="K457" s="509">
        <f t="shared" si="17"/>
        <v>640.82197907864452</v>
      </c>
      <c r="L457" s="487"/>
    </row>
    <row r="458" spans="2:12" ht="15.75">
      <c r="B458" s="479" t="s">
        <v>209</v>
      </c>
      <c r="C458" s="509">
        <f t="shared" si="17"/>
        <v>581.8936662642443</v>
      </c>
      <c r="D458" s="509">
        <f t="shared" si="17"/>
        <v>88.030891601923784</v>
      </c>
      <c r="E458" s="509">
        <f t="shared" si="17"/>
        <v>58.988884630126485</v>
      </c>
      <c r="F458" s="509">
        <f t="shared" si="17"/>
        <v>104.88001543209876</v>
      </c>
      <c r="G458" s="509">
        <f t="shared" si="17"/>
        <v>244.60487804878048</v>
      </c>
      <c r="H458" s="509">
        <f t="shared" si="17"/>
        <v>598.13355920656454</v>
      </c>
      <c r="I458" s="509">
        <f t="shared" si="17"/>
        <v>528.57460742201249</v>
      </c>
      <c r="J458" s="509">
        <f t="shared" si="17"/>
        <v>554.6626939642457</v>
      </c>
      <c r="K458" s="509">
        <f t="shared" si="17"/>
        <v>647.29358778625954</v>
      </c>
      <c r="L458" s="487"/>
    </row>
    <row r="459" spans="2:12" ht="15.75">
      <c r="B459" s="479" t="s">
        <v>210</v>
      </c>
      <c r="C459" s="509">
        <f t="shared" si="17"/>
        <v>579.71743634669667</v>
      </c>
      <c r="D459" s="509">
        <f t="shared" si="17"/>
        <v>85.102064797716977</v>
      </c>
      <c r="E459" s="509">
        <f t="shared" si="17"/>
        <v>58.77655082819097</v>
      </c>
      <c r="F459" s="509">
        <f t="shared" si="17"/>
        <v>100.11762466692043</v>
      </c>
      <c r="G459" s="509">
        <f t="shared" si="17"/>
        <v>250.88047808764941</v>
      </c>
      <c r="H459" s="509">
        <f t="shared" si="17"/>
        <v>601.08862035700554</v>
      </c>
      <c r="I459" s="509">
        <f t="shared" si="17"/>
        <v>527.94236245062916</v>
      </c>
      <c r="J459" s="509">
        <f t="shared" si="17"/>
        <v>552.8243913695627</v>
      </c>
      <c r="K459" s="509">
        <f t="shared" si="17"/>
        <v>651.72381803188568</v>
      </c>
      <c r="L459" s="487"/>
    </row>
    <row r="460" spans="2:12" ht="15.75">
      <c r="B460" s="479" t="s">
        <v>211</v>
      </c>
      <c r="C460" s="509">
        <f t="shared" si="17"/>
        <v>596.12540709374741</v>
      </c>
      <c r="D460" s="509">
        <f t="shared" si="17"/>
        <v>93.509354635274335</v>
      </c>
      <c r="E460" s="509">
        <f t="shared" si="17"/>
        <v>62.789836347975886</v>
      </c>
      <c r="F460" s="509">
        <f t="shared" si="17"/>
        <v>103.60457516339869</v>
      </c>
      <c r="G460" s="509">
        <f t="shared" si="17"/>
        <v>263.15699658703073</v>
      </c>
      <c r="H460" s="509">
        <f t="shared" si="17"/>
        <v>611.77684240845235</v>
      </c>
      <c r="I460" s="509">
        <f t="shared" si="17"/>
        <v>531.73821025053212</v>
      </c>
      <c r="J460" s="509">
        <f t="shared" si="17"/>
        <v>566.03449563553193</v>
      </c>
      <c r="K460" s="509">
        <f t="shared" si="17"/>
        <v>657.57344890510944</v>
      </c>
      <c r="L460" s="487"/>
    </row>
    <row r="461" spans="2:12" ht="15.75">
      <c r="B461" s="479" t="s">
        <v>212</v>
      </c>
      <c r="C461" s="509">
        <f t="shared" si="17"/>
        <v>583.79657665192974</v>
      </c>
      <c r="D461" s="509">
        <f t="shared" si="17"/>
        <v>88.84574468085107</v>
      </c>
      <c r="E461" s="509">
        <f t="shared" si="17"/>
        <v>61.041255605381167</v>
      </c>
      <c r="F461" s="509">
        <f t="shared" si="17"/>
        <v>96.989004084197305</v>
      </c>
      <c r="G461" s="509">
        <f t="shared" si="17"/>
        <v>247.80616740088107</v>
      </c>
      <c r="H461" s="509">
        <f t="shared" si="17"/>
        <v>601.05589835538524</v>
      </c>
      <c r="I461" s="509">
        <f t="shared" si="17"/>
        <v>533.04483568075113</v>
      </c>
      <c r="J461" s="509">
        <f t="shared" si="17"/>
        <v>556.26996249707008</v>
      </c>
      <c r="K461" s="509">
        <f t="shared" si="17"/>
        <v>654.58335810911251</v>
      </c>
      <c r="L461" s="487"/>
    </row>
    <row r="462" spans="2:12" ht="15.75">
      <c r="B462" s="479" t="s">
        <v>213</v>
      </c>
      <c r="C462" s="509">
        <f t="shared" si="17"/>
        <v>579.18932657874052</v>
      </c>
      <c r="D462" s="509">
        <f t="shared" si="17"/>
        <v>91.584255162241888</v>
      </c>
      <c r="E462" s="509">
        <f t="shared" si="17"/>
        <v>61.831410825199647</v>
      </c>
      <c r="F462" s="509">
        <f t="shared" si="17"/>
        <v>99.378145467080316</v>
      </c>
      <c r="G462" s="509">
        <f t="shared" si="17"/>
        <v>256.8364312267658</v>
      </c>
      <c r="H462" s="509">
        <f t="shared" si="17"/>
        <v>595.09188207635088</v>
      </c>
      <c r="I462" s="509">
        <f t="shared" si="17"/>
        <v>529.37886128577804</v>
      </c>
      <c r="J462" s="509">
        <f t="shared" si="17"/>
        <v>554.70843567772295</v>
      </c>
      <c r="K462" s="509">
        <f t="shared" si="17"/>
        <v>643.57136214605066</v>
      </c>
      <c r="L462" s="487"/>
    </row>
    <row r="463" spans="2:12" ht="15.75">
      <c r="B463" s="479" t="s">
        <v>214</v>
      </c>
      <c r="C463" s="509">
        <f t="shared" si="17"/>
        <v>583.12343274066723</v>
      </c>
      <c r="D463" s="509">
        <f t="shared" si="17"/>
        <v>85.286137440758296</v>
      </c>
      <c r="E463" s="509">
        <f t="shared" si="17"/>
        <v>63.435664939550946</v>
      </c>
      <c r="F463" s="509">
        <f t="shared" si="17"/>
        <v>97.252393718881649</v>
      </c>
      <c r="G463" s="509">
        <f t="shared" si="17"/>
        <v>226.61313868613138</v>
      </c>
      <c r="H463" s="509">
        <f t="shared" si="17"/>
        <v>598.46387367652426</v>
      </c>
      <c r="I463" s="509">
        <f t="shared" si="17"/>
        <v>523.68911526874899</v>
      </c>
      <c r="J463" s="509">
        <f t="shared" si="17"/>
        <v>550.6218522610385</v>
      </c>
      <c r="K463" s="509">
        <f t="shared" si="17"/>
        <v>649.24120811877992</v>
      </c>
      <c r="L463" s="487"/>
    </row>
    <row r="464" spans="2:12" ht="15.75">
      <c r="B464" s="479" t="s">
        <v>215</v>
      </c>
      <c r="C464" s="509">
        <f t="shared" si="17"/>
        <v>574.86367367702996</v>
      </c>
      <c r="D464" s="509">
        <f t="shared" si="17"/>
        <v>96.394485176920625</v>
      </c>
      <c r="E464" s="509">
        <f t="shared" si="17"/>
        <v>62.175933280381258</v>
      </c>
      <c r="F464" s="509">
        <f t="shared" si="17"/>
        <v>94.916693367510419</v>
      </c>
      <c r="G464" s="509">
        <f t="shared" si="17"/>
        <v>239.34645669291339</v>
      </c>
      <c r="H464" s="509">
        <f t="shared" si="17"/>
        <v>592.87070206588771</v>
      </c>
      <c r="I464" s="509">
        <f t="shared" si="17"/>
        <v>519.51558009378311</v>
      </c>
      <c r="J464" s="509">
        <f t="shared" si="17"/>
        <v>554.25406573004625</v>
      </c>
      <c r="K464" s="509">
        <f t="shared" si="17"/>
        <v>641.57262573148</v>
      </c>
      <c r="L464" s="487"/>
    </row>
    <row r="465" spans="2:12" ht="15.75">
      <c r="B465" s="479" t="s">
        <v>216</v>
      </c>
      <c r="C465" s="509">
        <f t="shared" si="17"/>
        <v>564.08224972583423</v>
      </c>
      <c r="D465" s="509">
        <f t="shared" si="17"/>
        <v>90.694636218799786</v>
      </c>
      <c r="E465" s="509">
        <f t="shared" si="17"/>
        <v>62.346729371526294</v>
      </c>
      <c r="F465" s="509">
        <f t="shared" si="17"/>
        <v>98.975161619598509</v>
      </c>
      <c r="G465" s="509">
        <f t="shared" si="17"/>
        <v>203.81940700808624</v>
      </c>
      <c r="H465" s="509">
        <f t="shared" si="17"/>
        <v>579.53316192402133</v>
      </c>
      <c r="I465" s="509">
        <f t="shared" si="17"/>
        <v>509.03720115784586</v>
      </c>
      <c r="J465" s="509">
        <f t="shared" si="17"/>
        <v>543.4734868595699</v>
      </c>
      <c r="K465" s="509">
        <f t="shared" si="17"/>
        <v>628.41405328931853</v>
      </c>
      <c r="L465" s="487"/>
    </row>
    <row r="466" spans="2:12" ht="15.75">
      <c r="B466" s="479" t="s">
        <v>217</v>
      </c>
      <c r="C466" s="509">
        <f t="shared" si="17"/>
        <v>575.77388768184392</v>
      </c>
      <c r="D466" s="509">
        <f t="shared" si="17"/>
        <v>97.73472013725069</v>
      </c>
      <c r="E466" s="509">
        <f t="shared" si="17"/>
        <v>60.448408871745421</v>
      </c>
      <c r="F466" s="509">
        <f t="shared" si="17"/>
        <v>110.95633561643835</v>
      </c>
      <c r="G466" s="509">
        <f t="shared" si="17"/>
        <v>281.31620553359681</v>
      </c>
      <c r="H466" s="509">
        <f t="shared" si="17"/>
        <v>589.30710387158274</v>
      </c>
      <c r="I466" s="509">
        <f t="shared" si="17"/>
        <v>517.41220671676126</v>
      </c>
      <c r="J466" s="509">
        <f t="shared" si="17"/>
        <v>559.46741705136856</v>
      </c>
      <c r="K466" s="509">
        <f t="shared" si="17"/>
        <v>633.88013664719278</v>
      </c>
      <c r="L466" s="487"/>
    </row>
    <row r="467" spans="2:12" ht="16.5" thickBot="1">
      <c r="B467" s="488" t="s">
        <v>218</v>
      </c>
      <c r="C467" s="510">
        <f t="shared" si="17"/>
        <v>576.87523115057252</v>
      </c>
      <c r="D467" s="510">
        <f>D450/D411</f>
        <v>88.276871684024371</v>
      </c>
      <c r="E467" s="510">
        <f t="shared" si="17"/>
        <v>59.386471348556654</v>
      </c>
      <c r="F467" s="510">
        <f t="shared" si="17"/>
        <v>101.56443719412724</v>
      </c>
      <c r="G467" s="510">
        <f t="shared" si="17"/>
        <v>197.37025316455697</v>
      </c>
      <c r="H467" s="510">
        <f t="shared" si="17"/>
        <v>593.74310930811555</v>
      </c>
      <c r="I467" s="510">
        <f t="shared" si="17"/>
        <v>518.93043669080532</v>
      </c>
      <c r="J467" s="510">
        <f t="shared" si="17"/>
        <v>555.08974571357578</v>
      </c>
      <c r="K467" s="510">
        <f t="shared" si="17"/>
        <v>640.52892626945447</v>
      </c>
      <c r="L467" s="490"/>
    </row>
    <row r="472" spans="2:12" ht="18">
      <c r="B472" s="491" t="s">
        <v>265</v>
      </c>
    </row>
    <row r="474" spans="2:12" ht="18">
      <c r="B474" s="721"/>
      <c r="C474" s="721"/>
      <c r="D474" s="721"/>
      <c r="E474" s="721"/>
      <c r="F474" s="722" t="s">
        <v>194</v>
      </c>
      <c r="G474" s="721"/>
      <c r="H474" s="721"/>
      <c r="I474" s="721"/>
      <c r="J474" s="721"/>
      <c r="K474" s="721"/>
      <c r="L474" s="721"/>
    </row>
    <row r="475" spans="2:12" ht="12.75" customHeight="1">
      <c r="B475" s="1200" t="s">
        <v>195</v>
      </c>
      <c r="C475" s="1190" t="s">
        <v>22</v>
      </c>
      <c r="D475" s="1190" t="s">
        <v>196</v>
      </c>
      <c r="E475" s="1192" t="s">
        <v>197</v>
      </c>
      <c r="F475" s="1193"/>
      <c r="G475" s="1194"/>
      <c r="H475" s="1195" t="s">
        <v>198</v>
      </c>
      <c r="I475" s="1192" t="s">
        <v>199</v>
      </c>
      <c r="J475" s="1193"/>
      <c r="K475" s="1193"/>
      <c r="L475" s="1194"/>
    </row>
    <row r="476" spans="2:12" ht="11.25" customHeight="1">
      <c r="B476" s="1201"/>
      <c r="C476" s="1191"/>
      <c r="D476" s="1191"/>
      <c r="E476" s="1271" t="s">
        <v>236</v>
      </c>
      <c r="F476" s="1273" t="s">
        <v>237</v>
      </c>
      <c r="G476" s="1273" t="s">
        <v>238</v>
      </c>
      <c r="H476" s="1196"/>
      <c r="I476" s="1200" t="s">
        <v>203</v>
      </c>
      <c r="J476" s="1200" t="s">
        <v>24</v>
      </c>
      <c r="K476" s="1190" t="s">
        <v>204</v>
      </c>
      <c r="L476" s="1200" t="s">
        <v>205</v>
      </c>
    </row>
    <row r="477" spans="2:12" ht="11.25" customHeight="1">
      <c r="B477" s="1201"/>
      <c r="C477" s="1191"/>
      <c r="D477" s="1191"/>
      <c r="E477" s="1272"/>
      <c r="F477" s="1274"/>
      <c r="G477" s="1274"/>
      <c r="H477" s="1196"/>
      <c r="I477" s="1201"/>
      <c r="J477" s="1201"/>
      <c r="K477" s="1191"/>
      <c r="L477" s="1202"/>
    </row>
    <row r="478" spans="2:12" ht="12.75">
      <c r="B478" s="594">
        <v>0</v>
      </c>
      <c r="C478" s="593">
        <v>1</v>
      </c>
      <c r="D478" s="593">
        <v>2</v>
      </c>
      <c r="E478" s="594">
        <v>3</v>
      </c>
      <c r="F478" s="594">
        <v>4</v>
      </c>
      <c r="G478" s="593">
        <v>5</v>
      </c>
      <c r="H478" s="593">
        <v>6</v>
      </c>
      <c r="I478" s="593">
        <v>7</v>
      </c>
      <c r="J478" s="593">
        <v>8</v>
      </c>
      <c r="K478" s="595">
        <v>9</v>
      </c>
      <c r="L478" s="593">
        <v>10</v>
      </c>
    </row>
    <row r="479" spans="2:12" ht="12.75">
      <c r="B479" s="616"/>
      <c r="C479" s="596"/>
      <c r="D479" s="596"/>
      <c r="E479" s="596"/>
      <c r="F479" s="596"/>
      <c r="G479" s="596"/>
      <c r="H479" s="596"/>
      <c r="I479" s="596"/>
      <c r="J479" s="596"/>
      <c r="K479" s="596"/>
      <c r="L479" s="621"/>
    </row>
    <row r="480" spans="2:12" ht="14.25">
      <c r="B480" s="617"/>
      <c r="C480" s="1186" t="s">
        <v>206</v>
      </c>
      <c r="D480" s="1186"/>
      <c r="E480" s="1186"/>
      <c r="F480" s="1186"/>
      <c r="G480" s="1186"/>
      <c r="H480" s="1186"/>
      <c r="I480" s="1186"/>
      <c r="J480" s="1186"/>
      <c r="K480" s="1186"/>
      <c r="L480" s="1270"/>
    </row>
    <row r="481" spans="2:12" ht="12.75">
      <c r="B481" s="616"/>
      <c r="C481" s="596"/>
      <c r="D481" s="596"/>
      <c r="E481" s="596"/>
      <c r="F481" s="596"/>
      <c r="G481" s="596"/>
      <c r="H481" s="596"/>
      <c r="I481" s="596"/>
      <c r="J481" s="596"/>
      <c r="K481" s="596"/>
      <c r="L481" s="621"/>
    </row>
    <row r="482" spans="2:12" ht="15">
      <c r="B482" s="723" t="s">
        <v>207</v>
      </c>
      <c r="C482" s="597">
        <f t="shared" ref="C482:C488" si="18">SUM(D482+H482)</f>
        <v>153311</v>
      </c>
      <c r="D482" s="597">
        <v>4907</v>
      </c>
      <c r="E482" s="597">
        <v>2376</v>
      </c>
      <c r="F482" s="597">
        <v>2183</v>
      </c>
      <c r="G482" s="597">
        <v>348</v>
      </c>
      <c r="H482" s="597">
        <v>148404</v>
      </c>
      <c r="I482" s="597">
        <v>23209</v>
      </c>
      <c r="J482" s="597">
        <v>48538</v>
      </c>
      <c r="K482" s="597">
        <v>76657</v>
      </c>
      <c r="L482" s="597">
        <v>0</v>
      </c>
    </row>
    <row r="483" spans="2:12" ht="15">
      <c r="B483" s="723" t="s">
        <v>208</v>
      </c>
      <c r="C483" s="597">
        <f t="shared" si="18"/>
        <v>149700</v>
      </c>
      <c r="D483" s="597">
        <v>4276</v>
      </c>
      <c r="E483" s="597">
        <v>1971</v>
      </c>
      <c r="F483" s="597">
        <v>2099</v>
      </c>
      <c r="G483" s="597">
        <v>206</v>
      </c>
      <c r="H483" s="597">
        <v>145424</v>
      </c>
      <c r="I483" s="597">
        <v>23853</v>
      </c>
      <c r="J483" s="597">
        <v>43685</v>
      </c>
      <c r="K483" s="597">
        <v>77886</v>
      </c>
      <c r="L483" s="597">
        <v>0</v>
      </c>
    </row>
    <row r="484" spans="2:12" ht="15">
      <c r="B484" s="723" t="s">
        <v>209</v>
      </c>
      <c r="C484" s="597">
        <f t="shared" si="18"/>
        <v>176360</v>
      </c>
      <c r="D484" s="598">
        <v>5618</v>
      </c>
      <c r="E484" s="598">
        <v>2663</v>
      </c>
      <c r="F484" s="598">
        <v>2694</v>
      </c>
      <c r="G484" s="599">
        <v>261</v>
      </c>
      <c r="H484" s="597">
        <v>170742</v>
      </c>
      <c r="I484" s="598">
        <v>27174</v>
      </c>
      <c r="J484" s="598">
        <v>52139</v>
      </c>
      <c r="K484" s="598">
        <v>91429</v>
      </c>
      <c r="L484" s="599">
        <v>0</v>
      </c>
    </row>
    <row r="485" spans="2:12" ht="15">
      <c r="B485" s="723" t="s">
        <v>210</v>
      </c>
      <c r="C485" s="597">
        <f t="shared" si="18"/>
        <v>152257</v>
      </c>
      <c r="D485" s="597">
        <v>4644</v>
      </c>
      <c r="E485" s="600">
        <v>2428</v>
      </c>
      <c r="F485" s="600">
        <v>2008</v>
      </c>
      <c r="G485" s="597">
        <v>208</v>
      </c>
      <c r="H485" s="597">
        <v>147613</v>
      </c>
      <c r="I485" s="597">
        <v>23760</v>
      </c>
      <c r="J485" s="597">
        <v>44089</v>
      </c>
      <c r="K485" s="597">
        <v>79764</v>
      </c>
      <c r="L485" s="597">
        <v>0</v>
      </c>
    </row>
    <row r="486" spans="2:12" ht="15">
      <c r="B486" s="723" t="s">
        <v>211</v>
      </c>
      <c r="C486" s="597">
        <f t="shared" si="18"/>
        <v>162957</v>
      </c>
      <c r="D486" s="622">
        <v>4436</v>
      </c>
      <c r="E486" s="573">
        <v>1879</v>
      </c>
      <c r="F486" s="575">
        <v>2351</v>
      </c>
      <c r="G486" s="575">
        <v>206</v>
      </c>
      <c r="H486" s="622">
        <v>158521</v>
      </c>
      <c r="I486" s="573">
        <v>25665</v>
      </c>
      <c r="J486" s="573">
        <v>43148</v>
      </c>
      <c r="K486" s="575">
        <v>89708</v>
      </c>
      <c r="L486" s="597">
        <v>0</v>
      </c>
    </row>
    <row r="487" spans="2:12" ht="15">
      <c r="B487" s="723" t="s">
        <v>212</v>
      </c>
      <c r="C487" s="597">
        <f t="shared" si="18"/>
        <v>181713</v>
      </c>
      <c r="D487" s="597">
        <v>5439</v>
      </c>
      <c r="E487" s="600">
        <v>2129</v>
      </c>
      <c r="F487" s="600">
        <v>3088</v>
      </c>
      <c r="G487" s="597">
        <v>222</v>
      </c>
      <c r="H487" s="597">
        <v>176274</v>
      </c>
      <c r="I487" s="597">
        <v>31296</v>
      </c>
      <c r="J487" s="597">
        <v>51302</v>
      </c>
      <c r="K487" s="597">
        <v>93676</v>
      </c>
      <c r="L487" s="597">
        <v>0</v>
      </c>
    </row>
    <row r="488" spans="2:12" ht="15">
      <c r="B488" s="723" t="s">
        <v>213</v>
      </c>
      <c r="C488" s="597">
        <f t="shared" si="18"/>
        <v>167840</v>
      </c>
      <c r="D488" s="623">
        <v>5002</v>
      </c>
      <c r="E488" s="598">
        <v>2060</v>
      </c>
      <c r="F488" s="599">
        <v>2632</v>
      </c>
      <c r="G488" s="599">
        <v>310</v>
      </c>
      <c r="H488" s="597">
        <v>162838</v>
      </c>
      <c r="I488" s="598">
        <v>28780</v>
      </c>
      <c r="J488" s="598">
        <v>54814</v>
      </c>
      <c r="K488" s="598">
        <v>79244</v>
      </c>
      <c r="L488" s="599">
        <v>0</v>
      </c>
    </row>
    <row r="489" spans="2:12" ht="15">
      <c r="B489" s="723" t="s">
        <v>214</v>
      </c>
      <c r="C489" s="597">
        <v>172228</v>
      </c>
      <c r="D489" s="623">
        <v>4825</v>
      </c>
      <c r="E489" s="598">
        <v>1907</v>
      </c>
      <c r="F489" s="598">
        <v>2589</v>
      </c>
      <c r="G489" s="599">
        <v>329</v>
      </c>
      <c r="H489" s="597">
        <v>167403</v>
      </c>
      <c r="I489" s="598">
        <v>26432</v>
      </c>
      <c r="J489" s="598">
        <v>56705</v>
      </c>
      <c r="K489" s="598">
        <v>84266</v>
      </c>
      <c r="L489" s="599">
        <v>0</v>
      </c>
    </row>
    <row r="490" spans="2:12" ht="15">
      <c r="B490" s="723" t="s">
        <v>215</v>
      </c>
      <c r="C490" s="597">
        <v>160101</v>
      </c>
      <c r="D490" s="597">
        <v>5229</v>
      </c>
      <c r="E490" s="600">
        <v>1936</v>
      </c>
      <c r="F490" s="600">
        <v>2930</v>
      </c>
      <c r="G490" s="597">
        <v>363</v>
      </c>
      <c r="H490" s="597">
        <v>154872</v>
      </c>
      <c r="I490" s="597">
        <v>25855</v>
      </c>
      <c r="J490" s="597">
        <v>53933</v>
      </c>
      <c r="K490" s="597">
        <v>75084</v>
      </c>
      <c r="L490" s="597">
        <v>0</v>
      </c>
    </row>
    <row r="491" spans="2:12" ht="15">
      <c r="B491" s="724" t="s">
        <v>216</v>
      </c>
      <c r="C491" s="762">
        <v>176881</v>
      </c>
      <c r="D491" s="764">
        <v>4941</v>
      </c>
      <c r="E491" s="765">
        <v>1899</v>
      </c>
      <c r="F491" s="765">
        <v>2767</v>
      </c>
      <c r="G491" s="765">
        <v>275</v>
      </c>
      <c r="H491" s="763">
        <v>171940</v>
      </c>
      <c r="I491" s="765">
        <v>28983</v>
      </c>
      <c r="J491" s="765">
        <v>60425</v>
      </c>
      <c r="K491" s="765">
        <v>82532</v>
      </c>
      <c r="L491" s="599"/>
    </row>
    <row r="492" spans="2:12" ht="15">
      <c r="B492" s="724" t="s">
        <v>217</v>
      </c>
      <c r="C492" s="762">
        <v>157650</v>
      </c>
      <c r="D492" s="765">
        <v>4336</v>
      </c>
      <c r="E492" s="765">
        <v>1814</v>
      </c>
      <c r="F492" s="765">
        <v>2017</v>
      </c>
      <c r="G492" s="765">
        <v>505</v>
      </c>
      <c r="H492" s="765">
        <v>153314</v>
      </c>
      <c r="I492" s="765">
        <v>26176</v>
      </c>
      <c r="J492" s="765">
        <v>53316</v>
      </c>
      <c r="K492" s="765">
        <v>73822</v>
      </c>
      <c r="L492" s="599"/>
    </row>
    <row r="493" spans="2:12" ht="15">
      <c r="B493" s="724" t="s">
        <v>218</v>
      </c>
      <c r="C493" s="597">
        <v>133310</v>
      </c>
      <c r="D493" s="598">
        <v>4231</v>
      </c>
      <c r="E493" s="598">
        <v>2037</v>
      </c>
      <c r="F493" s="598">
        <v>1869</v>
      </c>
      <c r="G493" s="598">
        <v>325</v>
      </c>
      <c r="H493" s="598">
        <v>129079</v>
      </c>
      <c r="I493" s="598">
        <v>21017</v>
      </c>
      <c r="J493" s="598">
        <v>43426</v>
      </c>
      <c r="K493" s="598">
        <v>64636</v>
      </c>
      <c r="L493" s="599"/>
    </row>
    <row r="494" spans="2:12" ht="15">
      <c r="B494" s="620"/>
      <c r="C494" s="600"/>
      <c r="D494" s="600"/>
      <c r="E494" s="600"/>
      <c r="F494" s="600"/>
      <c r="G494" s="600"/>
      <c r="H494" s="600"/>
      <c r="I494" s="600"/>
      <c r="J494" s="600"/>
      <c r="K494" s="600"/>
      <c r="L494" s="597"/>
    </row>
    <row r="495" spans="2:12" ht="12.75">
      <c r="B495" s="619">
        <v>2018</v>
      </c>
      <c r="C495" s="601">
        <f t="shared" ref="C495:K495" si="19">SUM(C482:C493)</f>
        <v>1944308</v>
      </c>
      <c r="D495" s="601">
        <f>SUM(D482:D493)</f>
        <v>57884</v>
      </c>
      <c r="E495" s="601">
        <f t="shared" si="19"/>
        <v>25099</v>
      </c>
      <c r="F495" s="601">
        <f t="shared" si="19"/>
        <v>29227</v>
      </c>
      <c r="G495" s="601">
        <f>SUM(G482:G493)</f>
        <v>3558</v>
      </c>
      <c r="H495" s="601">
        <f t="shared" si="19"/>
        <v>1886424</v>
      </c>
      <c r="I495" s="601">
        <f t="shared" si="19"/>
        <v>312200</v>
      </c>
      <c r="J495" s="601">
        <f t="shared" si="19"/>
        <v>605520</v>
      </c>
      <c r="K495" s="601">
        <f t="shared" si="19"/>
        <v>968704</v>
      </c>
      <c r="L495" s="601">
        <f>SUM(L482:L493)</f>
        <v>0</v>
      </c>
    </row>
    <row r="496" spans="2:12" ht="12.75">
      <c r="B496" s="617"/>
      <c r="C496" s="602"/>
      <c r="D496" s="602"/>
      <c r="E496" s="602"/>
      <c r="F496" s="602"/>
      <c r="G496" s="602"/>
      <c r="H496" s="602"/>
      <c r="I496" s="602"/>
      <c r="J496" s="602"/>
      <c r="K496" s="602"/>
      <c r="L496" s="614"/>
    </row>
    <row r="497" spans="2:12" ht="12.75">
      <c r="B497" s="617"/>
      <c r="C497" s="1184" t="s">
        <v>231</v>
      </c>
      <c r="D497" s="1184"/>
      <c r="E497" s="1184"/>
      <c r="F497" s="1184"/>
      <c r="G497" s="1184"/>
      <c r="H497" s="1184"/>
      <c r="I497" s="1184"/>
      <c r="J497" s="1184"/>
      <c r="K497" s="1184"/>
      <c r="L497" s="1275"/>
    </row>
    <row r="498" spans="2:12" ht="12.75">
      <c r="B498" s="616"/>
      <c r="C498" s="602"/>
      <c r="D498" s="602"/>
      <c r="E498" s="602"/>
      <c r="F498" s="602"/>
      <c r="G498" s="602"/>
      <c r="H498" s="602"/>
      <c r="I498" s="602"/>
      <c r="J498" s="602"/>
      <c r="K498" s="602"/>
      <c r="L498" s="614"/>
    </row>
    <row r="499" spans="2:12" ht="12.75">
      <c r="B499" s="618" t="s">
        <v>207</v>
      </c>
      <c r="C499" s="597">
        <f t="shared" ref="C499:C505" si="20">SUM(D499+H499)</f>
        <v>45099890</v>
      </c>
      <c r="D499" s="597">
        <v>252878</v>
      </c>
      <c r="E499" s="597">
        <v>84059</v>
      </c>
      <c r="F499" s="597">
        <v>124324</v>
      </c>
      <c r="G499" s="597">
        <v>44495</v>
      </c>
      <c r="H499" s="597">
        <v>44847012</v>
      </c>
      <c r="I499" s="597">
        <v>6130268</v>
      </c>
      <c r="J499" s="597">
        <v>13150822</v>
      </c>
      <c r="K499" s="597">
        <v>25565922</v>
      </c>
      <c r="L499" s="597">
        <v>0</v>
      </c>
    </row>
    <row r="500" spans="2:12" ht="12.75">
      <c r="B500" s="618" t="s">
        <v>208</v>
      </c>
      <c r="C500" s="597">
        <f t="shared" si="20"/>
        <v>44003287</v>
      </c>
      <c r="D500" s="597">
        <v>212882</v>
      </c>
      <c r="E500" s="597">
        <v>66858</v>
      </c>
      <c r="F500" s="597">
        <v>119964</v>
      </c>
      <c r="G500" s="597">
        <v>26060</v>
      </c>
      <c r="H500" s="597">
        <v>43790405</v>
      </c>
      <c r="I500" s="597">
        <v>6249605</v>
      </c>
      <c r="J500" s="597">
        <v>11767910</v>
      </c>
      <c r="K500" s="597">
        <v>25772890</v>
      </c>
      <c r="L500" s="597">
        <v>0</v>
      </c>
    </row>
    <row r="501" spans="2:12" ht="12.75">
      <c r="B501" s="618" t="s">
        <v>209</v>
      </c>
      <c r="C501" s="597">
        <f t="shared" si="20"/>
        <v>51532662</v>
      </c>
      <c r="D501" s="598">
        <v>276186</v>
      </c>
      <c r="E501" s="598">
        <v>92377</v>
      </c>
      <c r="F501" s="598">
        <v>149908</v>
      </c>
      <c r="G501" s="599">
        <v>33901</v>
      </c>
      <c r="H501" s="597">
        <v>51256476</v>
      </c>
      <c r="I501" s="598">
        <v>7135756</v>
      </c>
      <c r="J501" s="598">
        <v>13997142</v>
      </c>
      <c r="K501" s="598">
        <v>30123578</v>
      </c>
      <c r="L501" s="599">
        <v>0</v>
      </c>
    </row>
    <row r="502" spans="2:12" ht="12.75">
      <c r="B502" s="618" t="s">
        <v>210</v>
      </c>
      <c r="C502" s="597">
        <f t="shared" si="20"/>
        <v>45189937</v>
      </c>
      <c r="D502" s="597">
        <v>208679</v>
      </c>
      <c r="E502" s="600">
        <v>67024</v>
      </c>
      <c r="F502" s="600">
        <v>110501</v>
      </c>
      <c r="G502" s="597">
        <v>31154</v>
      </c>
      <c r="H502" s="597">
        <v>44981258</v>
      </c>
      <c r="I502" s="597">
        <v>6355996</v>
      </c>
      <c r="J502" s="597">
        <v>11909326</v>
      </c>
      <c r="K502" s="597">
        <v>26715936</v>
      </c>
      <c r="L502" s="597">
        <v>0</v>
      </c>
    </row>
    <row r="503" spans="2:12" ht="12.75">
      <c r="B503" s="618" t="s">
        <v>211</v>
      </c>
      <c r="C503" s="597">
        <f t="shared" si="20"/>
        <v>48304474</v>
      </c>
      <c r="D503" s="573">
        <v>222782</v>
      </c>
      <c r="E503" s="573">
        <v>65617</v>
      </c>
      <c r="F503" s="573">
        <v>131166</v>
      </c>
      <c r="G503" s="573">
        <v>25999</v>
      </c>
      <c r="H503" s="573">
        <v>48081692</v>
      </c>
      <c r="I503" s="573">
        <v>6862169</v>
      </c>
      <c r="J503" s="573">
        <v>11707521</v>
      </c>
      <c r="K503" s="575">
        <v>29512002</v>
      </c>
      <c r="L503" s="597">
        <v>0</v>
      </c>
    </row>
    <row r="504" spans="2:12" ht="12.75">
      <c r="B504" s="618" t="s">
        <v>212</v>
      </c>
      <c r="C504" s="597">
        <f t="shared" si="20"/>
        <v>51811853</v>
      </c>
      <c r="D504" s="597">
        <v>282004</v>
      </c>
      <c r="E504" s="600">
        <v>76688</v>
      </c>
      <c r="F504" s="600">
        <v>177674</v>
      </c>
      <c r="G504" s="597">
        <v>27642</v>
      </c>
      <c r="H504" s="597">
        <v>51529849</v>
      </c>
      <c r="I504" s="597">
        <v>8016005</v>
      </c>
      <c r="J504" s="597">
        <v>13339077</v>
      </c>
      <c r="K504" s="597">
        <v>30174767</v>
      </c>
      <c r="L504" s="597">
        <v>0</v>
      </c>
    </row>
    <row r="505" spans="2:12" ht="12.75">
      <c r="B505" s="618" t="s">
        <v>213</v>
      </c>
      <c r="C505" s="597">
        <f t="shared" si="20"/>
        <v>48842758</v>
      </c>
      <c r="D505" s="598">
        <v>265436</v>
      </c>
      <c r="E505" s="598">
        <v>71941</v>
      </c>
      <c r="F505" s="598">
        <v>155048</v>
      </c>
      <c r="G505" s="599">
        <v>38447</v>
      </c>
      <c r="H505" s="597">
        <v>48577322</v>
      </c>
      <c r="I505" s="598">
        <v>7658442</v>
      </c>
      <c r="J505" s="598">
        <v>14565252</v>
      </c>
      <c r="K505" s="598">
        <v>26353628</v>
      </c>
      <c r="L505" s="599">
        <v>0</v>
      </c>
    </row>
    <row r="506" spans="2:12" ht="12.75">
      <c r="B506" s="618" t="s">
        <v>214</v>
      </c>
      <c r="C506" s="597">
        <v>48263436</v>
      </c>
      <c r="D506" s="598">
        <v>256924</v>
      </c>
      <c r="E506" s="598">
        <v>69078</v>
      </c>
      <c r="F506" s="598">
        <v>147163</v>
      </c>
      <c r="G506" s="599">
        <v>40683</v>
      </c>
      <c r="H506" s="597">
        <v>48006512</v>
      </c>
      <c r="I506" s="598">
        <v>6609994</v>
      </c>
      <c r="J506" s="598">
        <v>14348975</v>
      </c>
      <c r="K506" s="598">
        <v>27047543</v>
      </c>
      <c r="L506" s="599">
        <v>0</v>
      </c>
    </row>
    <row r="507" spans="2:12" ht="12.75">
      <c r="B507" s="618" t="s">
        <v>215</v>
      </c>
      <c r="C507" s="597">
        <v>45286151</v>
      </c>
      <c r="D507" s="598">
        <v>278053</v>
      </c>
      <c r="E507" s="598">
        <v>69043</v>
      </c>
      <c r="F507" s="598">
        <v>162479</v>
      </c>
      <c r="G507" s="599">
        <v>46531</v>
      </c>
      <c r="H507" s="597">
        <v>45008098</v>
      </c>
      <c r="I507" s="598">
        <v>6477502</v>
      </c>
      <c r="J507" s="598">
        <v>13766890</v>
      </c>
      <c r="K507" s="598">
        <v>24763706</v>
      </c>
      <c r="L507" s="599">
        <v>0</v>
      </c>
    </row>
    <row r="508" spans="2:12" ht="12.75">
      <c r="B508" s="618" t="s">
        <v>216</v>
      </c>
      <c r="C508" s="766">
        <v>51567073</v>
      </c>
      <c r="D508" s="768">
        <v>269087</v>
      </c>
      <c r="E508" s="768">
        <v>66984</v>
      </c>
      <c r="F508" s="768">
        <v>160926</v>
      </c>
      <c r="G508" s="768">
        <v>41177</v>
      </c>
      <c r="H508" s="767">
        <v>51297986</v>
      </c>
      <c r="I508" s="768">
        <v>7715024</v>
      </c>
      <c r="J508" s="768">
        <v>16353050</v>
      </c>
      <c r="K508" s="768">
        <v>27229912</v>
      </c>
      <c r="L508" s="599"/>
    </row>
    <row r="509" spans="2:12" ht="12.75">
      <c r="B509" s="618" t="s">
        <v>217</v>
      </c>
      <c r="C509" s="766">
        <v>46086574</v>
      </c>
      <c r="D509" s="768">
        <v>232053</v>
      </c>
      <c r="E509" s="768">
        <v>58546</v>
      </c>
      <c r="F509" s="768">
        <v>113020</v>
      </c>
      <c r="G509" s="768">
        <v>60487</v>
      </c>
      <c r="H509" s="768">
        <v>45854521</v>
      </c>
      <c r="I509" s="768">
        <v>6971766</v>
      </c>
      <c r="J509" s="768">
        <v>14390917</v>
      </c>
      <c r="K509" s="768">
        <v>24491838</v>
      </c>
      <c r="L509" s="599"/>
    </row>
    <row r="510" spans="2:12" ht="12.75">
      <c r="B510" s="618" t="s">
        <v>218</v>
      </c>
      <c r="C510" s="597">
        <v>39184758</v>
      </c>
      <c r="D510" s="598">
        <v>228472</v>
      </c>
      <c r="E510" s="598">
        <v>69809</v>
      </c>
      <c r="F510" s="598">
        <v>111392</v>
      </c>
      <c r="G510" s="598">
        <v>47271</v>
      </c>
      <c r="H510" s="598">
        <v>38956286</v>
      </c>
      <c r="I510" s="598">
        <v>5576516</v>
      </c>
      <c r="J510" s="598">
        <v>11693522</v>
      </c>
      <c r="K510" s="598">
        <v>21686248</v>
      </c>
      <c r="L510" s="599"/>
    </row>
    <row r="511" spans="2:12" ht="12.75">
      <c r="B511" s="617"/>
      <c r="C511" s="600"/>
      <c r="D511" s="600"/>
      <c r="E511" s="600"/>
      <c r="F511" s="600"/>
      <c r="G511" s="600"/>
      <c r="H511" s="600"/>
      <c r="I511" s="600"/>
      <c r="J511" s="600"/>
      <c r="K511" s="600"/>
      <c r="L511" s="597"/>
    </row>
    <row r="512" spans="2:12" ht="12.75">
      <c r="B512" s="619">
        <v>2018</v>
      </c>
      <c r="C512" s="601">
        <f t="shared" ref="C512:L512" si="21">SUM(C499:C510)</f>
        <v>565172853</v>
      </c>
      <c r="D512" s="601">
        <f t="shared" si="21"/>
        <v>2985436</v>
      </c>
      <c r="E512" s="601">
        <f t="shared" si="21"/>
        <v>858024</v>
      </c>
      <c r="F512" s="601">
        <f t="shared" si="21"/>
        <v>1663565</v>
      </c>
      <c r="G512" s="601">
        <f t="shared" si="21"/>
        <v>463847</v>
      </c>
      <c r="H512" s="601">
        <f t="shared" si="21"/>
        <v>562187417</v>
      </c>
      <c r="I512" s="601">
        <f t="shared" si="21"/>
        <v>81759043</v>
      </c>
      <c r="J512" s="601">
        <f t="shared" si="21"/>
        <v>160990404</v>
      </c>
      <c r="K512" s="601">
        <f t="shared" si="21"/>
        <v>319437970</v>
      </c>
      <c r="L512" s="601">
        <f t="shared" si="21"/>
        <v>0</v>
      </c>
    </row>
    <row r="513" spans="2:12" ht="12.75">
      <c r="B513" s="748"/>
      <c r="C513" s="604"/>
      <c r="D513" s="604"/>
      <c r="E513" s="604"/>
      <c r="F513" s="604"/>
      <c r="G513" s="604"/>
      <c r="H513" s="604"/>
      <c r="I513" s="604"/>
      <c r="J513" s="604"/>
      <c r="K513" s="604"/>
      <c r="L513" s="749"/>
    </row>
    <row r="514" spans="2:12" ht="12.75" customHeight="1">
      <c r="B514" s="1276" t="s">
        <v>195</v>
      </c>
      <c r="C514" s="1190" t="s">
        <v>22</v>
      </c>
      <c r="D514" s="1190" t="s">
        <v>196</v>
      </c>
      <c r="E514" s="1192" t="s">
        <v>197</v>
      </c>
      <c r="F514" s="1193"/>
      <c r="G514" s="1194"/>
      <c r="H514" s="1195" t="s">
        <v>198</v>
      </c>
      <c r="I514" s="1197" t="s">
        <v>199</v>
      </c>
      <c r="J514" s="1198"/>
      <c r="K514" s="1198"/>
      <c r="L514" s="1278"/>
    </row>
    <row r="515" spans="2:12" ht="11.25" customHeight="1">
      <c r="B515" s="1277"/>
      <c r="C515" s="1191"/>
      <c r="D515" s="1191"/>
      <c r="E515" s="1271" t="s">
        <v>236</v>
      </c>
      <c r="F515" s="1273" t="s">
        <v>237</v>
      </c>
      <c r="G515" s="1273" t="s">
        <v>238</v>
      </c>
      <c r="H515" s="1196"/>
      <c r="I515" s="1200" t="s">
        <v>203</v>
      </c>
      <c r="J515" s="1200" t="s">
        <v>24</v>
      </c>
      <c r="K515" s="1190" t="s">
        <v>204</v>
      </c>
      <c r="L515" s="1200" t="s">
        <v>205</v>
      </c>
    </row>
    <row r="516" spans="2:12" ht="11.25" customHeight="1">
      <c r="B516" s="1277"/>
      <c r="C516" s="1191"/>
      <c r="D516" s="1191"/>
      <c r="E516" s="1272"/>
      <c r="F516" s="1274"/>
      <c r="G516" s="1274"/>
      <c r="H516" s="1196"/>
      <c r="I516" s="1202"/>
      <c r="J516" s="1202"/>
      <c r="K516" s="1279"/>
      <c r="L516" s="1202"/>
    </row>
    <row r="517" spans="2:12" ht="12.75">
      <c r="B517" s="594">
        <v>0</v>
      </c>
      <c r="C517" s="605">
        <v>1</v>
      </c>
      <c r="D517" s="605">
        <v>2</v>
      </c>
      <c r="E517" s="606">
        <v>3</v>
      </c>
      <c r="F517" s="606">
        <v>4</v>
      </c>
      <c r="G517" s="605">
        <v>5</v>
      </c>
      <c r="H517" s="605">
        <v>6</v>
      </c>
      <c r="I517" s="605">
        <v>7</v>
      </c>
      <c r="J517" s="605">
        <v>8</v>
      </c>
      <c r="K517" s="605">
        <v>9</v>
      </c>
      <c r="L517" s="605">
        <v>10</v>
      </c>
    </row>
    <row r="518" spans="2:12" ht="12.75">
      <c r="B518" s="616"/>
      <c r="C518" s="602"/>
      <c r="D518" s="602"/>
      <c r="E518" s="602"/>
      <c r="F518" s="602"/>
      <c r="G518" s="602"/>
      <c r="H518" s="602"/>
      <c r="I518" s="602"/>
      <c r="J518" s="602"/>
      <c r="K518" s="602"/>
      <c r="L518" s="614"/>
    </row>
    <row r="519" spans="2:12" ht="12.75">
      <c r="B519" s="617"/>
      <c r="C519" s="1184" t="s">
        <v>232</v>
      </c>
      <c r="D519" s="1184"/>
      <c r="E519" s="1184"/>
      <c r="F519" s="1184"/>
      <c r="G519" s="1184"/>
      <c r="H519" s="1184"/>
      <c r="I519" s="1184"/>
      <c r="J519" s="1184"/>
      <c r="K519" s="1184"/>
      <c r="L519" s="1275"/>
    </row>
    <row r="520" spans="2:12" ht="12.75">
      <c r="B520" s="617"/>
      <c r="C520" s="607"/>
      <c r="D520" s="607"/>
      <c r="E520" s="607"/>
      <c r="F520" s="607"/>
      <c r="G520" s="607"/>
      <c r="H520" s="607"/>
      <c r="I520" s="607"/>
      <c r="J520" s="607"/>
      <c r="K520" s="607"/>
      <c r="L520" s="615"/>
    </row>
    <row r="521" spans="2:12" ht="12.75">
      <c r="B521" s="618" t="s">
        <v>207</v>
      </c>
      <c r="C521" s="597">
        <f t="shared" ref="C521:C527" si="22">SUM(D521+H521)</f>
        <v>90057014</v>
      </c>
      <c r="D521" s="597">
        <v>438151</v>
      </c>
      <c r="E521" s="597">
        <v>144810</v>
      </c>
      <c r="F521" s="597">
        <v>215494</v>
      </c>
      <c r="G521" s="597">
        <v>77847</v>
      </c>
      <c r="H521" s="597">
        <v>89618863</v>
      </c>
      <c r="I521" s="597">
        <v>12292165</v>
      </c>
      <c r="J521" s="597">
        <v>27496766</v>
      </c>
      <c r="K521" s="597">
        <v>49829932</v>
      </c>
      <c r="L521" s="597">
        <v>0</v>
      </c>
    </row>
    <row r="522" spans="2:12" ht="12.75">
      <c r="B522" s="618" t="s">
        <v>208</v>
      </c>
      <c r="C522" s="597">
        <f t="shared" si="22"/>
        <v>87625873</v>
      </c>
      <c r="D522" s="597">
        <v>376411</v>
      </c>
      <c r="E522" s="597">
        <v>117606</v>
      </c>
      <c r="F522" s="597">
        <v>212849</v>
      </c>
      <c r="G522" s="597">
        <v>45956</v>
      </c>
      <c r="H522" s="597">
        <v>87249462</v>
      </c>
      <c r="I522" s="597">
        <v>12525302</v>
      </c>
      <c r="J522" s="597">
        <v>24475372</v>
      </c>
      <c r="K522" s="597">
        <v>50248788</v>
      </c>
      <c r="L522" s="597">
        <v>0</v>
      </c>
    </row>
    <row r="523" spans="2:12" ht="12.75">
      <c r="B523" s="618" t="s">
        <v>209</v>
      </c>
      <c r="C523" s="597">
        <f t="shared" si="22"/>
        <v>102956905</v>
      </c>
      <c r="D523" s="598">
        <v>484939</v>
      </c>
      <c r="E523" s="598">
        <v>160312</v>
      </c>
      <c r="F523" s="598">
        <v>263733</v>
      </c>
      <c r="G523" s="599">
        <v>60894</v>
      </c>
      <c r="H523" s="597">
        <v>102471966</v>
      </c>
      <c r="I523" s="598">
        <v>14376293</v>
      </c>
      <c r="J523" s="598">
        <v>29217947</v>
      </c>
      <c r="K523" s="598">
        <v>58877726</v>
      </c>
      <c r="L523" s="599">
        <v>0</v>
      </c>
    </row>
    <row r="524" spans="2:12" ht="12.75">
      <c r="B524" s="618" t="s">
        <v>210</v>
      </c>
      <c r="C524" s="597">
        <f t="shared" si="22"/>
        <v>89833124</v>
      </c>
      <c r="D524" s="597">
        <v>369992</v>
      </c>
      <c r="E524" s="600">
        <v>117042</v>
      </c>
      <c r="F524" s="600">
        <v>198243</v>
      </c>
      <c r="G524" s="600">
        <v>54707</v>
      </c>
      <c r="H524" s="597">
        <v>89463132</v>
      </c>
      <c r="I524" s="600">
        <v>12659311</v>
      </c>
      <c r="J524" s="600">
        <v>24713683</v>
      </c>
      <c r="K524" s="600">
        <v>52090138</v>
      </c>
      <c r="L524" s="600">
        <v>0</v>
      </c>
    </row>
    <row r="525" spans="2:12" ht="12.75">
      <c r="B525" s="618" t="s">
        <v>211</v>
      </c>
      <c r="C525" s="597">
        <f t="shared" si="22"/>
        <v>96131249</v>
      </c>
      <c r="D525" s="573">
        <v>388194</v>
      </c>
      <c r="E525" s="573">
        <v>117359</v>
      </c>
      <c r="F525" s="573">
        <v>226856</v>
      </c>
      <c r="G525" s="573">
        <v>43979</v>
      </c>
      <c r="H525" s="573">
        <v>95743055</v>
      </c>
      <c r="I525" s="573">
        <v>13695188</v>
      </c>
      <c r="J525" s="573">
        <v>24193988</v>
      </c>
      <c r="K525" s="573">
        <v>57853879</v>
      </c>
      <c r="L525" s="575">
        <v>0</v>
      </c>
    </row>
    <row r="526" spans="2:12" ht="12.75">
      <c r="B526" s="618" t="s">
        <v>212</v>
      </c>
      <c r="C526" s="597">
        <f t="shared" si="22"/>
        <v>106478761</v>
      </c>
      <c r="D526" s="597">
        <v>490758</v>
      </c>
      <c r="E526" s="600">
        <v>133555</v>
      </c>
      <c r="F526" s="600">
        <v>309712</v>
      </c>
      <c r="G526" s="600">
        <v>47491</v>
      </c>
      <c r="H526" s="597">
        <v>105988003</v>
      </c>
      <c r="I526" s="600">
        <v>16711067</v>
      </c>
      <c r="J526" s="600">
        <v>28416605</v>
      </c>
      <c r="K526" s="600">
        <v>60860331</v>
      </c>
      <c r="L526" s="600">
        <v>0</v>
      </c>
    </row>
    <row r="527" spans="2:12" ht="12.75">
      <c r="B527" s="618" t="s">
        <v>213</v>
      </c>
      <c r="C527" s="597">
        <f t="shared" si="22"/>
        <v>97513011</v>
      </c>
      <c r="D527" s="598">
        <v>466110</v>
      </c>
      <c r="E527" s="598">
        <v>126040</v>
      </c>
      <c r="F527" s="598">
        <v>272293</v>
      </c>
      <c r="G527" s="599">
        <v>67777</v>
      </c>
      <c r="H527" s="597">
        <v>97046901</v>
      </c>
      <c r="I527" s="598">
        <v>15281444</v>
      </c>
      <c r="J527" s="598">
        <v>30459496</v>
      </c>
      <c r="K527" s="598">
        <v>51305961</v>
      </c>
      <c r="L527" s="599">
        <v>0</v>
      </c>
    </row>
    <row r="528" spans="2:12" ht="12.75">
      <c r="B528" s="618" t="s">
        <v>214</v>
      </c>
      <c r="C528" s="597">
        <v>99779863</v>
      </c>
      <c r="D528" s="598">
        <v>453846</v>
      </c>
      <c r="E528" s="598">
        <v>121139</v>
      </c>
      <c r="F528" s="598">
        <v>255727</v>
      </c>
      <c r="G528" s="599">
        <v>76980</v>
      </c>
      <c r="H528" s="597">
        <v>99326017</v>
      </c>
      <c r="I528" s="598">
        <v>13903750</v>
      </c>
      <c r="J528" s="598">
        <v>30830195</v>
      </c>
      <c r="K528" s="598">
        <v>54592072</v>
      </c>
      <c r="L528" s="599">
        <v>0</v>
      </c>
    </row>
    <row r="529" spans="2:12" ht="12.75">
      <c r="B529" s="618" t="s">
        <v>215</v>
      </c>
      <c r="C529" s="597">
        <v>91969686</v>
      </c>
      <c r="D529" s="597">
        <v>483179</v>
      </c>
      <c r="E529" s="600">
        <v>120441</v>
      </c>
      <c r="F529" s="600">
        <v>282316</v>
      </c>
      <c r="G529" s="600">
        <v>80422</v>
      </c>
      <c r="H529" s="597">
        <v>91486507</v>
      </c>
      <c r="I529" s="600">
        <v>13573553</v>
      </c>
      <c r="J529" s="600">
        <v>29620194</v>
      </c>
      <c r="K529" s="600">
        <v>48292760</v>
      </c>
      <c r="L529" s="600">
        <v>0</v>
      </c>
    </row>
    <row r="530" spans="2:12" ht="12.75">
      <c r="B530" s="618" t="s">
        <v>216</v>
      </c>
      <c r="C530" s="769">
        <v>103129786</v>
      </c>
      <c r="D530" s="771">
        <v>466381</v>
      </c>
      <c r="E530" s="771">
        <v>115783</v>
      </c>
      <c r="F530" s="771">
        <v>279344</v>
      </c>
      <c r="G530" s="771">
        <v>71254</v>
      </c>
      <c r="H530" s="770">
        <v>102663405</v>
      </c>
      <c r="I530" s="771">
        <v>15418876</v>
      </c>
      <c r="J530" s="771">
        <v>33786806</v>
      </c>
      <c r="K530" s="771">
        <v>53457723</v>
      </c>
      <c r="L530" s="599"/>
    </row>
    <row r="531" spans="2:12" ht="12.75">
      <c r="B531" s="618" t="s">
        <v>217</v>
      </c>
      <c r="C531" s="769">
        <v>92254109</v>
      </c>
      <c r="D531" s="771">
        <v>409307</v>
      </c>
      <c r="E531" s="771">
        <v>101133</v>
      </c>
      <c r="F531" s="771">
        <v>196225</v>
      </c>
      <c r="G531" s="772">
        <v>111949</v>
      </c>
      <c r="H531" s="773">
        <v>91844802</v>
      </c>
      <c r="I531" s="771">
        <v>13938872</v>
      </c>
      <c r="J531" s="771">
        <v>29955939</v>
      </c>
      <c r="K531" s="771">
        <v>47949991</v>
      </c>
      <c r="L531" s="599"/>
    </row>
    <row r="532" spans="2:12" ht="12.75">
      <c r="B532" s="618" t="s">
        <v>218</v>
      </c>
      <c r="C532" s="597">
        <v>78132290</v>
      </c>
      <c r="D532" s="598">
        <v>398393</v>
      </c>
      <c r="E532" s="598">
        <v>124025</v>
      </c>
      <c r="F532" s="598">
        <v>193496</v>
      </c>
      <c r="G532" s="599">
        <v>80872</v>
      </c>
      <c r="H532" s="608">
        <v>77733897</v>
      </c>
      <c r="I532" s="598">
        <v>11141565</v>
      </c>
      <c r="J532" s="598">
        <v>24343592</v>
      </c>
      <c r="K532" s="598">
        <v>42248740</v>
      </c>
      <c r="L532" s="599"/>
    </row>
    <row r="533" spans="2:12" ht="12.75">
      <c r="B533" s="618"/>
      <c r="C533" s="609"/>
      <c r="D533" s="610"/>
      <c r="E533" s="611"/>
      <c r="F533" s="611"/>
      <c r="G533" s="611"/>
      <c r="H533" s="610"/>
      <c r="I533" s="611"/>
      <c r="J533" s="611"/>
      <c r="K533" s="611"/>
      <c r="L533" s="611"/>
    </row>
    <row r="534" spans="2:12" ht="12.75">
      <c r="B534" s="619">
        <v>2018</v>
      </c>
      <c r="C534" s="612">
        <f t="shared" ref="C534:K534" si="23">SUM(C521:C532)</f>
        <v>1135861671</v>
      </c>
      <c r="D534" s="612">
        <f t="shared" si="23"/>
        <v>5225661</v>
      </c>
      <c r="E534" s="612">
        <f t="shared" si="23"/>
        <v>1499245</v>
      </c>
      <c r="F534" s="612">
        <f t="shared" si="23"/>
        <v>2906288</v>
      </c>
      <c r="G534" s="612">
        <f t="shared" si="23"/>
        <v>820128</v>
      </c>
      <c r="H534" s="612">
        <f t="shared" si="23"/>
        <v>1130636010</v>
      </c>
      <c r="I534" s="612">
        <f t="shared" si="23"/>
        <v>165517386</v>
      </c>
      <c r="J534" s="612">
        <f t="shared" si="23"/>
        <v>337510583</v>
      </c>
      <c r="K534" s="612">
        <f t="shared" si="23"/>
        <v>627608041</v>
      </c>
      <c r="L534" s="612">
        <f>SUM(L521:L532)</f>
        <v>0</v>
      </c>
    </row>
    <row r="537" spans="2:12" ht="20.25" thickBot="1">
      <c r="B537" s="503"/>
      <c r="C537" s="503"/>
      <c r="D537" s="503"/>
      <c r="E537" s="503"/>
      <c r="F537" s="504" t="s">
        <v>233</v>
      </c>
      <c r="G537" s="503"/>
      <c r="H537" s="503"/>
      <c r="I537" s="503"/>
      <c r="J537" s="503"/>
      <c r="K537" s="503"/>
      <c r="L537" s="503"/>
    </row>
    <row r="538" spans="2:12" ht="15.75">
      <c r="B538" s="483" t="s">
        <v>207</v>
      </c>
      <c r="C538" s="508">
        <f>C521/C482</f>
        <v>587.41391028693306</v>
      </c>
      <c r="D538" s="508">
        <f t="shared" ref="D538:K538" si="24">D521/D482</f>
        <v>89.291012838801706</v>
      </c>
      <c r="E538" s="508">
        <f t="shared" si="24"/>
        <v>60.946969696969695</v>
      </c>
      <c r="F538" s="508">
        <f t="shared" si="24"/>
        <v>98.714612918002743</v>
      </c>
      <c r="G538" s="508">
        <f t="shared" si="24"/>
        <v>223.69827586206895</v>
      </c>
      <c r="H538" s="508">
        <f t="shared" si="24"/>
        <v>603.88441686207921</v>
      </c>
      <c r="I538" s="508">
        <f t="shared" si="24"/>
        <v>529.62923865741743</v>
      </c>
      <c r="J538" s="508">
        <f t="shared" si="24"/>
        <v>566.49977337343933</v>
      </c>
      <c r="K538" s="508">
        <f t="shared" si="24"/>
        <v>650.03759604471873</v>
      </c>
      <c r="L538" s="485"/>
    </row>
    <row r="539" spans="2:12" ht="15.75">
      <c r="B539" s="479" t="s">
        <v>208</v>
      </c>
      <c r="C539" s="509">
        <f>C522/C483</f>
        <v>585.34317301269209</v>
      </c>
      <c r="D539" s="509">
        <f t="shared" ref="D539:K539" si="25">D522/D483</f>
        <v>88.028765201122539</v>
      </c>
      <c r="E539" s="509">
        <f t="shared" si="25"/>
        <v>59.668188736681884</v>
      </c>
      <c r="F539" s="509">
        <f t="shared" si="25"/>
        <v>101.40495474035255</v>
      </c>
      <c r="G539" s="509">
        <f t="shared" si="25"/>
        <v>223.08737864077671</v>
      </c>
      <c r="H539" s="509">
        <f t="shared" si="25"/>
        <v>599.96604411926501</v>
      </c>
      <c r="I539" s="509">
        <f t="shared" si="25"/>
        <v>525.10384438016183</v>
      </c>
      <c r="J539" s="509">
        <f t="shared" si="25"/>
        <v>560.26947464804857</v>
      </c>
      <c r="K539" s="509">
        <f t="shared" si="25"/>
        <v>645.15815422540641</v>
      </c>
      <c r="L539" s="487"/>
    </row>
    <row r="540" spans="2:12" ht="15.75">
      <c r="B540" s="479" t="s">
        <v>209</v>
      </c>
      <c r="C540" s="509">
        <f t="shared" ref="C540:K540" si="26">C523/C484</f>
        <v>583.78830233613064</v>
      </c>
      <c r="D540" s="509">
        <f t="shared" si="26"/>
        <v>86.318796724813097</v>
      </c>
      <c r="E540" s="509">
        <f t="shared" si="26"/>
        <v>60.199774690199021</v>
      </c>
      <c r="F540" s="509">
        <f t="shared" si="26"/>
        <v>97.896436525612472</v>
      </c>
      <c r="G540" s="509">
        <f t="shared" si="26"/>
        <v>233.31034482758622</v>
      </c>
      <c r="H540" s="509">
        <f t="shared" si="26"/>
        <v>600.15676283515484</v>
      </c>
      <c r="I540" s="509">
        <f t="shared" si="26"/>
        <v>529.04588945315379</v>
      </c>
      <c r="J540" s="509">
        <f t="shared" si="26"/>
        <v>560.38564222558932</v>
      </c>
      <c r="K540" s="509">
        <f t="shared" si="26"/>
        <v>643.97210950573674</v>
      </c>
      <c r="L540" s="487"/>
    </row>
    <row r="541" spans="2:12" ht="15.75">
      <c r="B541" s="479" t="s">
        <v>210</v>
      </c>
      <c r="C541" s="509">
        <f t="shared" ref="C541:K541" si="27">C524/C485</f>
        <v>590.00981235673896</v>
      </c>
      <c r="D541" s="509">
        <f t="shared" si="27"/>
        <v>79.67097329888027</v>
      </c>
      <c r="E541" s="509">
        <f t="shared" si="27"/>
        <v>48.205107084019772</v>
      </c>
      <c r="F541" s="509">
        <f t="shared" si="27"/>
        <v>98.726593625498012</v>
      </c>
      <c r="G541" s="509">
        <f t="shared" si="27"/>
        <v>263.01442307692309</v>
      </c>
      <c r="H541" s="509">
        <f t="shared" si="27"/>
        <v>606.0654007438369</v>
      </c>
      <c r="I541" s="509">
        <f t="shared" si="27"/>
        <v>532.79928451178455</v>
      </c>
      <c r="J541" s="509">
        <f t="shared" si="27"/>
        <v>560.5407924879222</v>
      </c>
      <c r="K541" s="509">
        <f t="shared" si="27"/>
        <v>653.05323203450178</v>
      </c>
      <c r="L541" s="487"/>
    </row>
    <row r="542" spans="2:12" ht="15.75">
      <c r="B542" s="479" t="s">
        <v>211</v>
      </c>
      <c r="C542" s="509">
        <f t="shared" ref="C542:K542" si="28">C525/C486</f>
        <v>589.91788631356735</v>
      </c>
      <c r="D542" s="509">
        <f t="shared" si="28"/>
        <v>87.509918845807036</v>
      </c>
      <c r="E542" s="509">
        <f t="shared" si="28"/>
        <v>62.458222458754655</v>
      </c>
      <c r="F542" s="509">
        <f t="shared" si="28"/>
        <v>96.493407060825177</v>
      </c>
      <c r="G542" s="509">
        <f t="shared" si="28"/>
        <v>213.49029126213591</v>
      </c>
      <c r="H542" s="509">
        <f t="shared" si="28"/>
        <v>603.97710713407059</v>
      </c>
      <c r="I542" s="509">
        <f t="shared" si="28"/>
        <v>533.61340346775762</v>
      </c>
      <c r="J542" s="509">
        <f t="shared" si="28"/>
        <v>560.72096041531472</v>
      </c>
      <c r="K542" s="509">
        <f t="shared" si="28"/>
        <v>644.91326303116784</v>
      </c>
      <c r="L542" s="487"/>
    </row>
    <row r="543" spans="2:12" ht="15.75">
      <c r="B543" s="479" t="s">
        <v>212</v>
      </c>
      <c r="C543" s="509">
        <f t="shared" ref="C543:K543" si="29">C526/C487</f>
        <v>585.97217040057672</v>
      </c>
      <c r="D543" s="509">
        <f t="shared" si="29"/>
        <v>90.229453943739657</v>
      </c>
      <c r="E543" s="509">
        <f t="shared" si="29"/>
        <v>62.731329262564586</v>
      </c>
      <c r="F543" s="509">
        <f t="shared" si="29"/>
        <v>100.29533678756476</v>
      </c>
      <c r="G543" s="509">
        <f t="shared" si="29"/>
        <v>213.92342342342343</v>
      </c>
      <c r="H543" s="509">
        <f t="shared" si="29"/>
        <v>601.26849677207076</v>
      </c>
      <c r="I543" s="509">
        <f t="shared" si="29"/>
        <v>533.96814289366057</v>
      </c>
      <c r="J543" s="509">
        <f t="shared" si="29"/>
        <v>553.90832716073453</v>
      </c>
      <c r="K543" s="509">
        <f t="shared" si="29"/>
        <v>649.6896857252658</v>
      </c>
      <c r="L543" s="487"/>
    </row>
    <row r="544" spans="2:12" ht="15.75">
      <c r="B544" s="479" t="s">
        <v>213</v>
      </c>
      <c r="C544" s="509">
        <f t="shared" ref="C544:K544" si="30">C527/C488</f>
        <v>580.9879111058151</v>
      </c>
      <c r="D544" s="509">
        <f t="shared" si="30"/>
        <v>93.184726109556181</v>
      </c>
      <c r="E544" s="509">
        <f t="shared" si="30"/>
        <v>61.184466019417478</v>
      </c>
      <c r="F544" s="509">
        <f t="shared" si="30"/>
        <v>103.45478723404256</v>
      </c>
      <c r="G544" s="509">
        <f t="shared" si="30"/>
        <v>218.63548387096773</v>
      </c>
      <c r="H544" s="509">
        <f t="shared" si="30"/>
        <v>595.97207654233046</v>
      </c>
      <c r="I544" s="509">
        <f t="shared" si="30"/>
        <v>530.97442668519807</v>
      </c>
      <c r="J544" s="509">
        <f t="shared" si="30"/>
        <v>555.68825482540956</v>
      </c>
      <c r="K544" s="509">
        <f t="shared" si="30"/>
        <v>647.4428474080056</v>
      </c>
      <c r="L544" s="487"/>
    </row>
    <row r="545" spans="2:12" ht="15.75">
      <c r="B545" s="479" t="s">
        <v>214</v>
      </c>
      <c r="C545" s="509">
        <f t="shared" ref="C545:K545" si="31">C528/C489</f>
        <v>579.34751027707455</v>
      </c>
      <c r="D545" s="509">
        <f t="shared" si="31"/>
        <v>94.061347150259067</v>
      </c>
      <c r="E545" s="509">
        <f t="shared" si="31"/>
        <v>63.523335081279498</v>
      </c>
      <c r="F545" s="509">
        <f t="shared" si="31"/>
        <v>98.774430281962154</v>
      </c>
      <c r="G545" s="509">
        <f t="shared" si="31"/>
        <v>233.98176291793314</v>
      </c>
      <c r="H545" s="509">
        <f t="shared" si="31"/>
        <v>593.33474907857089</v>
      </c>
      <c r="I545" s="509">
        <f t="shared" si="31"/>
        <v>526.01959745762713</v>
      </c>
      <c r="J545" s="509">
        <f t="shared" si="31"/>
        <v>543.69447138700286</v>
      </c>
      <c r="K545" s="509">
        <f t="shared" si="31"/>
        <v>647.85408112405958</v>
      </c>
      <c r="L545" s="487"/>
    </row>
    <row r="546" spans="2:12" ht="15.75">
      <c r="B546" s="479" t="s">
        <v>215</v>
      </c>
      <c r="C546" s="509">
        <f t="shared" ref="C546:K546" si="32">C529/C490</f>
        <v>574.44791725223456</v>
      </c>
      <c r="D546" s="509">
        <f t="shared" si="32"/>
        <v>92.403710078408878</v>
      </c>
      <c r="E546" s="509">
        <f t="shared" si="32"/>
        <v>62.211260330578511</v>
      </c>
      <c r="F546" s="509">
        <f t="shared" si="32"/>
        <v>96.353583617747447</v>
      </c>
      <c r="G546" s="509">
        <f t="shared" si="32"/>
        <v>221.54820936639118</v>
      </c>
      <c r="H546" s="509">
        <f t="shared" si="32"/>
        <v>590.72335218761305</v>
      </c>
      <c r="I546" s="509">
        <f t="shared" si="32"/>
        <v>524.98754592922069</v>
      </c>
      <c r="J546" s="509">
        <f t="shared" si="32"/>
        <v>549.20353030612057</v>
      </c>
      <c r="K546" s="509">
        <f t="shared" si="32"/>
        <v>643.18310159288262</v>
      </c>
      <c r="L546" s="487"/>
    </row>
    <row r="547" spans="2:12" ht="15.75">
      <c r="B547" s="479" t="s">
        <v>216</v>
      </c>
      <c r="C547" s="509">
        <f t="shared" ref="C547:K547" si="33">C530/C491</f>
        <v>583.04614967124792</v>
      </c>
      <c r="D547" s="509">
        <f t="shared" si="33"/>
        <v>94.390002023881806</v>
      </c>
      <c r="E547" s="509">
        <f t="shared" si="33"/>
        <v>60.970510795155342</v>
      </c>
      <c r="F547" s="509">
        <f t="shared" si="33"/>
        <v>100.95554752439465</v>
      </c>
      <c r="G547" s="509">
        <f t="shared" si="33"/>
        <v>259.10545454545456</v>
      </c>
      <c r="H547" s="509">
        <f t="shared" si="33"/>
        <v>597.08854833081307</v>
      </c>
      <c r="I547" s="509">
        <f t="shared" si="33"/>
        <v>531.99723976123937</v>
      </c>
      <c r="J547" s="509">
        <f t="shared" si="33"/>
        <v>559.15276789408358</v>
      </c>
      <c r="K547" s="509">
        <f t="shared" si="33"/>
        <v>647.72116270052823</v>
      </c>
      <c r="L547" s="487"/>
    </row>
    <row r="548" spans="2:12" ht="15.75">
      <c r="B548" s="479" t="s">
        <v>217</v>
      </c>
      <c r="C548" s="509">
        <f t="shared" ref="C548:K548" si="34">C531/C492</f>
        <v>585.1830574056454</v>
      </c>
      <c r="D548" s="509">
        <f t="shared" si="34"/>
        <v>94.397370848708491</v>
      </c>
      <c r="E548" s="509">
        <f t="shared" si="34"/>
        <v>55.75137816979052</v>
      </c>
      <c r="F548" s="509">
        <f t="shared" si="34"/>
        <v>97.285572632622703</v>
      </c>
      <c r="G548" s="509">
        <f t="shared" si="34"/>
        <v>221.68118811881189</v>
      </c>
      <c r="H548" s="509">
        <f t="shared" si="34"/>
        <v>599.06337320792625</v>
      </c>
      <c r="I548" s="509">
        <f t="shared" si="34"/>
        <v>532.50580684596582</v>
      </c>
      <c r="J548" s="509">
        <f t="shared" si="34"/>
        <v>561.85645959936983</v>
      </c>
      <c r="K548" s="509">
        <f t="shared" si="34"/>
        <v>649.53524694535508</v>
      </c>
      <c r="L548" s="487"/>
    </row>
    <row r="549" spans="2:12" ht="16.5" thickBot="1">
      <c r="B549" s="488" t="s">
        <v>218</v>
      </c>
      <c r="C549" s="510">
        <f>C532/C493</f>
        <v>586.0947415797765</v>
      </c>
      <c r="D549" s="510">
        <f>D532/D493</f>
        <v>94.160482155518793</v>
      </c>
      <c r="E549" s="510">
        <f t="shared" ref="E549:K549" si="35">E532/E493</f>
        <v>60.886107020127639</v>
      </c>
      <c r="F549" s="510">
        <f t="shared" si="35"/>
        <v>103.52915997859819</v>
      </c>
      <c r="G549" s="510">
        <f t="shared" si="35"/>
        <v>248.83692307692309</v>
      </c>
      <c r="H549" s="510">
        <f t="shared" si="35"/>
        <v>602.21954771883884</v>
      </c>
      <c r="I549" s="510">
        <f t="shared" si="35"/>
        <v>530.1215682542703</v>
      </c>
      <c r="J549" s="510">
        <f t="shared" si="35"/>
        <v>560.57642886749875</v>
      </c>
      <c r="K549" s="510">
        <f t="shared" si="35"/>
        <v>653.64100501268638</v>
      </c>
      <c r="L549" s="490"/>
    </row>
    <row r="553" spans="2:12" ht="18">
      <c r="B553" s="491" t="s">
        <v>273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21"/>
      <c r="C557" s="721"/>
      <c r="D557" s="721"/>
      <c r="E557" s="721"/>
      <c r="F557" s="722" t="s">
        <v>194</v>
      </c>
      <c r="G557" s="721"/>
      <c r="H557" s="721"/>
      <c r="I557" s="721"/>
      <c r="J557" s="721"/>
      <c r="K557" s="721"/>
      <c r="L557"/>
    </row>
    <row r="558" spans="2:12" ht="14.25" customHeight="1">
      <c r="B558" s="1278" t="s">
        <v>195</v>
      </c>
      <c r="C558" s="1190" t="s">
        <v>22</v>
      </c>
      <c r="D558" s="1190" t="s">
        <v>196</v>
      </c>
      <c r="E558" s="1192" t="s">
        <v>197</v>
      </c>
      <c r="F558" s="1193"/>
      <c r="G558" s="1194"/>
      <c r="H558" s="1195" t="s">
        <v>198</v>
      </c>
      <c r="I558" s="1192" t="s">
        <v>199</v>
      </c>
      <c r="J558" s="1193"/>
      <c r="K558" s="1193"/>
      <c r="L558"/>
    </row>
    <row r="559" spans="2:12" ht="12.75" customHeight="1">
      <c r="B559" s="1282"/>
      <c r="C559" s="1191"/>
      <c r="D559" s="1191"/>
      <c r="E559" s="1200" t="s">
        <v>236</v>
      </c>
      <c r="F559" s="1190" t="s">
        <v>237</v>
      </c>
      <c r="G559" s="1190" t="s">
        <v>238</v>
      </c>
      <c r="H559" s="1196"/>
      <c r="I559" s="1200" t="s">
        <v>203</v>
      </c>
      <c r="J559" s="1200" t="s">
        <v>24</v>
      </c>
      <c r="K559" s="1190" t="s">
        <v>274</v>
      </c>
      <c r="L559"/>
    </row>
    <row r="560" spans="2:12" ht="12.75">
      <c r="B560" s="1282"/>
      <c r="C560" s="1191"/>
      <c r="D560" s="1191"/>
      <c r="E560" s="1201"/>
      <c r="F560" s="1191"/>
      <c r="G560" s="1191"/>
      <c r="H560" s="1196"/>
      <c r="I560" s="1201"/>
      <c r="J560" s="1201"/>
      <c r="K560" s="1191"/>
      <c r="L560"/>
    </row>
    <row r="561" spans="2:12" ht="12.75">
      <c r="B561" s="593">
        <v>0</v>
      </c>
      <c r="C561" s="593">
        <v>1</v>
      </c>
      <c r="D561" s="593">
        <v>2</v>
      </c>
      <c r="E561" s="594">
        <v>3</v>
      </c>
      <c r="F561" s="594">
        <v>4</v>
      </c>
      <c r="G561" s="593">
        <v>5</v>
      </c>
      <c r="H561" s="593">
        <v>6</v>
      </c>
      <c r="I561" s="593">
        <v>7</v>
      </c>
      <c r="J561" s="593">
        <v>8</v>
      </c>
      <c r="K561" s="595">
        <v>9</v>
      </c>
      <c r="L561"/>
    </row>
    <row r="562" spans="2:12" ht="12.75">
      <c r="B562" s="596"/>
      <c r="C562" s="596"/>
      <c r="D562" s="596"/>
      <c r="E562" s="596"/>
      <c r="F562" s="596"/>
      <c r="G562" s="596"/>
      <c r="H562" s="596"/>
      <c r="I562" s="596"/>
      <c r="J562" s="596"/>
      <c r="K562" s="596"/>
      <c r="L562"/>
    </row>
    <row r="563" spans="2:12" ht="14.25">
      <c r="B563" s="80"/>
      <c r="C563" s="1186" t="s">
        <v>206</v>
      </c>
      <c r="D563" s="1186"/>
      <c r="E563" s="1186"/>
      <c r="F563" s="1186"/>
      <c r="G563" s="1186"/>
      <c r="H563" s="1186"/>
      <c r="I563" s="1186"/>
      <c r="J563" s="1186"/>
      <c r="K563" s="1186"/>
      <c r="L563"/>
    </row>
    <row r="564" spans="2:12" ht="12.75">
      <c r="B564" s="596"/>
      <c r="C564" s="596"/>
      <c r="D564" s="596"/>
      <c r="E564" s="596"/>
      <c r="F564" s="596"/>
      <c r="G564" s="596"/>
      <c r="H564" s="596"/>
      <c r="I564" s="596"/>
      <c r="J564" s="596"/>
      <c r="K564" s="596"/>
      <c r="L564"/>
    </row>
    <row r="565" spans="2:12" ht="15">
      <c r="B565" s="886" t="s">
        <v>207</v>
      </c>
      <c r="C565" s="769">
        <v>160405</v>
      </c>
      <c r="D565" s="769">
        <v>4252</v>
      </c>
      <c r="E565" s="769">
        <v>1993</v>
      </c>
      <c r="F565" s="769">
        <v>1899</v>
      </c>
      <c r="G565" s="769">
        <v>360</v>
      </c>
      <c r="H565" s="769">
        <v>156153</v>
      </c>
      <c r="I565" s="769">
        <v>25576</v>
      </c>
      <c r="J565" s="769">
        <v>49577</v>
      </c>
      <c r="K565" s="769">
        <v>81000</v>
      </c>
      <c r="L565"/>
    </row>
    <row r="566" spans="2:12" ht="15">
      <c r="B566" s="886" t="s">
        <v>208</v>
      </c>
      <c r="C566" s="769">
        <v>118397</v>
      </c>
      <c r="D566" s="769">
        <v>3761</v>
      </c>
      <c r="E566" s="769">
        <v>1965</v>
      </c>
      <c r="F566" s="769">
        <v>1503</v>
      </c>
      <c r="G566" s="769">
        <v>293</v>
      </c>
      <c r="H566" s="769">
        <v>114636</v>
      </c>
      <c r="I566" s="769">
        <v>20407</v>
      </c>
      <c r="J566" s="769">
        <v>32761</v>
      </c>
      <c r="K566" s="769">
        <v>61468</v>
      </c>
      <c r="L566"/>
    </row>
    <row r="567" spans="2:12" ht="15">
      <c r="B567" s="886" t="s">
        <v>209</v>
      </c>
      <c r="C567" s="769">
        <v>154468</v>
      </c>
      <c r="D567" s="771">
        <v>4195</v>
      </c>
      <c r="E567" s="771">
        <v>2254</v>
      </c>
      <c r="F567" s="771">
        <v>1618</v>
      </c>
      <c r="G567" s="772">
        <v>323</v>
      </c>
      <c r="H567" s="769">
        <v>150273</v>
      </c>
      <c r="I567" s="771">
        <v>25918</v>
      </c>
      <c r="J567" s="771">
        <v>43821</v>
      </c>
      <c r="K567" s="771">
        <v>80534</v>
      </c>
      <c r="L567"/>
    </row>
    <row r="568" spans="2:12" ht="15">
      <c r="B568" s="886" t="s">
        <v>210</v>
      </c>
      <c r="C568" s="769">
        <v>147058</v>
      </c>
      <c r="D568" s="769">
        <v>4501</v>
      </c>
      <c r="E568" s="770">
        <v>2298</v>
      </c>
      <c r="F568" s="770">
        <v>1927</v>
      </c>
      <c r="G568" s="769">
        <v>276</v>
      </c>
      <c r="H568" s="769">
        <v>142557</v>
      </c>
      <c r="I568" s="769">
        <v>23715</v>
      </c>
      <c r="J568" s="769">
        <v>40827</v>
      </c>
      <c r="K568" s="769">
        <v>78015</v>
      </c>
      <c r="L568"/>
    </row>
    <row r="569" spans="2:12" ht="15">
      <c r="B569" s="886" t="s">
        <v>211</v>
      </c>
      <c r="C569" s="769">
        <v>161636</v>
      </c>
      <c r="D569" s="887">
        <v>4146</v>
      </c>
      <c r="E569" s="573">
        <v>2119</v>
      </c>
      <c r="F569" s="575">
        <v>1793</v>
      </c>
      <c r="G569" s="575">
        <v>234</v>
      </c>
      <c r="H569" s="887">
        <v>157490</v>
      </c>
      <c r="I569" s="573">
        <v>27516</v>
      </c>
      <c r="J569" s="573">
        <v>43584</v>
      </c>
      <c r="K569" s="575">
        <v>86390</v>
      </c>
      <c r="L569"/>
    </row>
    <row r="570" spans="2:12" ht="15">
      <c r="B570" s="886" t="s">
        <v>212</v>
      </c>
      <c r="C570" s="769">
        <v>148239</v>
      </c>
      <c r="D570" s="769">
        <v>3808</v>
      </c>
      <c r="E570" s="770">
        <v>1579</v>
      </c>
      <c r="F570" s="770">
        <v>1924</v>
      </c>
      <c r="G570" s="769">
        <v>305</v>
      </c>
      <c r="H570" s="769">
        <v>144431</v>
      </c>
      <c r="I570" s="769">
        <v>25807</v>
      </c>
      <c r="J570" s="769">
        <v>41213</v>
      </c>
      <c r="K570" s="769">
        <v>77411</v>
      </c>
      <c r="L570"/>
    </row>
    <row r="571" spans="2:12" ht="15">
      <c r="B571" s="886" t="s">
        <v>213</v>
      </c>
      <c r="C571" s="769">
        <v>164233</v>
      </c>
      <c r="D571" s="764">
        <v>4006</v>
      </c>
      <c r="E571" s="771">
        <v>1618</v>
      </c>
      <c r="F571" s="772">
        <v>2184</v>
      </c>
      <c r="G571" s="772">
        <v>204</v>
      </c>
      <c r="H571" s="769">
        <v>160227</v>
      </c>
      <c r="I571" s="771">
        <v>29167</v>
      </c>
      <c r="J571" s="771">
        <v>48974</v>
      </c>
      <c r="K571" s="771">
        <v>82086</v>
      </c>
      <c r="L571"/>
    </row>
    <row r="572" spans="2:12" ht="15">
      <c r="B572" s="886" t="s">
        <v>214</v>
      </c>
      <c r="C572" s="769">
        <v>158429</v>
      </c>
      <c r="D572" s="764">
        <v>4264</v>
      </c>
      <c r="E572" s="771">
        <v>1814</v>
      </c>
      <c r="F572" s="771">
        <v>2211</v>
      </c>
      <c r="G572" s="772">
        <v>239</v>
      </c>
      <c r="H572" s="769">
        <v>154165</v>
      </c>
      <c r="I572" s="771">
        <v>23293</v>
      </c>
      <c r="J572" s="771">
        <v>45921</v>
      </c>
      <c r="K572" s="771">
        <v>84951</v>
      </c>
      <c r="L572"/>
    </row>
    <row r="573" spans="2:12" ht="15">
      <c r="B573" s="886" t="s">
        <v>215</v>
      </c>
      <c r="C573" s="769">
        <v>165011</v>
      </c>
      <c r="D573" s="769">
        <v>4401</v>
      </c>
      <c r="E573" s="770">
        <v>1788</v>
      </c>
      <c r="F573" s="770">
        <v>2285</v>
      </c>
      <c r="G573" s="769">
        <v>328</v>
      </c>
      <c r="H573" s="769">
        <v>160610</v>
      </c>
      <c r="I573" s="769">
        <v>25702</v>
      </c>
      <c r="J573" s="769">
        <v>48609</v>
      </c>
      <c r="K573" s="769">
        <v>86299</v>
      </c>
      <c r="L573"/>
    </row>
    <row r="574" spans="2:12" ht="15">
      <c r="B574" s="886" t="s">
        <v>216</v>
      </c>
      <c r="C574" s="769">
        <v>175970</v>
      </c>
      <c r="D574" s="764">
        <v>4827</v>
      </c>
      <c r="E574" s="771">
        <v>1922</v>
      </c>
      <c r="F574" s="771">
        <v>2405</v>
      </c>
      <c r="G574" s="771">
        <v>500</v>
      </c>
      <c r="H574" s="770">
        <v>171143</v>
      </c>
      <c r="I574" s="771">
        <v>28318</v>
      </c>
      <c r="J574" s="771">
        <v>60364</v>
      </c>
      <c r="K574" s="771">
        <v>82461</v>
      </c>
      <c r="L574"/>
    </row>
    <row r="575" spans="2:12" ht="15">
      <c r="B575" s="888" t="s">
        <v>217</v>
      </c>
      <c r="C575" s="769">
        <v>158698</v>
      </c>
      <c r="D575" s="771">
        <v>4572</v>
      </c>
      <c r="E575" s="771">
        <v>1754</v>
      </c>
      <c r="F575" s="771">
        <v>2398</v>
      </c>
      <c r="G575" s="771">
        <v>420</v>
      </c>
      <c r="H575" s="771">
        <v>154126</v>
      </c>
      <c r="I575" s="771">
        <v>24642</v>
      </c>
      <c r="J575" s="771">
        <v>50394</v>
      </c>
      <c r="K575" s="771">
        <v>79090</v>
      </c>
      <c r="L575"/>
    </row>
    <row r="576" spans="2:12" ht="15">
      <c r="B576" s="888" t="s">
        <v>218</v>
      </c>
      <c r="C576" s="769">
        <v>143199</v>
      </c>
      <c r="D576" s="771">
        <v>4050</v>
      </c>
      <c r="E576" s="771">
        <v>1792</v>
      </c>
      <c r="F576" s="771">
        <v>1951</v>
      </c>
      <c r="G576" s="771">
        <v>307</v>
      </c>
      <c r="H576" s="771">
        <v>139149</v>
      </c>
      <c r="I576" s="771">
        <v>22028</v>
      </c>
      <c r="J576" s="771">
        <v>43577</v>
      </c>
      <c r="K576" s="771">
        <v>73544</v>
      </c>
      <c r="L576"/>
    </row>
    <row r="577" spans="2:12" ht="15">
      <c r="B577" s="889"/>
      <c r="C577" s="770"/>
      <c r="D577" s="770"/>
      <c r="E577" s="770"/>
      <c r="F577" s="770"/>
      <c r="G577" s="770"/>
      <c r="H577" s="770"/>
      <c r="I577" s="770"/>
      <c r="J577" s="770"/>
      <c r="K577" s="770"/>
      <c r="L577"/>
    </row>
    <row r="578" spans="2:12" ht="12.75">
      <c r="B578" s="890">
        <v>2019</v>
      </c>
      <c r="C578" s="601">
        <v>1855743</v>
      </c>
      <c r="D578" s="601">
        <v>50783</v>
      </c>
      <c r="E578" s="601">
        <v>22896</v>
      </c>
      <c r="F578" s="601">
        <v>24098</v>
      </c>
      <c r="G578" s="601">
        <v>3789</v>
      </c>
      <c r="H578" s="601">
        <v>1804960</v>
      </c>
      <c r="I578" s="601">
        <v>302089</v>
      </c>
      <c r="J578" s="601">
        <v>549622</v>
      </c>
      <c r="K578" s="601">
        <v>953249</v>
      </c>
      <c r="L578"/>
    </row>
    <row r="579" spans="2:12" ht="12.75">
      <c r="B579" s="4"/>
      <c r="C579" s="602"/>
      <c r="D579" s="602"/>
      <c r="E579" s="602"/>
      <c r="F579" s="602"/>
      <c r="G579" s="602"/>
      <c r="H579" s="602"/>
      <c r="I579" s="602"/>
      <c r="J579" s="602"/>
      <c r="K579" s="602"/>
      <c r="L579"/>
    </row>
    <row r="580" spans="2:12" ht="12.75">
      <c r="B580" s="80"/>
      <c r="C580" s="1184" t="s">
        <v>231</v>
      </c>
      <c r="D580" s="1184"/>
      <c r="E580" s="1184"/>
      <c r="F580" s="1184"/>
      <c r="G580" s="1184"/>
      <c r="H580" s="1184"/>
      <c r="I580" s="1184"/>
      <c r="J580" s="1184"/>
      <c r="K580" s="1184"/>
      <c r="L580"/>
    </row>
    <row r="581" spans="2:12" ht="12.75">
      <c r="B581" s="596"/>
      <c r="C581" s="602"/>
      <c r="D581" s="602"/>
      <c r="E581" s="602"/>
      <c r="F581" s="602"/>
      <c r="G581" s="602"/>
      <c r="H581" s="602"/>
      <c r="I581" s="602"/>
      <c r="J581" s="602"/>
      <c r="K581" s="602"/>
      <c r="L581"/>
    </row>
    <row r="582" spans="2:12" ht="12.75">
      <c r="B582" s="891" t="s">
        <v>207</v>
      </c>
      <c r="C582" s="769">
        <v>49128195</v>
      </c>
      <c r="D582" s="769">
        <v>226689</v>
      </c>
      <c r="E582" s="769">
        <v>68974</v>
      </c>
      <c r="F582" s="769">
        <v>109268</v>
      </c>
      <c r="G582" s="769">
        <v>48447</v>
      </c>
      <c r="H582" s="769">
        <v>48901506</v>
      </c>
      <c r="I582" s="769">
        <v>7017848</v>
      </c>
      <c r="J582" s="769">
        <v>13675018</v>
      </c>
      <c r="K582" s="769">
        <v>28208640</v>
      </c>
      <c r="L582"/>
    </row>
    <row r="583" spans="2:12" ht="12.75">
      <c r="B583" s="891" t="s">
        <v>208</v>
      </c>
      <c r="C583" s="769">
        <v>36008767</v>
      </c>
      <c r="D583" s="769">
        <v>193480</v>
      </c>
      <c r="E583" s="769">
        <v>70783</v>
      </c>
      <c r="F583" s="769">
        <v>85595</v>
      </c>
      <c r="G583" s="769">
        <v>37102</v>
      </c>
      <c r="H583" s="769">
        <v>35815287</v>
      </c>
      <c r="I583" s="769">
        <v>5626521</v>
      </c>
      <c r="J583" s="769">
        <v>9142502</v>
      </c>
      <c r="K583" s="769">
        <v>21046264</v>
      </c>
      <c r="L583"/>
    </row>
    <row r="584" spans="2:12" ht="12.75">
      <c r="B584" s="891" t="s">
        <v>209</v>
      </c>
      <c r="C584" s="769">
        <v>47017379</v>
      </c>
      <c r="D584" s="771">
        <v>213319</v>
      </c>
      <c r="E584" s="771">
        <v>80814</v>
      </c>
      <c r="F584" s="771">
        <v>94000</v>
      </c>
      <c r="G584" s="772">
        <v>38505</v>
      </c>
      <c r="H584" s="769">
        <v>46804060</v>
      </c>
      <c r="I584" s="771">
        <v>7062525</v>
      </c>
      <c r="J584" s="771">
        <v>12295509</v>
      </c>
      <c r="K584" s="771">
        <v>27446026</v>
      </c>
      <c r="L584"/>
    </row>
    <row r="585" spans="2:12" ht="12.75">
      <c r="B585" s="891" t="s">
        <v>210</v>
      </c>
      <c r="C585" s="769">
        <v>45318921</v>
      </c>
      <c r="D585" s="769">
        <v>214619</v>
      </c>
      <c r="E585" s="770">
        <v>78379</v>
      </c>
      <c r="F585" s="770">
        <v>102218</v>
      </c>
      <c r="G585" s="769">
        <v>34022</v>
      </c>
      <c r="H585" s="769">
        <v>45104302</v>
      </c>
      <c r="I585" s="769">
        <v>6540916</v>
      </c>
      <c r="J585" s="769">
        <v>11552622</v>
      </c>
      <c r="K585" s="769">
        <v>27010764</v>
      </c>
      <c r="L585"/>
    </row>
    <row r="586" spans="2:12" ht="12.75">
      <c r="B586" s="891" t="s">
        <v>211</v>
      </c>
      <c r="C586" s="769">
        <v>49995394</v>
      </c>
      <c r="D586" s="573">
        <v>206386</v>
      </c>
      <c r="E586" s="573">
        <v>74601</v>
      </c>
      <c r="F586" s="573">
        <v>100338</v>
      </c>
      <c r="G586" s="573">
        <v>31447</v>
      </c>
      <c r="H586" s="573">
        <v>49789008</v>
      </c>
      <c r="I586" s="573">
        <v>7476937</v>
      </c>
      <c r="J586" s="573">
        <v>12116420</v>
      </c>
      <c r="K586" s="575">
        <v>30195651</v>
      </c>
      <c r="L586"/>
    </row>
    <row r="587" spans="2:12" ht="12.75">
      <c r="B587" s="891" t="s">
        <v>212</v>
      </c>
      <c r="C587" s="769">
        <v>45108919</v>
      </c>
      <c r="D587" s="769">
        <v>202740</v>
      </c>
      <c r="E587" s="770">
        <v>55064</v>
      </c>
      <c r="F587" s="770">
        <v>110221</v>
      </c>
      <c r="G587" s="769">
        <v>37455</v>
      </c>
      <c r="H587" s="769">
        <v>44906179</v>
      </c>
      <c r="I587" s="769">
        <v>6786887</v>
      </c>
      <c r="J587" s="769">
        <v>11328083</v>
      </c>
      <c r="K587" s="769">
        <v>26791209</v>
      </c>
      <c r="L587"/>
    </row>
    <row r="588" spans="2:12" ht="12.75">
      <c r="B588" s="891" t="s">
        <v>213</v>
      </c>
      <c r="C588" s="769">
        <v>47874514</v>
      </c>
      <c r="D588" s="771">
        <v>227478</v>
      </c>
      <c r="E588" s="771">
        <v>59800</v>
      </c>
      <c r="F588" s="771">
        <v>136375</v>
      </c>
      <c r="G588" s="772">
        <v>31303</v>
      </c>
      <c r="H588" s="769">
        <v>47647036</v>
      </c>
      <c r="I588" s="771">
        <v>7592833</v>
      </c>
      <c r="J588" s="771">
        <v>12788320</v>
      </c>
      <c r="K588" s="771">
        <v>27265883</v>
      </c>
      <c r="L588"/>
    </row>
    <row r="589" spans="2:12" ht="12.75">
      <c r="B589" s="891" t="s">
        <v>214</v>
      </c>
      <c r="C589" s="769">
        <v>47480426</v>
      </c>
      <c r="D589" s="771">
        <v>229651</v>
      </c>
      <c r="E589" s="771">
        <v>65516</v>
      </c>
      <c r="F589" s="771">
        <v>130295</v>
      </c>
      <c r="G589" s="772">
        <v>33840</v>
      </c>
      <c r="H589" s="769">
        <v>47250775</v>
      </c>
      <c r="I589" s="771">
        <v>6189426</v>
      </c>
      <c r="J589" s="771">
        <v>12351422</v>
      </c>
      <c r="K589" s="771">
        <v>28709927</v>
      </c>
      <c r="L589"/>
    </row>
    <row r="590" spans="2:12" ht="12.75">
      <c r="B590" s="891" t="s">
        <v>215</v>
      </c>
      <c r="C590" s="769">
        <v>49405724</v>
      </c>
      <c r="D590" s="771">
        <v>240065</v>
      </c>
      <c r="E590" s="771">
        <v>65009</v>
      </c>
      <c r="F590" s="771">
        <v>132898</v>
      </c>
      <c r="G590" s="772">
        <v>42158</v>
      </c>
      <c r="H590" s="769">
        <v>49165659</v>
      </c>
      <c r="I590" s="771">
        <v>6865131</v>
      </c>
      <c r="J590" s="771">
        <v>12986779</v>
      </c>
      <c r="K590" s="771">
        <v>29313749</v>
      </c>
      <c r="L590"/>
    </row>
    <row r="591" spans="2:12" ht="12.75">
      <c r="B591" s="891" t="s">
        <v>216</v>
      </c>
      <c r="C591" s="769">
        <v>52389818</v>
      </c>
      <c r="D591" s="771">
        <v>275406</v>
      </c>
      <c r="E591" s="771">
        <v>68794</v>
      </c>
      <c r="F591" s="771">
        <v>141009</v>
      </c>
      <c r="G591" s="771">
        <v>65603</v>
      </c>
      <c r="H591" s="770">
        <v>52114412</v>
      </c>
      <c r="I591" s="771">
        <v>7666382</v>
      </c>
      <c r="J591" s="771">
        <v>16884614</v>
      </c>
      <c r="K591" s="771">
        <v>27563416</v>
      </c>
      <c r="L591"/>
    </row>
    <row r="592" spans="2:12" ht="12.75">
      <c r="B592" s="891" t="s">
        <v>217</v>
      </c>
      <c r="C592" s="769">
        <v>47669255</v>
      </c>
      <c r="D592" s="771">
        <v>249071</v>
      </c>
      <c r="E592" s="771">
        <v>61984</v>
      </c>
      <c r="F592" s="771">
        <v>132617</v>
      </c>
      <c r="G592" s="771">
        <v>54470</v>
      </c>
      <c r="H592" s="771">
        <v>47420184</v>
      </c>
      <c r="I592" s="771">
        <v>6592748</v>
      </c>
      <c r="J592" s="771">
        <v>13791228</v>
      </c>
      <c r="K592" s="771">
        <v>27036208</v>
      </c>
      <c r="L592"/>
    </row>
    <row r="593" spans="2:12" ht="12.75">
      <c r="B593" s="891" t="s">
        <v>218</v>
      </c>
      <c r="C593" s="769">
        <v>43516517</v>
      </c>
      <c r="D593" s="771">
        <v>220161</v>
      </c>
      <c r="E593" s="771">
        <v>61712</v>
      </c>
      <c r="F593" s="771">
        <v>116252</v>
      </c>
      <c r="G593" s="771">
        <v>42197</v>
      </c>
      <c r="H593" s="771">
        <v>43296356</v>
      </c>
      <c r="I593" s="771">
        <v>5996644</v>
      </c>
      <c r="J593" s="771">
        <v>12021100</v>
      </c>
      <c r="K593" s="771">
        <v>25278612</v>
      </c>
      <c r="L593"/>
    </row>
    <row r="594" spans="2:12" ht="12.75">
      <c r="B594" s="4"/>
      <c r="C594" s="770"/>
      <c r="D594" s="770"/>
      <c r="E594" s="770"/>
      <c r="F594" s="770"/>
      <c r="G594" s="770"/>
      <c r="H594" s="770"/>
      <c r="I594" s="770"/>
      <c r="J594" s="770"/>
      <c r="K594" s="770"/>
      <c r="L594"/>
    </row>
    <row r="595" spans="2:12" ht="12.75">
      <c r="B595" s="890">
        <v>2019</v>
      </c>
      <c r="C595" s="601">
        <v>560913829</v>
      </c>
      <c r="D595" s="601">
        <v>2699065</v>
      </c>
      <c r="E595" s="601">
        <v>811430</v>
      </c>
      <c r="F595" s="601">
        <v>1391086</v>
      </c>
      <c r="G595" s="601">
        <v>496549</v>
      </c>
      <c r="H595" s="601">
        <v>558214764</v>
      </c>
      <c r="I595" s="601">
        <v>81414798</v>
      </c>
      <c r="J595" s="601">
        <v>150933617</v>
      </c>
      <c r="K595" s="601">
        <v>325866349</v>
      </c>
      <c r="L595"/>
    </row>
    <row r="596" spans="2:12" ht="12.75" customHeight="1">
      <c r="B596" s="603"/>
      <c r="C596" s="604"/>
      <c r="D596" s="604"/>
      <c r="E596" s="604"/>
      <c r="F596" s="604"/>
      <c r="G596" s="604"/>
      <c r="H596" s="604"/>
      <c r="I596" s="604"/>
      <c r="J596" s="604"/>
      <c r="K596" s="604"/>
      <c r="L596"/>
    </row>
    <row r="597" spans="2:12" ht="12.75" customHeight="1">
      <c r="B597" s="1280" t="s">
        <v>195</v>
      </c>
      <c r="C597" s="1190" t="s">
        <v>22</v>
      </c>
      <c r="D597" s="1190" t="s">
        <v>196</v>
      </c>
      <c r="E597" s="1192" t="s">
        <v>197</v>
      </c>
      <c r="F597" s="1193"/>
      <c r="G597" s="1194"/>
      <c r="H597" s="1195" t="s">
        <v>198</v>
      </c>
      <c r="I597" s="1197" t="s">
        <v>199</v>
      </c>
      <c r="J597" s="1198"/>
      <c r="K597" s="1198"/>
      <c r="L597"/>
    </row>
    <row r="598" spans="2:12" ht="12.75" customHeight="1">
      <c r="B598" s="1281"/>
      <c r="C598" s="1191"/>
      <c r="D598" s="1191"/>
      <c r="E598" s="1200" t="s">
        <v>236</v>
      </c>
      <c r="F598" s="1190" t="s">
        <v>237</v>
      </c>
      <c r="G598" s="1190" t="s">
        <v>238</v>
      </c>
      <c r="H598" s="1196"/>
      <c r="I598" s="1200" t="s">
        <v>203</v>
      </c>
      <c r="J598" s="1200" t="s">
        <v>24</v>
      </c>
      <c r="K598" s="1190" t="s">
        <v>204</v>
      </c>
      <c r="L598"/>
    </row>
    <row r="599" spans="2:12" ht="12.75" customHeight="1">
      <c r="B599" s="1281"/>
      <c r="C599" s="1191"/>
      <c r="D599" s="1191"/>
      <c r="E599" s="1201"/>
      <c r="F599" s="1191"/>
      <c r="G599" s="1191"/>
      <c r="H599" s="1196"/>
      <c r="I599" s="1202"/>
      <c r="J599" s="1202"/>
      <c r="K599" s="1279"/>
      <c r="L599"/>
    </row>
    <row r="600" spans="2:12" ht="12.75">
      <c r="B600" s="593">
        <v>0</v>
      </c>
      <c r="C600" s="605">
        <v>1</v>
      </c>
      <c r="D600" s="605">
        <v>2</v>
      </c>
      <c r="E600" s="606">
        <v>3</v>
      </c>
      <c r="F600" s="606">
        <v>4</v>
      </c>
      <c r="G600" s="605">
        <v>5</v>
      </c>
      <c r="H600" s="605">
        <v>6</v>
      </c>
      <c r="I600" s="605">
        <v>7</v>
      </c>
      <c r="J600" s="605">
        <v>8</v>
      </c>
      <c r="K600" s="605">
        <v>9</v>
      </c>
      <c r="L600"/>
    </row>
    <row r="601" spans="2:12" ht="12.75">
      <c r="B601" s="596"/>
      <c r="C601" s="602"/>
      <c r="D601" s="602"/>
      <c r="E601" s="602"/>
      <c r="F601" s="602"/>
      <c r="G601" s="602"/>
      <c r="H601" s="602"/>
      <c r="I601" s="602"/>
      <c r="J601" s="602"/>
      <c r="K601" s="602"/>
      <c r="L601"/>
    </row>
    <row r="602" spans="2:12" ht="12.75">
      <c r="B602" s="80"/>
      <c r="C602" s="1184" t="s">
        <v>232</v>
      </c>
      <c r="D602" s="1184"/>
      <c r="E602" s="1184"/>
      <c r="F602" s="1184"/>
      <c r="G602" s="1184"/>
      <c r="H602" s="1184"/>
      <c r="I602" s="1184"/>
      <c r="J602" s="1184"/>
      <c r="K602" s="1184"/>
      <c r="L602"/>
    </row>
    <row r="603" spans="2:12" ht="12.75">
      <c r="B603" s="80"/>
      <c r="C603" s="607"/>
      <c r="D603" s="607"/>
      <c r="E603" s="607"/>
      <c r="F603" s="607"/>
      <c r="G603" s="607"/>
      <c r="H603" s="607"/>
      <c r="I603" s="607"/>
      <c r="J603" s="607"/>
      <c r="K603" s="607"/>
      <c r="L603"/>
    </row>
    <row r="604" spans="2:12" ht="12.75">
      <c r="B604" s="891" t="s">
        <v>207</v>
      </c>
      <c r="C604" s="769">
        <v>97042744</v>
      </c>
      <c r="D604" s="769">
        <v>397525</v>
      </c>
      <c r="E604" s="769">
        <v>123027</v>
      </c>
      <c r="F604" s="769">
        <v>190820</v>
      </c>
      <c r="G604" s="769">
        <v>83678</v>
      </c>
      <c r="H604" s="769">
        <v>96645219</v>
      </c>
      <c r="I604" s="769">
        <v>13890672</v>
      </c>
      <c r="J604" s="769">
        <v>28529726</v>
      </c>
      <c r="K604" s="769">
        <v>54224821</v>
      </c>
      <c r="L604"/>
    </row>
    <row r="605" spans="2:12" ht="12.75">
      <c r="B605" s="891" t="s">
        <v>208</v>
      </c>
      <c r="C605" s="769">
        <v>71080437</v>
      </c>
      <c r="D605" s="769">
        <v>338786</v>
      </c>
      <c r="E605" s="769">
        <v>123131</v>
      </c>
      <c r="F605" s="769">
        <v>150015</v>
      </c>
      <c r="G605" s="769">
        <v>65640</v>
      </c>
      <c r="H605" s="769">
        <v>70741651</v>
      </c>
      <c r="I605" s="769">
        <v>11152641</v>
      </c>
      <c r="J605" s="769">
        <v>19000308</v>
      </c>
      <c r="K605" s="769">
        <v>40588702</v>
      </c>
      <c r="L605"/>
    </row>
    <row r="606" spans="2:12" ht="12.75">
      <c r="B606" s="891" t="s">
        <v>209</v>
      </c>
      <c r="C606" s="769">
        <v>94326127</v>
      </c>
      <c r="D606" s="771">
        <v>370021</v>
      </c>
      <c r="E606" s="771">
        <v>141070</v>
      </c>
      <c r="F606" s="771">
        <v>162127</v>
      </c>
      <c r="G606" s="772">
        <v>66824</v>
      </c>
      <c r="H606" s="769">
        <v>93956106</v>
      </c>
      <c r="I606" s="771">
        <v>14326353</v>
      </c>
      <c r="J606" s="771">
        <v>25473371</v>
      </c>
      <c r="K606" s="771">
        <v>54156382</v>
      </c>
      <c r="L606"/>
    </row>
    <row r="607" spans="2:12" ht="12.75">
      <c r="B607" s="891" t="s">
        <v>210</v>
      </c>
      <c r="C607" s="769">
        <v>90179542</v>
      </c>
      <c r="D607" s="769">
        <v>377198</v>
      </c>
      <c r="E607" s="770">
        <v>138987</v>
      </c>
      <c r="F607" s="770">
        <v>177400</v>
      </c>
      <c r="G607" s="770">
        <v>60811</v>
      </c>
      <c r="H607" s="769">
        <v>89802344</v>
      </c>
      <c r="I607" s="770">
        <v>13026121</v>
      </c>
      <c r="J607" s="770">
        <v>24019148</v>
      </c>
      <c r="K607" s="770">
        <v>52757075</v>
      </c>
      <c r="L607"/>
    </row>
    <row r="608" spans="2:12" ht="12.75">
      <c r="B608" s="891" t="s">
        <v>211</v>
      </c>
      <c r="C608" s="769">
        <v>98348767</v>
      </c>
      <c r="D608" s="573">
        <v>365543</v>
      </c>
      <c r="E608" s="573">
        <v>134256</v>
      </c>
      <c r="F608" s="573">
        <v>176108</v>
      </c>
      <c r="G608" s="573">
        <v>55179</v>
      </c>
      <c r="H608" s="573">
        <v>97983224</v>
      </c>
      <c r="I608" s="573">
        <v>14778485</v>
      </c>
      <c r="J608" s="573">
        <v>25000492</v>
      </c>
      <c r="K608" s="573">
        <v>58204247</v>
      </c>
      <c r="L608"/>
    </row>
    <row r="609" spans="2:12" ht="12.75">
      <c r="B609" s="891" t="s">
        <v>212</v>
      </c>
      <c r="C609" s="769">
        <v>89668731</v>
      </c>
      <c r="D609" s="769">
        <v>358330</v>
      </c>
      <c r="E609" s="770">
        <v>97987</v>
      </c>
      <c r="F609" s="770">
        <v>193201</v>
      </c>
      <c r="G609" s="770">
        <v>67142</v>
      </c>
      <c r="H609" s="769">
        <v>89310401</v>
      </c>
      <c r="I609" s="770">
        <v>13566128</v>
      </c>
      <c r="J609" s="770">
        <v>23364570</v>
      </c>
      <c r="K609" s="770">
        <v>52379703</v>
      </c>
      <c r="L609"/>
    </row>
    <row r="610" spans="2:12" ht="12.75">
      <c r="B610" s="891" t="s">
        <v>213</v>
      </c>
      <c r="C610" s="769">
        <v>94814223</v>
      </c>
      <c r="D610" s="771">
        <v>399597</v>
      </c>
      <c r="E610" s="771">
        <v>105945</v>
      </c>
      <c r="F610" s="771">
        <v>239181</v>
      </c>
      <c r="G610" s="772">
        <v>54471</v>
      </c>
      <c r="H610" s="769">
        <v>94414626</v>
      </c>
      <c r="I610" s="771">
        <v>15092121</v>
      </c>
      <c r="J610" s="771">
        <v>26639045</v>
      </c>
      <c r="K610" s="771">
        <v>52683460</v>
      </c>
      <c r="L610"/>
    </row>
    <row r="611" spans="2:12" ht="12.75">
      <c r="B611" s="891" t="s">
        <v>214</v>
      </c>
      <c r="C611" s="769">
        <v>94523431</v>
      </c>
      <c r="D611" s="771">
        <v>403191</v>
      </c>
      <c r="E611" s="771">
        <v>115093</v>
      </c>
      <c r="F611" s="771">
        <v>229415</v>
      </c>
      <c r="G611" s="772">
        <v>58683</v>
      </c>
      <c r="H611" s="769">
        <v>94120240</v>
      </c>
      <c r="I611" s="771">
        <v>12344055</v>
      </c>
      <c r="J611" s="771">
        <v>25664712</v>
      </c>
      <c r="K611" s="771">
        <v>56111473</v>
      </c>
      <c r="L611"/>
    </row>
    <row r="612" spans="2:12" ht="12.75">
      <c r="B612" s="891" t="s">
        <v>215</v>
      </c>
      <c r="C612" s="769">
        <v>98036717</v>
      </c>
      <c r="D612" s="769">
        <v>422394</v>
      </c>
      <c r="E612" s="770">
        <v>114069</v>
      </c>
      <c r="F612" s="770">
        <v>234214</v>
      </c>
      <c r="G612" s="770">
        <v>74111</v>
      </c>
      <c r="H612" s="769">
        <v>97614323</v>
      </c>
      <c r="I612" s="770">
        <v>13669245</v>
      </c>
      <c r="J612" s="770">
        <v>26923250</v>
      </c>
      <c r="K612" s="770">
        <v>57021828</v>
      </c>
      <c r="L612"/>
    </row>
    <row r="613" spans="2:12" ht="12.75">
      <c r="B613" s="891" t="s">
        <v>216</v>
      </c>
      <c r="C613" s="769">
        <v>98036717</v>
      </c>
      <c r="D613" s="771">
        <v>422394</v>
      </c>
      <c r="E613" s="771">
        <v>114069</v>
      </c>
      <c r="F613" s="771">
        <v>234214</v>
      </c>
      <c r="G613" s="771">
        <v>74111</v>
      </c>
      <c r="H613" s="770">
        <v>97614323</v>
      </c>
      <c r="I613" s="771">
        <v>13669245</v>
      </c>
      <c r="J613" s="771">
        <v>26923250</v>
      </c>
      <c r="K613" s="771">
        <v>57021828</v>
      </c>
      <c r="L613"/>
    </row>
    <row r="614" spans="2:12" ht="12.75">
      <c r="B614" s="891" t="s">
        <v>217</v>
      </c>
      <c r="C614" s="769">
        <v>93991382</v>
      </c>
      <c r="D614" s="771">
        <v>442529</v>
      </c>
      <c r="E614" s="771">
        <v>110487</v>
      </c>
      <c r="F614" s="771">
        <v>234875</v>
      </c>
      <c r="G614" s="772">
        <v>97167</v>
      </c>
      <c r="H614" s="773">
        <v>93548853</v>
      </c>
      <c r="I614" s="771">
        <v>13082164</v>
      </c>
      <c r="J614" s="771">
        <v>28328455</v>
      </c>
      <c r="K614" s="771">
        <v>52138234</v>
      </c>
      <c r="L614"/>
    </row>
    <row r="615" spans="2:12" ht="12.75">
      <c r="B615" s="891" t="s">
        <v>218</v>
      </c>
      <c r="C615" s="769">
        <v>85303687</v>
      </c>
      <c r="D615" s="771">
        <v>382900</v>
      </c>
      <c r="E615" s="771">
        <v>110310</v>
      </c>
      <c r="F615" s="771">
        <v>202029</v>
      </c>
      <c r="G615" s="772">
        <v>70561</v>
      </c>
      <c r="H615" s="773">
        <v>84920787</v>
      </c>
      <c r="I615" s="771">
        <v>11813818</v>
      </c>
      <c r="J615" s="771">
        <v>24635137</v>
      </c>
      <c r="K615" s="771">
        <v>48471832</v>
      </c>
      <c r="L615"/>
    </row>
    <row r="616" spans="2:12" ht="12.75">
      <c r="B616" s="891"/>
      <c r="C616" s="609"/>
      <c r="D616" s="610"/>
      <c r="E616" s="611"/>
      <c r="F616" s="611"/>
      <c r="G616" s="611"/>
      <c r="H616" s="610"/>
      <c r="I616" s="611"/>
      <c r="J616" s="611"/>
      <c r="K616" s="611"/>
      <c r="L616"/>
    </row>
    <row r="617" spans="2:12" ht="12.75">
      <c r="B617" s="890">
        <v>2019</v>
      </c>
      <c r="C617" s="612">
        <v>1105352505</v>
      </c>
      <c r="D617" s="612">
        <v>4680408</v>
      </c>
      <c r="E617" s="612">
        <v>1428431</v>
      </c>
      <c r="F617" s="612">
        <v>2423599</v>
      </c>
      <c r="G617" s="612">
        <v>828378</v>
      </c>
      <c r="H617" s="612">
        <v>1100672097</v>
      </c>
      <c r="I617" s="612">
        <v>160411048</v>
      </c>
      <c r="J617" s="612">
        <v>304501464</v>
      </c>
      <c r="K617" s="612">
        <v>635759585</v>
      </c>
      <c r="L617"/>
    </row>
    <row r="618" spans="2:12" ht="12.75">
      <c r="B618"/>
      <c r="C618"/>
      <c r="D618"/>
      <c r="E618"/>
      <c r="F618"/>
      <c r="G618"/>
      <c r="H618"/>
      <c r="I618"/>
      <c r="J618"/>
      <c r="K618"/>
      <c r="L618"/>
    </row>
    <row r="619" spans="2:12" ht="18.75">
      <c r="B619"/>
      <c r="C619"/>
      <c r="D619"/>
      <c r="E619"/>
      <c r="F619" s="913"/>
      <c r="G619" s="913"/>
      <c r="H619" s="913"/>
      <c r="I619" s="913"/>
      <c r="J619"/>
      <c r="K619"/>
      <c r="L619"/>
    </row>
    <row r="620" spans="2:12" ht="20.25" thickBot="1">
      <c r="B620"/>
      <c r="C620"/>
      <c r="D620"/>
      <c r="E620" s="914"/>
      <c r="F620" s="915" t="s">
        <v>233</v>
      </c>
      <c r="G620" s="915"/>
      <c r="H620" s="915"/>
      <c r="I620" s="915"/>
      <c r="J620" s="916"/>
      <c r="K620"/>
      <c r="L620"/>
    </row>
    <row r="621" spans="2:12" ht="15.75">
      <c r="B621" s="483" t="s">
        <v>207</v>
      </c>
      <c r="C621" s="508">
        <f>C604/C565</f>
        <v>604.98577974502041</v>
      </c>
      <c r="D621" s="508">
        <f t="shared" ref="D621:K621" si="36">D604/D565</f>
        <v>93.491298212605827</v>
      </c>
      <c r="E621" s="508">
        <f t="shared" si="36"/>
        <v>61.729553437029601</v>
      </c>
      <c r="F621" s="508">
        <f t="shared" si="36"/>
        <v>100.48446550816219</v>
      </c>
      <c r="G621" s="508">
        <f t="shared" si="36"/>
        <v>232.4388888888889</v>
      </c>
      <c r="H621" s="508">
        <f t="shared" si="36"/>
        <v>618.91362317726851</v>
      </c>
      <c r="I621" s="508">
        <f t="shared" si="36"/>
        <v>543.11354394745069</v>
      </c>
      <c r="J621" s="508">
        <f t="shared" si="36"/>
        <v>575.46293644230184</v>
      </c>
      <c r="K621" s="508">
        <f t="shared" si="36"/>
        <v>669.44223456790121</v>
      </c>
      <c r="L621"/>
    </row>
    <row r="622" spans="2:12" ht="15.75">
      <c r="B622" s="479" t="s">
        <v>208</v>
      </c>
      <c r="C622" s="509">
        <f>C605/C566</f>
        <v>600.35674045795076</v>
      </c>
      <c r="D622" s="509">
        <f t="shared" ref="D622:K622" si="37">D605/D566</f>
        <v>90.078702472746613</v>
      </c>
      <c r="E622" s="509">
        <f t="shared" si="37"/>
        <v>62.662086513994907</v>
      </c>
      <c r="F622" s="509">
        <f t="shared" si="37"/>
        <v>99.810379241516969</v>
      </c>
      <c r="G622" s="509">
        <f t="shared" si="37"/>
        <v>224.0273037542662</v>
      </c>
      <c r="H622" s="509">
        <f t="shared" si="37"/>
        <v>617.09804075508566</v>
      </c>
      <c r="I622" s="509">
        <f t="shared" si="37"/>
        <v>546.51056010192576</v>
      </c>
      <c r="J622" s="509">
        <f t="shared" si="37"/>
        <v>579.96727816611212</v>
      </c>
      <c r="K622" s="509">
        <f t="shared" si="37"/>
        <v>660.32247673586255</v>
      </c>
      <c r="L622"/>
    </row>
    <row r="623" spans="2:12" ht="15.75">
      <c r="B623" s="479" t="s">
        <v>209</v>
      </c>
      <c r="C623" s="509">
        <f t="shared" ref="C623:K623" si="38">C606/C567</f>
        <v>610.65157184659608</v>
      </c>
      <c r="D623" s="509">
        <f t="shared" si="38"/>
        <v>88.205244338498218</v>
      </c>
      <c r="E623" s="509">
        <f t="shared" si="38"/>
        <v>62.586512866015973</v>
      </c>
      <c r="F623" s="509">
        <f t="shared" si="38"/>
        <v>100.20210135970333</v>
      </c>
      <c r="G623" s="509">
        <f t="shared" si="38"/>
        <v>206.88544891640868</v>
      </c>
      <c r="H623" s="509">
        <f t="shared" si="38"/>
        <v>625.23611027929167</v>
      </c>
      <c r="I623" s="509">
        <f t="shared" si="38"/>
        <v>552.7568871054865</v>
      </c>
      <c r="J623" s="509">
        <f t="shared" si="38"/>
        <v>581.30510485840125</v>
      </c>
      <c r="K623" s="509">
        <f t="shared" si="38"/>
        <v>672.46606402264877</v>
      </c>
      <c r="L623"/>
    </row>
    <row r="624" spans="2:12" ht="15.75">
      <c r="B624" s="479" t="s">
        <v>210</v>
      </c>
      <c r="C624" s="509">
        <f t="shared" ref="C624:K624" si="39">C607/C568</f>
        <v>613.22431965619012</v>
      </c>
      <c r="D624" s="509">
        <f t="shared" si="39"/>
        <v>83.803154854476787</v>
      </c>
      <c r="E624" s="509">
        <f t="shared" si="39"/>
        <v>60.481723237597912</v>
      </c>
      <c r="F624" s="509">
        <f t="shared" si="39"/>
        <v>92.060197197716661</v>
      </c>
      <c r="G624" s="509">
        <f t="shared" si="39"/>
        <v>220.32971014492753</v>
      </c>
      <c r="H624" s="509">
        <f t="shared" si="39"/>
        <v>629.93991175459644</v>
      </c>
      <c r="I624" s="509">
        <f t="shared" si="39"/>
        <v>549.27771452667093</v>
      </c>
      <c r="J624" s="509">
        <f t="shared" si="39"/>
        <v>588.31528155387366</v>
      </c>
      <c r="K624" s="509">
        <f t="shared" si="39"/>
        <v>676.24270973530736</v>
      </c>
      <c r="L624"/>
    </row>
    <row r="625" spans="2:12" ht="15.75">
      <c r="B625" s="479" t="s">
        <v>211</v>
      </c>
      <c r="C625" s="509">
        <f t="shared" ref="C625:K625" si="40">C608/C569</f>
        <v>608.45830755524764</v>
      </c>
      <c r="D625" s="509">
        <f t="shared" si="40"/>
        <v>88.167631452001928</v>
      </c>
      <c r="E625" s="509">
        <f t="shared" si="40"/>
        <v>63.358187824445494</v>
      </c>
      <c r="F625" s="509">
        <f t="shared" si="40"/>
        <v>98.219743446737311</v>
      </c>
      <c r="G625" s="509">
        <f t="shared" si="40"/>
        <v>235.80769230769232</v>
      </c>
      <c r="H625" s="509">
        <f t="shared" si="40"/>
        <v>622.15520985459398</v>
      </c>
      <c r="I625" s="509">
        <f t="shared" si="40"/>
        <v>537.08696758249744</v>
      </c>
      <c r="J625" s="509">
        <f t="shared" si="40"/>
        <v>573.6162812041116</v>
      </c>
      <c r="K625" s="509">
        <f t="shared" si="40"/>
        <v>673.73824516726472</v>
      </c>
      <c r="L625"/>
    </row>
    <row r="626" spans="2:12" ht="15.75">
      <c r="B626" s="479" t="s">
        <v>212</v>
      </c>
      <c r="C626" s="509">
        <f t="shared" ref="C626:K626" si="41">C609/C570</f>
        <v>604.89298362779027</v>
      </c>
      <c r="D626" s="509">
        <f t="shared" si="41"/>
        <v>94.099264705882348</v>
      </c>
      <c r="E626" s="509">
        <f t="shared" si="41"/>
        <v>62.056364787840408</v>
      </c>
      <c r="F626" s="509">
        <f t="shared" si="41"/>
        <v>100.41632016632016</v>
      </c>
      <c r="G626" s="509">
        <f t="shared" si="41"/>
        <v>220.1377049180328</v>
      </c>
      <c r="H626" s="509">
        <f t="shared" si="41"/>
        <v>618.36033123082996</v>
      </c>
      <c r="I626" s="509">
        <f t="shared" si="41"/>
        <v>525.6762893788507</v>
      </c>
      <c r="J626" s="509">
        <f t="shared" si="41"/>
        <v>566.922330332662</v>
      </c>
      <c r="K626" s="509">
        <f t="shared" si="41"/>
        <v>676.64418493495759</v>
      </c>
      <c r="L626"/>
    </row>
    <row r="627" spans="2:12" ht="15.75">
      <c r="B627" s="479" t="s">
        <v>213</v>
      </c>
      <c r="C627" s="509">
        <f t="shared" ref="C627:K627" si="42">C610/C571</f>
        <v>577.31529595148356</v>
      </c>
      <c r="D627" s="509">
        <f t="shared" si="42"/>
        <v>99.74962556165751</v>
      </c>
      <c r="E627" s="509">
        <f t="shared" si="42"/>
        <v>65.478986402966626</v>
      </c>
      <c r="F627" s="509">
        <f t="shared" si="42"/>
        <v>109.51510989010988</v>
      </c>
      <c r="G627" s="509">
        <f t="shared" si="42"/>
        <v>267.01470588235293</v>
      </c>
      <c r="H627" s="509">
        <f t="shared" si="42"/>
        <v>589.25540639218104</v>
      </c>
      <c r="I627" s="509">
        <f t="shared" si="42"/>
        <v>517.4382349916001</v>
      </c>
      <c r="J627" s="509">
        <f t="shared" si="42"/>
        <v>543.94260219708417</v>
      </c>
      <c r="K627" s="509">
        <f t="shared" si="42"/>
        <v>641.80810369612357</v>
      </c>
      <c r="L627"/>
    </row>
    <row r="628" spans="2:12" ht="15.75">
      <c r="B628" s="479" t="s">
        <v>214</v>
      </c>
      <c r="C628" s="509">
        <f t="shared" ref="C628:K628" si="43">C611/C572</f>
        <v>596.62960064129675</v>
      </c>
      <c r="D628" s="509">
        <f t="shared" si="43"/>
        <v>94.55698874296435</v>
      </c>
      <c r="E628" s="509">
        <f t="shared" si="43"/>
        <v>63.447078280044103</v>
      </c>
      <c r="F628" s="509">
        <f t="shared" si="43"/>
        <v>103.76074174581638</v>
      </c>
      <c r="G628" s="509">
        <f t="shared" si="43"/>
        <v>245.53556485355648</v>
      </c>
      <c r="H628" s="509">
        <f t="shared" si="43"/>
        <v>610.51626504070316</v>
      </c>
      <c r="I628" s="509">
        <f t="shared" si="43"/>
        <v>529.94697977933288</v>
      </c>
      <c r="J628" s="509">
        <f t="shared" si="43"/>
        <v>558.88835173450059</v>
      </c>
      <c r="K628" s="509">
        <f t="shared" si="43"/>
        <v>660.5157443702841</v>
      </c>
      <c r="L628"/>
    </row>
    <row r="629" spans="2:12" ht="15.75">
      <c r="B629" s="479" t="s">
        <v>215</v>
      </c>
      <c r="C629" s="509">
        <f t="shared" ref="C629:K629" si="44">C612/C573</f>
        <v>594.12231305791738</v>
      </c>
      <c r="D629" s="509">
        <f t="shared" si="44"/>
        <v>95.976823449216084</v>
      </c>
      <c r="E629" s="509">
        <f t="shared" si="44"/>
        <v>63.79697986577181</v>
      </c>
      <c r="F629" s="509">
        <f t="shared" si="44"/>
        <v>102.50065645514223</v>
      </c>
      <c r="G629" s="509">
        <f t="shared" si="44"/>
        <v>225.94817073170731</v>
      </c>
      <c r="H629" s="509">
        <f t="shared" si="44"/>
        <v>607.77238652636822</v>
      </c>
      <c r="I629" s="509">
        <f t="shared" si="44"/>
        <v>531.8358493502451</v>
      </c>
      <c r="J629" s="509">
        <f t="shared" si="44"/>
        <v>553.87376823222041</v>
      </c>
      <c r="K629" s="509">
        <f t="shared" si="44"/>
        <v>660.74726242482529</v>
      </c>
      <c r="L629"/>
    </row>
    <row r="630" spans="2:12" ht="15.75">
      <c r="B630" s="479" t="s">
        <v>216</v>
      </c>
      <c r="C630" s="509">
        <f t="shared" ref="C630:K630" si="45">C613/C574</f>
        <v>557.12176507359209</v>
      </c>
      <c r="D630" s="509">
        <f t="shared" si="45"/>
        <v>87.506525792417648</v>
      </c>
      <c r="E630" s="509">
        <f t="shared" si="45"/>
        <v>59.349115504682622</v>
      </c>
      <c r="F630" s="509">
        <f t="shared" si="45"/>
        <v>97.386278586278593</v>
      </c>
      <c r="G630" s="509">
        <f t="shared" si="45"/>
        <v>148.22200000000001</v>
      </c>
      <c r="H630" s="509">
        <f t="shared" si="45"/>
        <v>570.3670205617525</v>
      </c>
      <c r="I630" s="509">
        <f t="shared" si="45"/>
        <v>482.70516985662829</v>
      </c>
      <c r="J630" s="509">
        <f t="shared" si="45"/>
        <v>446.01500894572922</v>
      </c>
      <c r="K630" s="509">
        <f t="shared" si="45"/>
        <v>691.50056390293594</v>
      </c>
      <c r="L630"/>
    </row>
    <row r="631" spans="2:12" ht="15.75">
      <c r="B631" s="479" t="s">
        <v>217</v>
      </c>
      <c r="C631" s="509">
        <f t="shared" ref="C631:K632" si="46">C614/C575</f>
        <v>592.26569963074519</v>
      </c>
      <c r="D631" s="509">
        <f t="shared" si="46"/>
        <v>96.791119860017503</v>
      </c>
      <c r="E631" s="509">
        <f t="shared" si="46"/>
        <v>62.991448118586092</v>
      </c>
      <c r="F631" s="509">
        <f t="shared" si="46"/>
        <v>97.946205170975816</v>
      </c>
      <c r="G631" s="509">
        <f t="shared" si="46"/>
        <v>231.35</v>
      </c>
      <c r="H631" s="509">
        <f t="shared" si="46"/>
        <v>606.96347793363873</v>
      </c>
      <c r="I631" s="509">
        <f t="shared" si="46"/>
        <v>530.88888888888891</v>
      </c>
      <c r="J631" s="509">
        <f t="shared" si="46"/>
        <v>562.1394412033178</v>
      </c>
      <c r="K631" s="509">
        <f t="shared" si="46"/>
        <v>659.22662789227468</v>
      </c>
      <c r="L631"/>
    </row>
    <row r="632" spans="2:12" ht="16.5" thickBot="1">
      <c r="B632" s="488" t="s">
        <v>218</v>
      </c>
      <c r="C632" s="510">
        <f t="shared" si="46"/>
        <v>595.7002981864398</v>
      </c>
      <c r="D632" s="510">
        <f>D615/D576</f>
        <v>94.543209876543216</v>
      </c>
      <c r="E632" s="510">
        <f t="shared" ref="E632:K632" si="47">E615/E576</f>
        <v>61.556919642857146</v>
      </c>
      <c r="F632" s="510">
        <f t="shared" si="47"/>
        <v>103.55151204510507</v>
      </c>
      <c r="G632" s="510">
        <f t="shared" si="47"/>
        <v>229.84039087947883</v>
      </c>
      <c r="H632" s="510">
        <f t="shared" si="47"/>
        <v>610.28672142810944</v>
      </c>
      <c r="I632" s="510">
        <f t="shared" si="47"/>
        <v>536.3091519883784</v>
      </c>
      <c r="J632" s="510">
        <f t="shared" si="47"/>
        <v>565.32429951579957</v>
      </c>
      <c r="K632" s="510">
        <f t="shared" si="47"/>
        <v>659.08615250734249</v>
      </c>
    </row>
    <row r="636" spans="2:12" ht="18">
      <c r="B636" s="1205" t="s">
        <v>310</v>
      </c>
      <c r="C636" s="1205"/>
      <c r="D636" s="1205"/>
      <c r="E636" s="1205"/>
      <c r="F636" s="1205"/>
      <c r="G636" s="1205"/>
      <c r="H636" s="1205"/>
      <c r="I636" s="1205"/>
      <c r="J636" s="1205"/>
      <c r="K636" s="1205"/>
    </row>
    <row r="637" spans="2:12" ht="18.75" thickBot="1">
      <c r="B637" s="721"/>
      <c r="C637" s="721"/>
      <c r="D637" s="721"/>
      <c r="E637" s="721"/>
      <c r="F637" s="722" t="s">
        <v>194</v>
      </c>
      <c r="G637" s="721"/>
      <c r="H637" s="721"/>
      <c r="I637" s="721"/>
      <c r="J637" s="721"/>
      <c r="K637" s="721"/>
    </row>
    <row r="638" spans="2:12" ht="12.75" customHeight="1">
      <c r="B638" s="1206" t="s">
        <v>195</v>
      </c>
      <c r="C638" s="1209" t="s">
        <v>22</v>
      </c>
      <c r="D638" s="1209" t="s">
        <v>196</v>
      </c>
      <c r="E638" s="1283" t="s">
        <v>197</v>
      </c>
      <c r="F638" s="1284"/>
      <c r="G638" s="1285"/>
      <c r="H638" s="1286" t="s">
        <v>198</v>
      </c>
      <c r="I638" s="1283" t="s">
        <v>199</v>
      </c>
      <c r="J638" s="1284"/>
      <c r="K638" s="1287"/>
    </row>
    <row r="639" spans="2:12" ht="11.25" customHeight="1">
      <c r="B639" s="1207"/>
      <c r="C639" s="1191"/>
      <c r="D639" s="1191"/>
      <c r="E639" s="1200" t="s">
        <v>236</v>
      </c>
      <c r="F639" s="1190" t="s">
        <v>237</v>
      </c>
      <c r="G639" s="1190" t="s">
        <v>238</v>
      </c>
      <c r="H639" s="1196"/>
      <c r="I639" s="1200" t="s">
        <v>203</v>
      </c>
      <c r="J639" s="1200" t="s">
        <v>24</v>
      </c>
      <c r="K639" s="1203" t="s">
        <v>274</v>
      </c>
    </row>
    <row r="640" spans="2:12" ht="11.25" customHeight="1">
      <c r="B640" s="1207"/>
      <c r="C640" s="1191"/>
      <c r="D640" s="1191"/>
      <c r="E640" s="1201"/>
      <c r="F640" s="1191"/>
      <c r="G640" s="1191"/>
      <c r="H640" s="1196"/>
      <c r="I640" s="1201"/>
      <c r="J640" s="1201"/>
      <c r="K640" s="1216"/>
    </row>
    <row r="641" spans="2:11" ht="12.75">
      <c r="B641" s="985">
        <v>0</v>
      </c>
      <c r="C641" s="593">
        <v>1</v>
      </c>
      <c r="D641" s="593">
        <v>2</v>
      </c>
      <c r="E641" s="594">
        <v>3</v>
      </c>
      <c r="F641" s="594">
        <v>4</v>
      </c>
      <c r="G641" s="593">
        <v>5</v>
      </c>
      <c r="H641" s="593">
        <v>6</v>
      </c>
      <c r="I641" s="593">
        <v>7</v>
      </c>
      <c r="J641" s="593">
        <v>8</v>
      </c>
      <c r="K641" s="986">
        <v>9</v>
      </c>
    </row>
    <row r="642" spans="2:11" ht="12.75">
      <c r="B642" s="987"/>
      <c r="C642" s="596"/>
      <c r="D642" s="596"/>
      <c r="E642" s="596"/>
      <c r="F642" s="596"/>
      <c r="G642" s="596"/>
      <c r="H642" s="596"/>
      <c r="I642" s="596"/>
      <c r="J642" s="596"/>
      <c r="K642" s="988"/>
    </row>
    <row r="643" spans="2:11" ht="14.25">
      <c r="B643" s="989"/>
      <c r="C643" s="1186" t="s">
        <v>206</v>
      </c>
      <c r="D643" s="1186"/>
      <c r="E643" s="1186"/>
      <c r="F643" s="1186"/>
      <c r="G643" s="1186"/>
      <c r="H643" s="1186"/>
      <c r="I643" s="1186"/>
      <c r="J643" s="1186"/>
      <c r="K643" s="1187"/>
    </row>
    <row r="644" spans="2:11" ht="12.75">
      <c r="B644" s="987"/>
      <c r="C644" s="596"/>
      <c r="D644" s="596"/>
      <c r="E644" s="596"/>
      <c r="F644" s="596"/>
      <c r="G644" s="596"/>
      <c r="H644" s="596"/>
      <c r="I644" s="596"/>
      <c r="J644" s="596"/>
      <c r="K644" s="988"/>
    </row>
    <row r="645" spans="2:11" ht="12.75">
      <c r="B645" s="1023" t="s">
        <v>207</v>
      </c>
      <c r="C645" s="1011">
        <f>SUM(D645+H645)</f>
        <v>163247</v>
      </c>
      <c r="D645" s="1011">
        <v>4183</v>
      </c>
      <c r="E645" s="1011">
        <v>1936</v>
      </c>
      <c r="F645" s="1011">
        <v>1878</v>
      </c>
      <c r="G645" s="1011">
        <v>369</v>
      </c>
      <c r="H645" s="1011">
        <v>159064</v>
      </c>
      <c r="I645" s="1011">
        <v>25823</v>
      </c>
      <c r="J645" s="1011">
        <v>47119</v>
      </c>
      <c r="K645" s="1024">
        <v>86122</v>
      </c>
    </row>
    <row r="646" spans="2:11" ht="12.75">
      <c r="B646" s="1023" t="s">
        <v>208</v>
      </c>
      <c r="C646" s="1011">
        <f t="shared" ref="C646:C656" si="48">SUM(D646+H646)</f>
        <v>154797</v>
      </c>
      <c r="D646" s="1011">
        <v>3855</v>
      </c>
      <c r="E646" s="1011">
        <v>1652</v>
      </c>
      <c r="F646" s="1011">
        <v>1884</v>
      </c>
      <c r="G646" s="1011">
        <v>319</v>
      </c>
      <c r="H646" s="1011">
        <v>150942</v>
      </c>
      <c r="I646" s="1011">
        <v>24820</v>
      </c>
      <c r="J646" s="1011">
        <v>41251</v>
      </c>
      <c r="K646" s="1024">
        <v>84871</v>
      </c>
    </row>
    <row r="647" spans="2:11" ht="12.75">
      <c r="B647" s="1023" t="s">
        <v>209</v>
      </c>
      <c r="C647" s="1011">
        <f t="shared" si="48"/>
        <v>151453</v>
      </c>
      <c r="D647" s="1013">
        <v>3672</v>
      </c>
      <c r="E647" s="1013">
        <v>1511</v>
      </c>
      <c r="F647" s="1013">
        <v>1781</v>
      </c>
      <c r="G647" s="1014">
        <v>380</v>
      </c>
      <c r="H647" s="1011">
        <v>147781</v>
      </c>
      <c r="I647" s="1013">
        <v>22185</v>
      </c>
      <c r="J647" s="1013">
        <v>39306</v>
      </c>
      <c r="K647" s="1025">
        <v>86290</v>
      </c>
    </row>
    <row r="648" spans="2:11" ht="12.75">
      <c r="B648" s="1023" t="s">
        <v>210</v>
      </c>
      <c r="C648" s="1011">
        <f>SUM(D648+H648)</f>
        <v>123387</v>
      </c>
      <c r="D648" s="1011">
        <v>2579</v>
      </c>
      <c r="E648" s="1012">
        <v>1048</v>
      </c>
      <c r="F648" s="1012">
        <v>1175</v>
      </c>
      <c r="G648" s="1011">
        <v>356</v>
      </c>
      <c r="H648" s="1011">
        <v>120808</v>
      </c>
      <c r="I648" s="1011">
        <v>18805</v>
      </c>
      <c r="J648" s="1011">
        <v>35098</v>
      </c>
      <c r="K648" s="1024">
        <v>66905</v>
      </c>
    </row>
    <row r="649" spans="2:11" ht="12.75">
      <c r="B649" s="1023" t="s">
        <v>211</v>
      </c>
      <c r="C649" s="1011">
        <f>SUM(D649+H649)</f>
        <v>141955</v>
      </c>
      <c r="D649" s="622">
        <v>3254</v>
      </c>
      <c r="E649" s="1016">
        <v>1374</v>
      </c>
      <c r="F649" s="1006">
        <v>1580</v>
      </c>
      <c r="G649" s="1006">
        <v>300</v>
      </c>
      <c r="H649" s="622">
        <v>138701</v>
      </c>
      <c r="I649" s="1016">
        <v>23058</v>
      </c>
      <c r="J649" s="1016">
        <v>36148</v>
      </c>
      <c r="K649" s="1026">
        <v>79495</v>
      </c>
    </row>
    <row r="650" spans="2:11" ht="12.75">
      <c r="B650" s="1023" t="s">
        <v>212</v>
      </c>
      <c r="C650" s="1011">
        <f t="shared" si="48"/>
        <v>166759</v>
      </c>
      <c r="D650" s="1011">
        <v>3740</v>
      </c>
      <c r="E650" s="1012">
        <v>1503</v>
      </c>
      <c r="F650" s="1012">
        <v>2000</v>
      </c>
      <c r="G650" s="1011">
        <v>237</v>
      </c>
      <c r="H650" s="1011">
        <v>163019</v>
      </c>
      <c r="I650" s="1011">
        <v>27394</v>
      </c>
      <c r="J650" s="1011">
        <v>41041</v>
      </c>
      <c r="K650" s="1024">
        <v>94584</v>
      </c>
    </row>
    <row r="651" spans="2:11" ht="12.75">
      <c r="B651" s="1023" t="s">
        <v>213</v>
      </c>
      <c r="C651" s="1011">
        <f>SUM(D651+H651)</f>
        <v>176233</v>
      </c>
      <c r="D651" s="623">
        <v>4202</v>
      </c>
      <c r="E651" s="1013">
        <v>1869</v>
      </c>
      <c r="F651" s="1014">
        <v>2029</v>
      </c>
      <c r="G651" s="1014">
        <v>304</v>
      </c>
      <c r="H651" s="1011">
        <v>172031</v>
      </c>
      <c r="I651" s="1013">
        <v>31264</v>
      </c>
      <c r="J651" s="1013">
        <v>50784</v>
      </c>
      <c r="K651" s="1025">
        <v>89983</v>
      </c>
    </row>
    <row r="652" spans="2:11" ht="12.75">
      <c r="B652" s="1023" t="s">
        <v>214</v>
      </c>
      <c r="C652" s="1011">
        <f t="shared" si="48"/>
        <v>151920</v>
      </c>
      <c r="D652" s="623">
        <v>4257</v>
      </c>
      <c r="E652" s="1013">
        <v>1568</v>
      </c>
      <c r="F652" s="1013">
        <v>2117</v>
      </c>
      <c r="G652" s="1014">
        <v>572</v>
      </c>
      <c r="H652" s="1011">
        <v>147663</v>
      </c>
      <c r="I652" s="1013">
        <v>24922</v>
      </c>
      <c r="J652" s="1013">
        <v>43850</v>
      </c>
      <c r="K652" s="1025">
        <v>78891</v>
      </c>
    </row>
    <row r="653" spans="2:11" ht="12.75">
      <c r="B653" s="1023" t="s">
        <v>215</v>
      </c>
      <c r="C653" s="1011">
        <f t="shared" si="48"/>
        <v>168873</v>
      </c>
      <c r="D653" s="1011">
        <v>4787</v>
      </c>
      <c r="E653" s="1012">
        <v>2244</v>
      </c>
      <c r="F653" s="1012">
        <v>2284</v>
      </c>
      <c r="G653" s="1011">
        <v>259</v>
      </c>
      <c r="H653" s="1011">
        <v>164086</v>
      </c>
      <c r="I653" s="1011">
        <v>25977</v>
      </c>
      <c r="J653" s="1011">
        <v>49066</v>
      </c>
      <c r="K653" s="1024">
        <v>89043</v>
      </c>
    </row>
    <row r="654" spans="2:11" ht="12.75">
      <c r="B654" s="1027" t="s">
        <v>216</v>
      </c>
      <c r="C654" s="1011">
        <f>SUM(D654+H654)</f>
        <v>167227</v>
      </c>
      <c r="D654" s="623">
        <v>4810</v>
      </c>
      <c r="E654" s="1013">
        <v>2454</v>
      </c>
      <c r="F654" s="1013">
        <v>1999</v>
      </c>
      <c r="G654" s="1013">
        <v>357</v>
      </c>
      <c r="H654" s="1012">
        <v>162417</v>
      </c>
      <c r="I654" s="1013">
        <v>27314</v>
      </c>
      <c r="J654" s="1013">
        <v>55182</v>
      </c>
      <c r="K654" s="1025">
        <v>79921</v>
      </c>
    </row>
    <row r="655" spans="2:11" ht="12.75">
      <c r="B655" s="1028" t="s">
        <v>217</v>
      </c>
      <c r="C655" s="1011">
        <f>SUM(D655+H655)</f>
        <v>137617</v>
      </c>
      <c r="D655" s="1013">
        <v>3779</v>
      </c>
      <c r="E655" s="1013">
        <v>1461</v>
      </c>
      <c r="F655" s="1013">
        <v>1884</v>
      </c>
      <c r="G655" s="1013">
        <v>434</v>
      </c>
      <c r="H655" s="1013">
        <v>133838</v>
      </c>
      <c r="I655" s="1013">
        <v>22269</v>
      </c>
      <c r="J655" s="1013">
        <v>45841</v>
      </c>
      <c r="K655" s="1025">
        <v>65728</v>
      </c>
    </row>
    <row r="656" spans="2:11" ht="12.75">
      <c r="B656" s="1028" t="s">
        <v>218</v>
      </c>
      <c r="C656" s="1011">
        <f t="shared" si="48"/>
        <v>149450</v>
      </c>
      <c r="D656" s="1013">
        <v>4271</v>
      </c>
      <c r="E656" s="1013">
        <v>1935</v>
      </c>
      <c r="F656" s="1013">
        <v>1913</v>
      </c>
      <c r="G656" s="1013">
        <v>423</v>
      </c>
      <c r="H656" s="1013">
        <v>145179</v>
      </c>
      <c r="I656" s="1013">
        <v>23304</v>
      </c>
      <c r="J656" s="1013">
        <v>47671</v>
      </c>
      <c r="K656" s="1025">
        <v>74204</v>
      </c>
    </row>
    <row r="657" spans="2:11" ht="15">
      <c r="B657" s="1029"/>
      <c r="C657" s="1012"/>
      <c r="D657" s="1012"/>
      <c r="E657" s="1012"/>
      <c r="F657" s="1012"/>
      <c r="G657" s="1012"/>
      <c r="H657" s="1012"/>
      <c r="I657" s="1012"/>
      <c r="J657" s="1012"/>
      <c r="K657" s="1030"/>
    </row>
    <row r="658" spans="2:11" ht="12.75">
      <c r="B658" s="1031">
        <v>2020</v>
      </c>
      <c r="C658" s="1005">
        <f t="shared" ref="C658:K658" si="49">SUM(C645:C656)</f>
        <v>1852918</v>
      </c>
      <c r="D658" s="1005">
        <f>SUM(D645:D656)</f>
        <v>47389</v>
      </c>
      <c r="E658" s="1005">
        <f t="shared" si="49"/>
        <v>20555</v>
      </c>
      <c r="F658" s="1005">
        <f t="shared" si="49"/>
        <v>22524</v>
      </c>
      <c r="G658" s="1005">
        <f>SUM(G645:G656)</f>
        <v>4310</v>
      </c>
      <c r="H658" s="1005">
        <f t="shared" si="49"/>
        <v>1805529</v>
      </c>
      <c r="I658" s="1005">
        <f t="shared" si="49"/>
        <v>297135</v>
      </c>
      <c r="J658" s="1005">
        <f t="shared" si="49"/>
        <v>532357</v>
      </c>
      <c r="K658" s="1032">
        <f t="shared" si="49"/>
        <v>976037</v>
      </c>
    </row>
    <row r="659" spans="2:11" ht="12.75">
      <c r="B659" s="989"/>
      <c r="C659" s="992"/>
      <c r="D659" s="992"/>
      <c r="E659" s="992"/>
      <c r="F659" s="992"/>
      <c r="G659" s="992"/>
      <c r="H659" s="992"/>
      <c r="I659" s="992"/>
      <c r="J659" s="992"/>
      <c r="K659" s="1033"/>
    </row>
    <row r="660" spans="2:11" ht="12.75">
      <c r="B660" s="989"/>
      <c r="C660" s="1184" t="s">
        <v>231</v>
      </c>
      <c r="D660" s="1184"/>
      <c r="E660" s="1184"/>
      <c r="F660" s="1184"/>
      <c r="G660" s="1184"/>
      <c r="H660" s="1184"/>
      <c r="I660" s="1184"/>
      <c r="J660" s="1184"/>
      <c r="K660" s="1185"/>
    </row>
    <row r="661" spans="2:11" ht="12.75">
      <c r="B661" s="987"/>
      <c r="C661" s="992"/>
      <c r="D661" s="992"/>
      <c r="E661" s="992"/>
      <c r="F661" s="992"/>
      <c r="G661" s="992"/>
      <c r="H661" s="992"/>
      <c r="I661" s="992"/>
      <c r="J661" s="992"/>
      <c r="K661" s="1033"/>
    </row>
    <row r="662" spans="2:11" ht="12.75">
      <c r="B662" s="1034" t="s">
        <v>207</v>
      </c>
      <c r="C662" s="1011">
        <f t="shared" ref="C662:C673" si="50">SUM(D662+H662)</f>
        <v>49960551</v>
      </c>
      <c r="D662" s="1011">
        <v>235967</v>
      </c>
      <c r="E662" s="1011">
        <v>69271</v>
      </c>
      <c r="F662" s="1011">
        <v>111895</v>
      </c>
      <c r="G662" s="1011">
        <v>54801</v>
      </c>
      <c r="H662" s="1011">
        <v>49724584</v>
      </c>
      <c r="I662" s="1011">
        <v>7150936</v>
      </c>
      <c r="J662" s="1011">
        <v>13108259</v>
      </c>
      <c r="K662" s="1024">
        <v>29465389</v>
      </c>
    </row>
    <row r="663" spans="2:11" ht="12.75">
      <c r="B663" s="1034" t="s">
        <v>208</v>
      </c>
      <c r="C663" s="1011">
        <f t="shared" si="50"/>
        <v>47617324</v>
      </c>
      <c r="D663" s="1011">
        <v>208840</v>
      </c>
      <c r="E663" s="1011">
        <v>57340</v>
      </c>
      <c r="F663" s="1011">
        <v>107364</v>
      </c>
      <c r="G663" s="1011">
        <v>44136</v>
      </c>
      <c r="H663" s="1011">
        <v>47408484</v>
      </c>
      <c r="I663" s="1011">
        <v>6893452</v>
      </c>
      <c r="J663" s="1011">
        <v>11453223</v>
      </c>
      <c r="K663" s="1024">
        <v>29061809</v>
      </c>
    </row>
    <row r="664" spans="2:11" ht="12.75">
      <c r="B664" s="1034" t="s">
        <v>209</v>
      </c>
      <c r="C664" s="1011">
        <f t="shared" si="50"/>
        <v>45810921</v>
      </c>
      <c r="D664" s="1013">
        <v>212047</v>
      </c>
      <c r="E664" s="1013">
        <v>52722</v>
      </c>
      <c r="F664" s="1013">
        <v>104528</v>
      </c>
      <c r="G664" s="1014">
        <v>54797</v>
      </c>
      <c r="H664" s="1011">
        <v>45598874</v>
      </c>
      <c r="I664" s="1013">
        <v>6206047</v>
      </c>
      <c r="J664" s="1013">
        <v>10978459</v>
      </c>
      <c r="K664" s="1025">
        <v>28414368</v>
      </c>
    </row>
    <row r="665" spans="2:11" ht="12.75">
      <c r="B665" s="1034" t="s">
        <v>210</v>
      </c>
      <c r="C665" s="1011">
        <f t="shared" si="50"/>
        <v>37947488</v>
      </c>
      <c r="D665" s="1011">
        <v>152361</v>
      </c>
      <c r="E665" s="1012">
        <v>38008</v>
      </c>
      <c r="F665" s="1012">
        <v>67675</v>
      </c>
      <c r="G665" s="1011">
        <v>46678</v>
      </c>
      <c r="H665" s="1011">
        <v>37795127</v>
      </c>
      <c r="I665" s="1011">
        <v>5250323</v>
      </c>
      <c r="J665" s="1011">
        <v>9742524</v>
      </c>
      <c r="K665" s="1024">
        <v>22802280</v>
      </c>
    </row>
    <row r="666" spans="2:11" ht="12.75">
      <c r="B666" s="1034" t="s">
        <v>211</v>
      </c>
      <c r="C666" s="1011">
        <f t="shared" si="50"/>
        <v>43850100</v>
      </c>
      <c r="D666" s="1016">
        <v>182406</v>
      </c>
      <c r="E666" s="1016">
        <v>49999</v>
      </c>
      <c r="F666" s="1016">
        <v>89839</v>
      </c>
      <c r="G666" s="1016">
        <v>42568</v>
      </c>
      <c r="H666" s="1016">
        <v>43667694</v>
      </c>
      <c r="I666" s="1016">
        <v>6427358</v>
      </c>
      <c r="J666" s="1016">
        <v>9965046</v>
      </c>
      <c r="K666" s="1026">
        <v>27275290</v>
      </c>
    </row>
    <row r="667" spans="2:11" ht="12.75">
      <c r="B667" s="1034" t="s">
        <v>212</v>
      </c>
      <c r="C667" s="1011">
        <f t="shared" si="50"/>
        <v>52025091</v>
      </c>
      <c r="D667" s="1011">
        <v>205453</v>
      </c>
      <c r="E667" s="1012">
        <v>52679</v>
      </c>
      <c r="F667" s="1012">
        <v>121156</v>
      </c>
      <c r="G667" s="1011">
        <v>31618</v>
      </c>
      <c r="H667" s="1011">
        <v>51819638</v>
      </c>
      <c r="I667" s="1011">
        <v>7514997</v>
      </c>
      <c r="J667" s="1011">
        <v>11510571</v>
      </c>
      <c r="K667" s="1024">
        <v>32794070</v>
      </c>
    </row>
    <row r="668" spans="2:11" ht="12.75">
      <c r="B668" s="1034" t="s">
        <v>213</v>
      </c>
      <c r="C668" s="1011">
        <f t="shared" si="50"/>
        <v>54051147</v>
      </c>
      <c r="D668" s="1013">
        <v>228220</v>
      </c>
      <c r="E668" s="1013">
        <v>67664</v>
      </c>
      <c r="F668" s="1013">
        <v>124553</v>
      </c>
      <c r="G668" s="1014">
        <v>36003</v>
      </c>
      <c r="H668" s="1011">
        <v>53822927</v>
      </c>
      <c r="I668" s="1013">
        <v>8725344</v>
      </c>
      <c r="J668" s="1013">
        <v>14051630</v>
      </c>
      <c r="K668" s="1025">
        <v>31045953</v>
      </c>
    </row>
    <row r="669" spans="2:11" ht="12.75">
      <c r="B669" s="1034" t="s">
        <v>214</v>
      </c>
      <c r="C669" s="1011">
        <f t="shared" si="50"/>
        <v>45879866</v>
      </c>
      <c r="D669" s="1013">
        <v>235692</v>
      </c>
      <c r="E669" s="1013">
        <v>57242</v>
      </c>
      <c r="F669" s="1013">
        <v>115636</v>
      </c>
      <c r="G669" s="1014">
        <v>62814</v>
      </c>
      <c r="H669" s="1011">
        <v>45644174</v>
      </c>
      <c r="I669" s="1013">
        <v>6814064</v>
      </c>
      <c r="J669" s="1013">
        <v>12095543</v>
      </c>
      <c r="K669" s="1025">
        <v>26734567</v>
      </c>
    </row>
    <row r="670" spans="2:11" ht="12.75">
      <c r="B670" s="1034" t="s">
        <v>215</v>
      </c>
      <c r="C670" s="1011">
        <f t="shared" si="50"/>
        <v>50006709</v>
      </c>
      <c r="D670" s="1013">
        <v>255535</v>
      </c>
      <c r="E670" s="1013">
        <v>81414</v>
      </c>
      <c r="F670" s="1013">
        <v>142799</v>
      </c>
      <c r="G670" s="1014">
        <v>31322</v>
      </c>
      <c r="H670" s="1011">
        <v>49751174</v>
      </c>
      <c r="I670" s="1013">
        <v>7098072</v>
      </c>
      <c r="J670" s="1013">
        <v>13203179</v>
      </c>
      <c r="K670" s="1025">
        <v>29449923</v>
      </c>
    </row>
    <row r="671" spans="2:11" ht="12.75">
      <c r="B671" s="1034" t="s">
        <v>216</v>
      </c>
      <c r="C671" s="1011">
        <f>SUM(D671+H671)</f>
        <v>49388258</v>
      </c>
      <c r="D671" s="1013">
        <v>269010</v>
      </c>
      <c r="E671" s="1013">
        <v>93543</v>
      </c>
      <c r="F671" s="1013">
        <v>130959</v>
      </c>
      <c r="G671" s="1013">
        <v>44508</v>
      </c>
      <c r="H671" s="1012">
        <v>49119248</v>
      </c>
      <c r="I671" s="1013">
        <v>7503226</v>
      </c>
      <c r="J671" s="1013">
        <v>14927985</v>
      </c>
      <c r="K671" s="1025">
        <v>26688037</v>
      </c>
    </row>
    <row r="672" spans="2:11" ht="12.75">
      <c r="B672" s="1034" t="s">
        <v>217</v>
      </c>
      <c r="C672" s="1011">
        <f>SUM(D672+H672)</f>
        <v>38901473</v>
      </c>
      <c r="D672" s="1013">
        <v>222167</v>
      </c>
      <c r="E672" s="1013">
        <v>52668</v>
      </c>
      <c r="F672" s="1013">
        <v>117595</v>
      </c>
      <c r="G672" s="1013">
        <v>51904</v>
      </c>
      <c r="H672" s="1012">
        <v>38679306</v>
      </c>
      <c r="I672" s="1013">
        <v>6116907</v>
      </c>
      <c r="J672" s="1013">
        <v>12771724</v>
      </c>
      <c r="K672" s="1025">
        <v>19790675</v>
      </c>
    </row>
    <row r="673" spans="2:14" ht="12.75">
      <c r="B673" s="1034" t="s">
        <v>218</v>
      </c>
      <c r="C673" s="1011">
        <f t="shared" si="50"/>
        <v>44379143</v>
      </c>
      <c r="D673" s="1013">
        <v>235538</v>
      </c>
      <c r="E673" s="1013">
        <v>68088</v>
      </c>
      <c r="F673" s="1013">
        <v>114816</v>
      </c>
      <c r="G673" s="1013">
        <v>52634</v>
      </c>
      <c r="H673" s="1013">
        <v>44143605</v>
      </c>
      <c r="I673" s="1013">
        <v>6396462</v>
      </c>
      <c r="J673" s="1013">
        <v>13181865</v>
      </c>
      <c r="K673" s="1025">
        <v>24565278</v>
      </c>
    </row>
    <row r="674" spans="2:14" ht="12.75">
      <c r="B674" s="989"/>
      <c r="C674" s="1012"/>
      <c r="D674" s="1012"/>
      <c r="E674" s="1012"/>
      <c r="F674" s="1012"/>
      <c r="G674" s="1012"/>
      <c r="H674" s="1012"/>
      <c r="I674" s="1012"/>
      <c r="J674" s="1012"/>
      <c r="K674" s="1030"/>
    </row>
    <row r="675" spans="2:14" ht="12.75">
      <c r="B675" s="1031">
        <v>2020</v>
      </c>
      <c r="C675" s="1005">
        <f t="shared" ref="C675:K675" si="51">SUM(C662:C673)</f>
        <v>559818071</v>
      </c>
      <c r="D675" s="1005">
        <f t="shared" si="51"/>
        <v>2643236</v>
      </c>
      <c r="E675" s="1005">
        <f t="shared" si="51"/>
        <v>740638</v>
      </c>
      <c r="F675" s="1005">
        <f t="shared" si="51"/>
        <v>1348815</v>
      </c>
      <c r="G675" s="1005">
        <f t="shared" si="51"/>
        <v>553783</v>
      </c>
      <c r="H675" s="1005">
        <f t="shared" si="51"/>
        <v>557174835</v>
      </c>
      <c r="I675" s="1005">
        <f t="shared" si="51"/>
        <v>82097188</v>
      </c>
      <c r="J675" s="1005">
        <f t="shared" si="51"/>
        <v>146990008</v>
      </c>
      <c r="K675" s="1032">
        <f t="shared" si="51"/>
        <v>328087639</v>
      </c>
      <c r="N675" s="383" t="s">
        <v>334</v>
      </c>
    </row>
    <row r="676" spans="2:14" ht="12.75">
      <c r="B676" s="1035"/>
      <c r="C676" s="993"/>
      <c r="D676" s="993"/>
      <c r="E676" s="993"/>
      <c r="F676" s="993"/>
      <c r="G676" s="993"/>
      <c r="H676" s="993"/>
      <c r="I676" s="993"/>
      <c r="J676" s="993"/>
      <c r="K676" s="1036"/>
    </row>
    <row r="677" spans="2:14" ht="12.75" customHeight="1">
      <c r="B677" s="1188" t="s">
        <v>195</v>
      </c>
      <c r="C677" s="1190" t="s">
        <v>22</v>
      </c>
      <c r="D677" s="1190" t="s">
        <v>196</v>
      </c>
      <c r="E677" s="1192" t="s">
        <v>197</v>
      </c>
      <c r="F677" s="1193"/>
      <c r="G677" s="1194"/>
      <c r="H677" s="1195" t="s">
        <v>198</v>
      </c>
      <c r="I677" s="1197" t="s">
        <v>199</v>
      </c>
      <c r="J677" s="1198"/>
      <c r="K677" s="1199"/>
    </row>
    <row r="678" spans="2:14" ht="11.25" customHeight="1">
      <c r="B678" s="1189"/>
      <c r="C678" s="1191"/>
      <c r="D678" s="1191"/>
      <c r="E678" s="1200" t="s">
        <v>236</v>
      </c>
      <c r="F678" s="1190" t="s">
        <v>237</v>
      </c>
      <c r="G678" s="1190" t="s">
        <v>238</v>
      </c>
      <c r="H678" s="1196"/>
      <c r="I678" s="1200" t="s">
        <v>203</v>
      </c>
      <c r="J678" s="1200" t="s">
        <v>24</v>
      </c>
      <c r="K678" s="1203" t="s">
        <v>204</v>
      </c>
    </row>
    <row r="679" spans="2:14" ht="11.25" customHeight="1">
      <c r="B679" s="1189"/>
      <c r="C679" s="1191"/>
      <c r="D679" s="1191"/>
      <c r="E679" s="1201"/>
      <c r="F679" s="1191"/>
      <c r="G679" s="1191"/>
      <c r="H679" s="1196"/>
      <c r="I679" s="1202"/>
      <c r="J679" s="1202"/>
      <c r="K679" s="1204"/>
    </row>
    <row r="680" spans="2:14" ht="12.75">
      <c r="B680" s="985">
        <v>0</v>
      </c>
      <c r="C680" s="994">
        <v>1</v>
      </c>
      <c r="D680" s="994">
        <v>2</v>
      </c>
      <c r="E680" s="995">
        <v>3</v>
      </c>
      <c r="F680" s="995">
        <v>4</v>
      </c>
      <c r="G680" s="994">
        <v>5</v>
      </c>
      <c r="H680" s="994">
        <v>6</v>
      </c>
      <c r="I680" s="994">
        <v>7</v>
      </c>
      <c r="J680" s="994">
        <v>8</v>
      </c>
      <c r="K680" s="1037">
        <v>9</v>
      </c>
    </row>
    <row r="681" spans="2:14" ht="12.75">
      <c r="B681" s="987"/>
      <c r="C681" s="992"/>
      <c r="D681" s="992"/>
      <c r="E681" s="992"/>
      <c r="F681" s="992"/>
      <c r="G681" s="992"/>
      <c r="H681" s="992"/>
      <c r="I681" s="992"/>
      <c r="J681" s="992"/>
      <c r="K681" s="1033"/>
    </row>
    <row r="682" spans="2:14" ht="12.75">
      <c r="B682" s="989"/>
      <c r="C682" s="1184" t="s">
        <v>232</v>
      </c>
      <c r="D682" s="1184"/>
      <c r="E682" s="1184"/>
      <c r="F682" s="1184"/>
      <c r="G682" s="1184"/>
      <c r="H682" s="1184"/>
      <c r="I682" s="1184"/>
      <c r="J682" s="1184"/>
      <c r="K682" s="1185"/>
    </row>
    <row r="683" spans="2:14" ht="12.75">
      <c r="B683" s="989"/>
      <c r="C683" s="996"/>
      <c r="D683" s="996"/>
      <c r="E683" s="996"/>
      <c r="F683" s="996"/>
      <c r="G683" s="996"/>
      <c r="H683" s="996"/>
      <c r="I683" s="996"/>
      <c r="J683" s="996"/>
      <c r="K683" s="1038"/>
    </row>
    <row r="684" spans="2:14" ht="12.75">
      <c r="B684" s="1034" t="s">
        <v>207</v>
      </c>
      <c r="C684" s="1011">
        <f>SUM(D684+H684)</f>
        <v>98406751</v>
      </c>
      <c r="D684" s="1011">
        <v>415255</v>
      </c>
      <c r="E684" s="1011">
        <v>121753</v>
      </c>
      <c r="F684" s="1011">
        <v>197678</v>
      </c>
      <c r="G684" s="1011">
        <v>95824</v>
      </c>
      <c r="H684" s="1011">
        <v>97991496</v>
      </c>
      <c r="I684" s="1011">
        <v>14011279</v>
      </c>
      <c r="J684" s="1011">
        <v>27307209</v>
      </c>
      <c r="K684" s="1024">
        <v>56673008</v>
      </c>
    </row>
    <row r="685" spans="2:14" ht="12.75">
      <c r="B685" s="1034" t="s">
        <v>208</v>
      </c>
      <c r="C685" s="1011">
        <f t="shared" ref="C685:C695" si="52">SUM(D685+H685)</f>
        <v>94273400</v>
      </c>
      <c r="D685" s="1011">
        <v>371528</v>
      </c>
      <c r="E685" s="1011">
        <v>101380</v>
      </c>
      <c r="F685" s="1011">
        <v>190031</v>
      </c>
      <c r="G685" s="1011">
        <v>80117</v>
      </c>
      <c r="H685" s="1011">
        <v>93901872</v>
      </c>
      <c r="I685" s="1011">
        <v>13706847</v>
      </c>
      <c r="J685" s="1011">
        <v>24084327</v>
      </c>
      <c r="K685" s="1024">
        <v>56110698</v>
      </c>
    </row>
    <row r="686" spans="2:14" ht="12.75">
      <c r="B686" s="1034" t="s">
        <v>209</v>
      </c>
      <c r="C686" s="1011">
        <f t="shared" si="52"/>
        <v>89717346</v>
      </c>
      <c r="D686" s="1013">
        <v>372120</v>
      </c>
      <c r="E686" s="1013">
        <v>93526</v>
      </c>
      <c r="F686" s="1013">
        <v>183035</v>
      </c>
      <c r="G686" s="1014">
        <v>95559</v>
      </c>
      <c r="H686" s="1011">
        <v>89345226</v>
      </c>
      <c r="I686" s="1013">
        <v>12115715</v>
      </c>
      <c r="J686" s="1013">
        <v>22514649</v>
      </c>
      <c r="K686" s="1025">
        <v>54714862</v>
      </c>
    </row>
    <row r="687" spans="2:14" ht="12.75">
      <c r="B687" s="1034" t="s">
        <v>210</v>
      </c>
      <c r="C687" s="1011">
        <f t="shared" si="52"/>
        <v>74393739</v>
      </c>
      <c r="D687" s="1011">
        <v>265878</v>
      </c>
      <c r="E687" s="1012">
        <v>66178</v>
      </c>
      <c r="F687" s="1012">
        <v>117616</v>
      </c>
      <c r="G687" s="1012">
        <v>82084</v>
      </c>
      <c r="H687" s="1011">
        <v>74127861</v>
      </c>
      <c r="I687" s="1012">
        <v>10308616</v>
      </c>
      <c r="J687" s="1012">
        <v>20143556</v>
      </c>
      <c r="K687" s="1030">
        <v>43675689</v>
      </c>
    </row>
    <row r="688" spans="2:14" ht="12.75">
      <c r="B688" s="1034" t="s">
        <v>211</v>
      </c>
      <c r="C688" s="1011">
        <f t="shared" si="52"/>
        <v>86208498</v>
      </c>
      <c r="D688" s="1016">
        <v>319898</v>
      </c>
      <c r="E688" s="1016">
        <v>87279</v>
      </c>
      <c r="F688" s="1016">
        <v>156470</v>
      </c>
      <c r="G688" s="1016">
        <v>76149</v>
      </c>
      <c r="H688" s="1016">
        <v>85888600</v>
      </c>
      <c r="I688" s="1016">
        <v>12659354</v>
      </c>
      <c r="J688" s="1016">
        <v>20656790</v>
      </c>
      <c r="K688" s="1026">
        <v>52572456</v>
      </c>
    </row>
    <row r="689" spans="2:12" ht="12.75">
      <c r="B689" s="1034" t="s">
        <v>212</v>
      </c>
      <c r="C689" s="1011">
        <f t="shared" si="52"/>
        <v>101889130</v>
      </c>
      <c r="D689" s="1011">
        <v>360681</v>
      </c>
      <c r="E689" s="1012">
        <v>93221</v>
      </c>
      <c r="F689" s="1012">
        <v>211996</v>
      </c>
      <c r="G689" s="1012">
        <v>55464</v>
      </c>
      <c r="H689" s="1011">
        <v>101528449</v>
      </c>
      <c r="I689" s="1012">
        <v>15174672</v>
      </c>
      <c r="J689" s="1012">
        <v>23731496</v>
      </c>
      <c r="K689" s="1030">
        <v>62622281</v>
      </c>
    </row>
    <row r="690" spans="2:12" ht="12.75">
      <c r="B690" s="1034" t="s">
        <v>213</v>
      </c>
      <c r="C690" s="1011">
        <f>SUM(D690+H690)</f>
        <v>105672362</v>
      </c>
      <c r="D690" s="1013">
        <v>403511</v>
      </c>
      <c r="E690" s="1013">
        <v>119182</v>
      </c>
      <c r="F690" s="1013">
        <v>221232</v>
      </c>
      <c r="G690" s="1014">
        <v>63097</v>
      </c>
      <c r="H690" s="1011">
        <v>105268851</v>
      </c>
      <c r="I690" s="1013">
        <v>17023118</v>
      </c>
      <c r="J690" s="1013">
        <v>28928872</v>
      </c>
      <c r="K690" s="1025">
        <v>59316861</v>
      </c>
    </row>
    <row r="691" spans="2:12" ht="12.75">
      <c r="B691" s="1034" t="s">
        <v>214</v>
      </c>
      <c r="C691" s="1011">
        <f>SUM(D691+H691)</f>
        <v>89888573</v>
      </c>
      <c r="D691" s="1013">
        <v>413288</v>
      </c>
      <c r="E691" s="1013">
        <v>100914</v>
      </c>
      <c r="F691" s="1013">
        <v>202818</v>
      </c>
      <c r="G691" s="1014">
        <v>109556</v>
      </c>
      <c r="H691" s="1011">
        <v>89475285</v>
      </c>
      <c r="I691" s="1013">
        <v>13419764</v>
      </c>
      <c r="J691" s="1013">
        <v>24879574</v>
      </c>
      <c r="K691" s="1025">
        <v>51175947</v>
      </c>
    </row>
    <row r="692" spans="2:12" ht="12.75">
      <c r="B692" s="1034" t="s">
        <v>215</v>
      </c>
      <c r="C692" s="1011">
        <f t="shared" si="52"/>
        <v>98776814</v>
      </c>
      <c r="D692" s="1011">
        <v>449742</v>
      </c>
      <c r="E692" s="1012">
        <v>142399</v>
      </c>
      <c r="F692" s="1012">
        <v>252641</v>
      </c>
      <c r="G692" s="1012">
        <v>54702</v>
      </c>
      <c r="H692" s="1011">
        <v>98327072</v>
      </c>
      <c r="I692" s="1012">
        <v>13985215</v>
      </c>
      <c r="J692" s="1012">
        <v>27586425</v>
      </c>
      <c r="K692" s="1030">
        <v>56755432</v>
      </c>
    </row>
    <row r="693" spans="2:12" ht="12.75">
      <c r="B693" s="1034" t="s">
        <v>216</v>
      </c>
      <c r="C693" s="1011">
        <f t="shared" si="52"/>
        <v>97774164</v>
      </c>
      <c r="D693" s="1013">
        <v>478145</v>
      </c>
      <c r="E693" s="1013">
        <v>164762</v>
      </c>
      <c r="F693" s="1013">
        <v>235023</v>
      </c>
      <c r="G693" s="1013">
        <v>78360</v>
      </c>
      <c r="H693" s="1012">
        <v>97296019</v>
      </c>
      <c r="I693" s="1013">
        <v>14828737</v>
      </c>
      <c r="J693" s="1013">
        <v>31240799</v>
      </c>
      <c r="K693" s="1025">
        <v>51226483</v>
      </c>
    </row>
    <row r="694" spans="2:12" ht="12.75">
      <c r="B694" s="1034" t="s">
        <v>217</v>
      </c>
      <c r="C694" s="1011">
        <f t="shared" si="52"/>
        <v>81593253</v>
      </c>
      <c r="D694" s="1013">
        <v>392463</v>
      </c>
      <c r="E694" s="1013">
        <v>92244</v>
      </c>
      <c r="F694" s="1013">
        <v>209689</v>
      </c>
      <c r="G694" s="1013">
        <v>90530</v>
      </c>
      <c r="H694" s="1012">
        <v>81200790</v>
      </c>
      <c r="I694" s="1013">
        <v>12068851</v>
      </c>
      <c r="J694" s="1013">
        <v>26605968</v>
      </c>
      <c r="K694" s="1025">
        <v>42525971</v>
      </c>
    </row>
    <row r="695" spans="2:12" ht="12.75">
      <c r="B695" s="1034" t="s">
        <v>218</v>
      </c>
      <c r="C695" s="1011">
        <f t="shared" si="52"/>
        <v>87937614</v>
      </c>
      <c r="D695" s="1013">
        <v>416595</v>
      </c>
      <c r="E695" s="1013">
        <v>118762</v>
      </c>
      <c r="F695" s="1013">
        <v>204236</v>
      </c>
      <c r="G695" s="1014">
        <v>93597</v>
      </c>
      <c r="H695" s="1015">
        <v>87521019</v>
      </c>
      <c r="I695" s="1013">
        <v>12604337</v>
      </c>
      <c r="J695" s="1013">
        <v>27520655</v>
      </c>
      <c r="K695" s="1025">
        <v>47396027</v>
      </c>
    </row>
    <row r="696" spans="2:12" ht="12.75">
      <c r="B696" s="1034"/>
      <c r="C696" s="1010"/>
      <c r="D696" s="1007"/>
      <c r="E696" s="1008"/>
      <c r="F696" s="1008"/>
      <c r="G696" s="1008"/>
      <c r="H696" s="1007"/>
      <c r="I696" s="1008"/>
      <c r="J696" s="1008"/>
      <c r="K696" s="1039"/>
    </row>
    <row r="697" spans="2:12" ht="12.75">
      <c r="B697" s="1031">
        <v>2020</v>
      </c>
      <c r="C697" s="1009">
        <f t="shared" ref="C697:K697" si="53">SUM(C684:C695)</f>
        <v>1106531644</v>
      </c>
      <c r="D697" s="1009">
        <f t="shared" si="53"/>
        <v>4659104</v>
      </c>
      <c r="E697" s="1009">
        <f t="shared" si="53"/>
        <v>1301600</v>
      </c>
      <c r="F697" s="1009">
        <f t="shared" si="53"/>
        <v>2382465</v>
      </c>
      <c r="G697" s="1009">
        <f t="shared" si="53"/>
        <v>975039</v>
      </c>
      <c r="H697" s="1009">
        <f t="shared" si="53"/>
        <v>1101872540</v>
      </c>
      <c r="I697" s="1009">
        <f t="shared" si="53"/>
        <v>161906505</v>
      </c>
      <c r="J697" s="1009">
        <f t="shared" si="53"/>
        <v>305200320</v>
      </c>
      <c r="K697" s="1040">
        <f t="shared" si="53"/>
        <v>634765715</v>
      </c>
    </row>
    <row r="698" spans="2:12">
      <c r="B698" s="477"/>
      <c r="C698" s="443"/>
      <c r="D698" s="443"/>
      <c r="E698" s="443"/>
      <c r="F698" s="443"/>
      <c r="G698" s="443"/>
      <c r="H698" s="443"/>
      <c r="I698" s="443"/>
      <c r="J698" s="443"/>
      <c r="K698" s="478"/>
    </row>
    <row r="699" spans="2:12">
      <c r="B699" s="477"/>
      <c r="C699" s="443"/>
      <c r="D699" s="443"/>
      <c r="E699" s="443"/>
      <c r="F699" s="443"/>
      <c r="G699" s="443"/>
      <c r="H699" s="443"/>
      <c r="I699" s="443"/>
      <c r="J699" s="443"/>
      <c r="K699" s="478"/>
    </row>
    <row r="700" spans="2:12" ht="20.25" thickBot="1">
      <c r="B700" s="989"/>
      <c r="C700" s="1004"/>
      <c r="D700" s="1004"/>
      <c r="E700" s="1041"/>
      <c r="F700" s="1042" t="s">
        <v>233</v>
      </c>
      <c r="G700" s="1042"/>
      <c r="H700" s="1042"/>
      <c r="I700" s="1042"/>
      <c r="J700" s="1043"/>
      <c r="K700" s="1044"/>
    </row>
    <row r="701" spans="2:12" ht="15.75">
      <c r="B701" s="483" t="s">
        <v>207</v>
      </c>
      <c r="C701" s="508">
        <f>C684/C645</f>
        <v>602.80893982737814</v>
      </c>
      <c r="D701" s="508">
        <f t="shared" ref="D701:K701" si="54">D684/D645</f>
        <v>99.272053550083669</v>
      </c>
      <c r="E701" s="508">
        <f t="shared" si="54"/>
        <v>62.888946280991739</v>
      </c>
      <c r="F701" s="508">
        <f t="shared" si="54"/>
        <v>105.25985090521831</v>
      </c>
      <c r="G701" s="508">
        <f t="shared" si="54"/>
        <v>259.68563685636855</v>
      </c>
      <c r="H701" s="508">
        <f t="shared" si="54"/>
        <v>616.05074686918476</v>
      </c>
      <c r="I701" s="508">
        <f t="shared" si="54"/>
        <v>542.58912597296978</v>
      </c>
      <c r="J701" s="508">
        <f t="shared" si="54"/>
        <v>579.53710817292392</v>
      </c>
      <c r="K701" s="947">
        <f t="shared" si="54"/>
        <v>658.05494531014142</v>
      </c>
    </row>
    <row r="702" spans="2:12" ht="15.75">
      <c r="B702" s="479" t="s">
        <v>208</v>
      </c>
      <c r="C702" s="509">
        <f t="shared" ref="C702:G705" si="55">C685/C646</f>
        <v>609.01309456901618</v>
      </c>
      <c r="D702" s="509">
        <f t="shared" si="55"/>
        <v>96.375616083009078</v>
      </c>
      <c r="E702" s="509">
        <f t="shared" si="55"/>
        <v>61.368038740920099</v>
      </c>
      <c r="F702" s="509">
        <f t="shared" si="55"/>
        <v>100.86571125265392</v>
      </c>
      <c r="G702" s="509">
        <f t="shared" si="55"/>
        <v>251.15047021943573</v>
      </c>
      <c r="H702" s="509">
        <f>H685/H646</f>
        <v>622.10565647732244</v>
      </c>
      <c r="I702" s="509">
        <f t="shared" ref="I702:K705" si="56">I685/I646</f>
        <v>552.25008058017727</v>
      </c>
      <c r="J702" s="509">
        <f t="shared" si="56"/>
        <v>583.84831882863443</v>
      </c>
      <c r="K702" s="948">
        <f t="shared" si="56"/>
        <v>661.12921963921713</v>
      </c>
    </row>
    <row r="703" spans="2:12" ht="15.75">
      <c r="B703" s="479" t="s">
        <v>209</v>
      </c>
      <c r="C703" s="509">
        <f t="shared" si="55"/>
        <v>592.3774768410002</v>
      </c>
      <c r="D703" s="509">
        <f t="shared" si="55"/>
        <v>101.33986928104575</v>
      </c>
      <c r="E703" s="509">
        <f t="shared" si="55"/>
        <v>61.89675711449371</v>
      </c>
      <c r="F703" s="509">
        <f t="shared" si="55"/>
        <v>102.77091521617069</v>
      </c>
      <c r="G703" s="509">
        <f t="shared" si="55"/>
        <v>251.47105263157894</v>
      </c>
      <c r="H703" s="509">
        <f>H686/H647</f>
        <v>604.5785723469188</v>
      </c>
      <c r="I703" s="509">
        <f t="shared" si="56"/>
        <v>546.12192923146267</v>
      </c>
      <c r="J703" s="509">
        <f t="shared" si="56"/>
        <v>572.80438101053278</v>
      </c>
      <c r="K703" s="948">
        <f t="shared" si="56"/>
        <v>634.08114497624285</v>
      </c>
      <c r="L703"/>
    </row>
    <row r="704" spans="2:12" ht="15.75">
      <c r="B704" s="479" t="s">
        <v>210</v>
      </c>
      <c r="C704" s="509">
        <f>C687/C648</f>
        <v>602.93012229813519</v>
      </c>
      <c r="D704" s="509">
        <f t="shared" si="55"/>
        <v>103.09344707250872</v>
      </c>
      <c r="E704" s="509">
        <f t="shared" si="55"/>
        <v>63.146946564885496</v>
      </c>
      <c r="F704" s="509">
        <f t="shared" si="55"/>
        <v>100.09872340425532</v>
      </c>
      <c r="G704" s="509">
        <f t="shared" si="55"/>
        <v>230.57303370786516</v>
      </c>
      <c r="H704" s="509">
        <f>H687/H648</f>
        <v>613.60059764254027</v>
      </c>
      <c r="I704" s="509">
        <f>I687/I648</f>
        <v>548.18484445626166</v>
      </c>
      <c r="J704" s="509">
        <f t="shared" si="56"/>
        <v>573.92318650635366</v>
      </c>
      <c r="K704" s="948">
        <f t="shared" si="56"/>
        <v>652.80156938943276</v>
      </c>
      <c r="L704"/>
    </row>
    <row r="705" spans="2:12" ht="15.75">
      <c r="B705" s="479" t="s">
        <v>211</v>
      </c>
      <c r="C705" s="509">
        <f>C688/C649</f>
        <v>607.29455109013418</v>
      </c>
      <c r="D705" s="509">
        <f t="shared" si="55"/>
        <v>98.309157959434543</v>
      </c>
      <c r="E705" s="509">
        <f t="shared" si="55"/>
        <v>63.521834061135372</v>
      </c>
      <c r="F705" s="509">
        <f t="shared" si="55"/>
        <v>99.031645569620252</v>
      </c>
      <c r="G705" s="509">
        <f t="shared" si="55"/>
        <v>253.83</v>
      </c>
      <c r="H705" s="509">
        <f>H688/H649</f>
        <v>619.23562194937313</v>
      </c>
      <c r="I705" s="509">
        <f>I688/I649</f>
        <v>549.02220487466388</v>
      </c>
      <c r="J705" s="509">
        <f t="shared" si="56"/>
        <v>571.45042602633612</v>
      </c>
      <c r="K705" s="948">
        <f t="shared" si="56"/>
        <v>661.3303478206177</v>
      </c>
      <c r="L705"/>
    </row>
    <row r="706" spans="2:12" ht="15.75">
      <c r="B706" s="479" t="s">
        <v>212</v>
      </c>
      <c r="C706" s="509">
        <f t="shared" ref="C706:K706" si="57">C689/C650</f>
        <v>610.9962880564168</v>
      </c>
      <c r="D706" s="509">
        <f t="shared" si="57"/>
        <v>96.438770053475935</v>
      </c>
      <c r="E706" s="509">
        <f t="shared" si="57"/>
        <v>62.023286759813708</v>
      </c>
      <c r="F706" s="509">
        <f t="shared" si="57"/>
        <v>105.998</v>
      </c>
      <c r="G706" s="509">
        <f t="shared" si="57"/>
        <v>234.02531645569621</v>
      </c>
      <c r="H706" s="509">
        <f t="shared" si="57"/>
        <v>622.80132377207565</v>
      </c>
      <c r="I706" s="509">
        <f t="shared" si="57"/>
        <v>553.94144703219683</v>
      </c>
      <c r="J706" s="509">
        <f t="shared" si="57"/>
        <v>578.23873687288324</v>
      </c>
      <c r="K706" s="948">
        <f t="shared" si="57"/>
        <v>662.08112365727823</v>
      </c>
      <c r="L706"/>
    </row>
    <row r="707" spans="2:12" ht="15.75">
      <c r="B707" s="479" t="s">
        <v>213</v>
      </c>
      <c r="C707" s="509">
        <f t="shared" ref="C707:K707" si="58">C690/C651</f>
        <v>599.61733614022341</v>
      </c>
      <c r="D707" s="509">
        <f t="shared" si="58"/>
        <v>96.028319847691577</v>
      </c>
      <c r="E707" s="509">
        <f t="shared" si="58"/>
        <v>63.767790262172284</v>
      </c>
      <c r="F707" s="509">
        <f t="shared" si="58"/>
        <v>109.03499260719566</v>
      </c>
      <c r="G707" s="509">
        <f t="shared" si="58"/>
        <v>207.55592105263159</v>
      </c>
      <c r="H707" s="509">
        <f t="shared" si="58"/>
        <v>611.91791595700772</v>
      </c>
      <c r="I707" s="509">
        <f t="shared" si="58"/>
        <v>544.4958418628454</v>
      </c>
      <c r="J707" s="509">
        <f t="shared" si="58"/>
        <v>569.6454001260239</v>
      </c>
      <c r="K707" s="948">
        <f t="shared" si="58"/>
        <v>659.20074903037244</v>
      </c>
      <c r="L707"/>
    </row>
    <row r="708" spans="2:12" ht="15.75">
      <c r="B708" s="479" t="s">
        <v>214</v>
      </c>
      <c r="C708" s="509">
        <f t="shared" ref="C708:K708" si="59">C691/C652</f>
        <v>591.68360321221701</v>
      </c>
      <c r="D708" s="509">
        <f t="shared" si="59"/>
        <v>97.084331688982857</v>
      </c>
      <c r="E708" s="509">
        <f t="shared" si="59"/>
        <v>64.358418367346943</v>
      </c>
      <c r="F708" s="509">
        <f t="shared" si="59"/>
        <v>95.804440245630616</v>
      </c>
      <c r="G708" s="509">
        <f t="shared" si="59"/>
        <v>191.53146853146853</v>
      </c>
      <c r="H708" s="509">
        <f t="shared" si="59"/>
        <v>605.94248389914878</v>
      </c>
      <c r="I708" s="509">
        <f t="shared" si="59"/>
        <v>538.47058823529414</v>
      </c>
      <c r="J708" s="509">
        <f t="shared" si="59"/>
        <v>567.37911060433294</v>
      </c>
      <c r="K708" s="948">
        <f t="shared" si="59"/>
        <v>648.69182796516714</v>
      </c>
      <c r="L708"/>
    </row>
    <row r="709" spans="2:12" ht="15.75">
      <c r="B709" s="479" t="s">
        <v>215</v>
      </c>
      <c r="C709" s="509">
        <f t="shared" ref="C709:K709" si="60">C692/C653</f>
        <v>584.91774291923514</v>
      </c>
      <c r="D709" s="509">
        <f t="shared" si="60"/>
        <v>93.950699811990802</v>
      </c>
      <c r="E709" s="509">
        <f t="shared" si="60"/>
        <v>63.457664884135475</v>
      </c>
      <c r="F709" s="509">
        <f t="shared" si="60"/>
        <v>110.61339754816112</v>
      </c>
      <c r="G709" s="509">
        <f t="shared" si="60"/>
        <v>211.20463320463321</v>
      </c>
      <c r="H709" s="509">
        <f t="shared" si="60"/>
        <v>599.24108089660297</v>
      </c>
      <c r="I709" s="509">
        <f t="shared" si="60"/>
        <v>538.36913423413023</v>
      </c>
      <c r="J709" s="509">
        <f t="shared" si="60"/>
        <v>562.23097460563326</v>
      </c>
      <c r="K709" s="948">
        <f t="shared" si="60"/>
        <v>637.39352896914977</v>
      </c>
      <c r="L709"/>
    </row>
    <row r="710" spans="2:12" ht="15.75">
      <c r="B710" s="479" t="s">
        <v>216</v>
      </c>
      <c r="C710" s="509">
        <f t="shared" ref="C710:K710" si="61">C693/C654</f>
        <v>584.67929221955785</v>
      </c>
      <c r="D710" s="509">
        <f t="shared" si="61"/>
        <v>99.406444906444904</v>
      </c>
      <c r="E710" s="509">
        <f t="shared" si="61"/>
        <v>67.140179299103508</v>
      </c>
      <c r="F710" s="509">
        <f t="shared" si="61"/>
        <v>117.57028514257128</v>
      </c>
      <c r="G710" s="509">
        <f t="shared" si="61"/>
        <v>219.49579831932772</v>
      </c>
      <c r="H710" s="509">
        <f t="shared" si="61"/>
        <v>599.05070897750852</v>
      </c>
      <c r="I710" s="509">
        <f t="shared" si="61"/>
        <v>542.89876986160948</v>
      </c>
      <c r="J710" s="509">
        <f t="shared" si="61"/>
        <v>566.14111485629371</v>
      </c>
      <c r="K710" s="948">
        <f t="shared" si="61"/>
        <v>640.96398943957161</v>
      </c>
      <c r="L710"/>
    </row>
    <row r="711" spans="2:12" ht="15.75">
      <c r="B711" s="479" t="s">
        <v>217</v>
      </c>
      <c r="C711" s="509">
        <f t="shared" ref="C711:K711" si="62">C694/C655</f>
        <v>592.90097153694671</v>
      </c>
      <c r="D711" s="509">
        <f t="shared" si="62"/>
        <v>103.8536649907383</v>
      </c>
      <c r="E711" s="509">
        <f t="shared" si="62"/>
        <v>63.137577002053391</v>
      </c>
      <c r="F711" s="509">
        <f t="shared" si="62"/>
        <v>111.29989384288747</v>
      </c>
      <c r="G711" s="509">
        <f t="shared" si="62"/>
        <v>208.59447004608296</v>
      </c>
      <c r="H711" s="509">
        <f t="shared" si="62"/>
        <v>606.70952943110331</v>
      </c>
      <c r="I711" s="509">
        <f t="shared" si="62"/>
        <v>541.95747451614352</v>
      </c>
      <c r="J711" s="509">
        <f t="shared" si="62"/>
        <v>580.39676272332633</v>
      </c>
      <c r="K711" s="948">
        <f t="shared" si="62"/>
        <v>646.99931536027259</v>
      </c>
      <c r="L711"/>
    </row>
    <row r="712" spans="2:12" ht="16.5" thickBot="1">
      <c r="B712" s="488" t="s">
        <v>218</v>
      </c>
      <c r="C712" s="510">
        <f>C695/C656</f>
        <v>588.40825694212106</v>
      </c>
      <c r="D712" s="510">
        <f>D695/D656</f>
        <v>97.540388667759302</v>
      </c>
      <c r="E712" s="510">
        <f t="shared" ref="E712:K712" si="63">E695/E656</f>
        <v>61.375710594315244</v>
      </c>
      <c r="F712" s="510">
        <f t="shared" si="63"/>
        <v>106.76215368531103</v>
      </c>
      <c r="G712" s="510">
        <f t="shared" si="63"/>
        <v>221.26950354609929</v>
      </c>
      <c r="H712" s="510">
        <f t="shared" si="63"/>
        <v>602.84902775194757</v>
      </c>
      <c r="I712" s="510">
        <f t="shared" si="63"/>
        <v>540.86581702711976</v>
      </c>
      <c r="J712" s="510">
        <f t="shared" si="63"/>
        <v>577.30391642717791</v>
      </c>
      <c r="K712" s="984">
        <f t="shared" si="63"/>
        <v>638.72603902754565</v>
      </c>
      <c r="L712"/>
    </row>
    <row r="713" spans="2:12" ht="12.75">
      <c r="B713" s="80"/>
      <c r="C713" s="80"/>
      <c r="D713" s="80"/>
      <c r="E713" s="80"/>
      <c r="F713" s="80"/>
      <c r="G713" s="80"/>
      <c r="H713" s="80"/>
      <c r="I713" s="80"/>
      <c r="J713" s="80"/>
      <c r="K713" s="80"/>
      <c r="L713"/>
    </row>
    <row r="714" spans="2:12" ht="12.75">
      <c r="B714" s="80"/>
      <c r="C714" s="80"/>
      <c r="D714" s="80"/>
      <c r="E714" s="80"/>
      <c r="F714" s="80"/>
      <c r="G714" s="80"/>
      <c r="H714" s="80"/>
      <c r="I714" s="80"/>
      <c r="J714" s="80"/>
      <c r="K714" s="80"/>
      <c r="L714"/>
    </row>
    <row r="715" spans="2:12" ht="18">
      <c r="B715" s="1205" t="s">
        <v>335</v>
      </c>
      <c r="C715" s="1205"/>
      <c r="D715" s="1205"/>
      <c r="E715" s="1205"/>
      <c r="F715" s="1205"/>
      <c r="G715" s="1205"/>
      <c r="H715" s="1205"/>
      <c r="I715" s="1205"/>
      <c r="J715" s="1205"/>
      <c r="K715" s="1205"/>
      <c r="L715"/>
    </row>
    <row r="716" spans="2:12" ht="18.75" thickBot="1">
      <c r="B716" s="1022"/>
      <c r="C716" s="1022"/>
      <c r="D716" s="1022"/>
      <c r="E716" s="1022"/>
      <c r="F716" s="722" t="s">
        <v>194</v>
      </c>
      <c r="G716" s="1022"/>
      <c r="H716" s="1022"/>
      <c r="I716" s="1022"/>
      <c r="J716" s="1022"/>
      <c r="K716" s="1022"/>
    </row>
    <row r="717" spans="2:12" ht="12.75" customHeight="1">
      <c r="B717" s="1206" t="s">
        <v>195</v>
      </c>
      <c r="C717" s="1209" t="s">
        <v>22</v>
      </c>
      <c r="D717" s="1209" t="s">
        <v>196</v>
      </c>
      <c r="E717" s="1211" t="s">
        <v>197</v>
      </c>
      <c r="F717" s="1212"/>
      <c r="G717" s="1213"/>
      <c r="H717" s="1209" t="s">
        <v>198</v>
      </c>
      <c r="I717" s="1211" t="s">
        <v>199</v>
      </c>
      <c r="J717" s="1212"/>
      <c r="K717" s="1214"/>
    </row>
    <row r="718" spans="2:12" ht="11.25" customHeight="1">
      <c r="B718" s="1207"/>
      <c r="C718" s="1191"/>
      <c r="D718" s="1191"/>
      <c r="E718" s="1201" t="s">
        <v>236</v>
      </c>
      <c r="F718" s="1191" t="s">
        <v>237</v>
      </c>
      <c r="G718" s="1191" t="s">
        <v>238</v>
      </c>
      <c r="H718" s="1191"/>
      <c r="I718" s="1201" t="s">
        <v>203</v>
      </c>
      <c r="J718" s="1201" t="s">
        <v>24</v>
      </c>
      <c r="K718" s="1216" t="s">
        <v>274</v>
      </c>
    </row>
    <row r="719" spans="2:12" ht="17.25" customHeight="1">
      <c r="B719" s="1207"/>
      <c r="C719" s="1191"/>
      <c r="D719" s="1191"/>
      <c r="E719" s="1201"/>
      <c r="F719" s="1191"/>
      <c r="G719" s="1191"/>
      <c r="H719" s="1191"/>
      <c r="I719" s="1201"/>
      <c r="J719" s="1201"/>
      <c r="K719" s="1216"/>
    </row>
    <row r="720" spans="2:12" ht="11.25" customHeight="1">
      <c r="B720" s="1064">
        <v>0</v>
      </c>
      <c r="C720" s="621">
        <v>1</v>
      </c>
      <c r="D720" s="621">
        <v>2</v>
      </c>
      <c r="E720" s="1065">
        <v>3</v>
      </c>
      <c r="F720" s="1065">
        <v>4</v>
      </c>
      <c r="G720" s="621">
        <v>5</v>
      </c>
      <c r="H720" s="621">
        <v>6</v>
      </c>
      <c r="I720" s="621">
        <v>7</v>
      </c>
      <c r="J720" s="621">
        <v>8</v>
      </c>
      <c r="K720" s="1066">
        <v>9</v>
      </c>
    </row>
    <row r="721" spans="2:11" ht="12.75">
      <c r="B721" s="987"/>
      <c r="C721" s="596"/>
      <c r="D721" s="596"/>
      <c r="E721" s="596"/>
      <c r="F721" s="596"/>
      <c r="G721" s="596"/>
      <c r="H721" s="596"/>
      <c r="I721" s="596"/>
      <c r="J721" s="596"/>
      <c r="K721" s="988"/>
    </row>
    <row r="722" spans="2:11" ht="14.25">
      <c r="B722" s="989"/>
      <c r="C722" s="1186" t="s">
        <v>206</v>
      </c>
      <c r="D722" s="1186"/>
      <c r="E722" s="1186"/>
      <c r="F722" s="1186"/>
      <c r="G722" s="1186"/>
      <c r="H722" s="1186"/>
      <c r="I722" s="1186"/>
      <c r="J722" s="1186"/>
      <c r="K722" s="1187"/>
    </row>
    <row r="723" spans="2:11" ht="12.75">
      <c r="B723" s="987"/>
      <c r="C723" s="596"/>
      <c r="D723" s="596"/>
      <c r="E723" s="596"/>
      <c r="F723" s="596"/>
      <c r="G723" s="596"/>
      <c r="H723" s="596"/>
      <c r="I723" s="596"/>
      <c r="J723" s="596"/>
      <c r="K723" s="988"/>
    </row>
    <row r="724" spans="2:11" ht="12.75">
      <c r="B724" s="1071" t="s">
        <v>207</v>
      </c>
      <c r="C724" s="1011">
        <f>SUM(D724+H724)</f>
        <v>131487</v>
      </c>
      <c r="D724" s="1011">
        <v>4212</v>
      </c>
      <c r="E724" s="1011">
        <v>1884</v>
      </c>
      <c r="F724" s="1011">
        <v>1881</v>
      </c>
      <c r="G724" s="1011">
        <v>447</v>
      </c>
      <c r="H724" s="1011">
        <v>127275</v>
      </c>
      <c r="I724" s="1011">
        <v>20665</v>
      </c>
      <c r="J724" s="1011">
        <v>40603</v>
      </c>
      <c r="K724" s="1011">
        <v>66007</v>
      </c>
    </row>
    <row r="725" spans="2:11" ht="12.75">
      <c r="B725" s="1071" t="s">
        <v>208</v>
      </c>
      <c r="C725" s="1011">
        <f t="shared" ref="C725:C735" si="64">SUM(D725+H725)</f>
        <v>139761</v>
      </c>
      <c r="D725" s="1011">
        <v>4061</v>
      </c>
      <c r="E725" s="1011">
        <v>2090</v>
      </c>
      <c r="F725" s="1011">
        <v>1541</v>
      </c>
      <c r="G725" s="1011">
        <v>430</v>
      </c>
      <c r="H725" s="1011">
        <v>135700</v>
      </c>
      <c r="I725" s="1011">
        <v>22172</v>
      </c>
      <c r="J725" s="1011">
        <v>39787</v>
      </c>
      <c r="K725" s="1011">
        <v>73741</v>
      </c>
    </row>
    <row r="726" spans="2:11" ht="12.75">
      <c r="B726" s="1071" t="s">
        <v>209</v>
      </c>
      <c r="C726" s="1011">
        <f t="shared" si="64"/>
        <v>169682</v>
      </c>
      <c r="D726" s="1013">
        <v>5140</v>
      </c>
      <c r="E726" s="1013">
        <v>2472</v>
      </c>
      <c r="F726" s="1013">
        <v>2072</v>
      </c>
      <c r="G726" s="1014">
        <v>596</v>
      </c>
      <c r="H726" s="1011">
        <v>164542</v>
      </c>
      <c r="I726" s="1013">
        <v>28740</v>
      </c>
      <c r="J726" s="1013">
        <v>46840</v>
      </c>
      <c r="K726" s="1013">
        <v>88962</v>
      </c>
    </row>
    <row r="727" spans="2:11" ht="12.75">
      <c r="B727" s="1071" t="s">
        <v>210</v>
      </c>
      <c r="C727" s="1011">
        <f>SUM(D727+H727)</f>
        <v>147812</v>
      </c>
      <c r="D727" s="1011">
        <v>3534</v>
      </c>
      <c r="E727" s="1012">
        <v>1611</v>
      </c>
      <c r="F727" s="1012">
        <v>1644</v>
      </c>
      <c r="G727" s="1011">
        <v>279</v>
      </c>
      <c r="H727" s="1011">
        <v>144278</v>
      </c>
      <c r="I727" s="1011">
        <v>24602</v>
      </c>
      <c r="J727" s="1011">
        <v>37994</v>
      </c>
      <c r="K727" s="1011">
        <v>81682</v>
      </c>
    </row>
    <row r="728" spans="2:11" ht="12.75">
      <c r="B728" s="1071" t="s">
        <v>211</v>
      </c>
      <c r="C728" s="1011">
        <f>SUM(D728+H728)</f>
        <v>152123</v>
      </c>
      <c r="D728" s="887">
        <v>3693</v>
      </c>
      <c r="E728" s="1016">
        <v>1713</v>
      </c>
      <c r="F728" s="1006">
        <v>1740</v>
      </c>
      <c r="G728" s="1006">
        <v>240</v>
      </c>
      <c r="H728" s="887">
        <v>148430</v>
      </c>
      <c r="I728" s="1016">
        <v>26209</v>
      </c>
      <c r="J728" s="1016">
        <v>40210</v>
      </c>
      <c r="K728" s="1006">
        <v>82011</v>
      </c>
    </row>
    <row r="729" spans="2:11" ht="12.75">
      <c r="B729" s="1071" t="s">
        <v>212</v>
      </c>
      <c r="C729" s="1011">
        <f t="shared" si="64"/>
        <v>166014</v>
      </c>
      <c r="D729" s="1011">
        <v>4176</v>
      </c>
      <c r="E729" s="1012">
        <v>1863</v>
      </c>
      <c r="F729" s="1012">
        <v>1929</v>
      </c>
      <c r="G729" s="1011">
        <v>384</v>
      </c>
      <c r="H729" s="1011">
        <v>161838</v>
      </c>
      <c r="I729" s="1011">
        <v>29003</v>
      </c>
      <c r="J729" s="1011">
        <v>42927</v>
      </c>
      <c r="K729" s="1011">
        <v>89908</v>
      </c>
    </row>
    <row r="730" spans="2:11" ht="12.75">
      <c r="B730" s="1071" t="s">
        <v>213</v>
      </c>
      <c r="C730" s="1011">
        <f>SUM(D730+H730)</f>
        <v>185533</v>
      </c>
      <c r="D730" s="764">
        <v>4807</v>
      </c>
      <c r="E730" s="1013">
        <v>2536</v>
      </c>
      <c r="F730" s="1014">
        <v>1934</v>
      </c>
      <c r="G730" s="1014">
        <v>337</v>
      </c>
      <c r="H730" s="1011">
        <v>180726</v>
      </c>
      <c r="I730" s="1013">
        <v>29597</v>
      </c>
      <c r="J730" s="1013">
        <v>50983</v>
      </c>
      <c r="K730" s="1013">
        <v>100146</v>
      </c>
    </row>
    <row r="731" spans="2:11" ht="12.75">
      <c r="B731" s="1071" t="s">
        <v>214</v>
      </c>
      <c r="C731" s="1011">
        <f t="shared" si="64"/>
        <v>154946</v>
      </c>
      <c r="D731" s="764">
        <v>5163</v>
      </c>
      <c r="E731" s="1013">
        <v>2773</v>
      </c>
      <c r="F731" s="1013">
        <v>1809</v>
      </c>
      <c r="G731" s="1014">
        <v>581</v>
      </c>
      <c r="H731" s="1011">
        <v>149783</v>
      </c>
      <c r="I731" s="1013">
        <v>24934</v>
      </c>
      <c r="J731" s="1013">
        <v>46560</v>
      </c>
      <c r="K731" s="1013">
        <v>78289</v>
      </c>
    </row>
    <row r="732" spans="2:11" ht="12.75">
      <c r="B732" s="1071" t="s">
        <v>215</v>
      </c>
      <c r="C732" s="1011">
        <f t="shared" si="64"/>
        <v>159994</v>
      </c>
      <c r="D732" s="1011">
        <v>5157</v>
      </c>
      <c r="E732" s="1012">
        <v>2557</v>
      </c>
      <c r="F732" s="1012">
        <v>2220</v>
      </c>
      <c r="G732" s="1011">
        <v>380</v>
      </c>
      <c r="H732" s="1011">
        <v>154837</v>
      </c>
      <c r="I732" s="1011">
        <v>27153</v>
      </c>
      <c r="J732" s="1011">
        <v>50573</v>
      </c>
      <c r="K732" s="1011">
        <v>77111</v>
      </c>
    </row>
    <row r="733" spans="2:11" ht="12.75">
      <c r="B733" s="1072" t="s">
        <v>216</v>
      </c>
      <c r="C733" s="1011">
        <f>SUM(D733+H733)</f>
        <v>157624</v>
      </c>
      <c r="D733" s="764">
        <v>4946</v>
      </c>
      <c r="E733" s="1013">
        <v>2081</v>
      </c>
      <c r="F733" s="1013">
        <v>2172</v>
      </c>
      <c r="G733" s="1013">
        <v>693</v>
      </c>
      <c r="H733" s="1012">
        <v>152678</v>
      </c>
      <c r="I733" s="1013">
        <v>27404</v>
      </c>
      <c r="J733" s="1013">
        <v>53995</v>
      </c>
      <c r="K733" s="1013">
        <v>71279</v>
      </c>
    </row>
    <row r="734" spans="2:11" ht="12.75">
      <c r="B734" s="1073" t="s">
        <v>217</v>
      </c>
      <c r="C734" s="1011">
        <f>SUM(D734+H734)</f>
        <v>153027</v>
      </c>
      <c r="D734" s="1013">
        <v>3583</v>
      </c>
      <c r="E734" s="1013">
        <v>1512</v>
      </c>
      <c r="F734" s="1013">
        <v>1540</v>
      </c>
      <c r="G734" s="1013">
        <v>531</v>
      </c>
      <c r="H734" s="1013">
        <v>149444</v>
      </c>
      <c r="I734" s="1013">
        <v>26016</v>
      </c>
      <c r="J734" s="1013">
        <v>53618</v>
      </c>
      <c r="K734" s="1013">
        <v>69810</v>
      </c>
    </row>
    <row r="735" spans="2:11" ht="12.75">
      <c r="B735" s="1073" t="s">
        <v>218</v>
      </c>
      <c r="C735" s="1011">
        <f t="shared" si="64"/>
        <v>148481</v>
      </c>
      <c r="D735" s="1013">
        <v>3581</v>
      </c>
      <c r="E735" s="1013">
        <v>1769</v>
      </c>
      <c r="F735" s="1013">
        <v>1378</v>
      </c>
      <c r="G735" s="1013">
        <v>434</v>
      </c>
      <c r="H735" s="1013">
        <v>144900</v>
      </c>
      <c r="I735" s="1013">
        <v>24386</v>
      </c>
      <c r="J735" s="1013">
        <v>51130</v>
      </c>
      <c r="K735" s="1013">
        <v>69384</v>
      </c>
    </row>
    <row r="736" spans="2:11" ht="15">
      <c r="B736" s="889"/>
      <c r="C736" s="1012"/>
      <c r="D736" s="1012"/>
      <c r="E736" s="1012"/>
      <c r="F736" s="1012"/>
      <c r="G736" s="1012"/>
      <c r="H736" s="1012"/>
      <c r="I736" s="1012"/>
      <c r="J736" s="1012"/>
      <c r="K736" s="1012"/>
    </row>
    <row r="737" spans="2:11" ht="12.75">
      <c r="B737" s="890">
        <v>2021</v>
      </c>
      <c r="C737" s="1005">
        <f t="shared" ref="C737:K737" si="65">SUM(C724:C735)</f>
        <v>1866484</v>
      </c>
      <c r="D737" s="1005">
        <f>SUM(D724:D735)</f>
        <v>52053</v>
      </c>
      <c r="E737" s="1005">
        <f t="shared" si="65"/>
        <v>24861</v>
      </c>
      <c r="F737" s="1005">
        <f t="shared" si="65"/>
        <v>21860</v>
      </c>
      <c r="G737" s="1005">
        <f>SUM(G724:G735)</f>
        <v>5332</v>
      </c>
      <c r="H737" s="1005">
        <f t="shared" si="65"/>
        <v>1814431</v>
      </c>
      <c r="I737" s="1005">
        <f t="shared" si="65"/>
        <v>310881</v>
      </c>
      <c r="J737" s="1005">
        <f t="shared" si="65"/>
        <v>555220</v>
      </c>
      <c r="K737" s="1005">
        <f t="shared" si="65"/>
        <v>948330</v>
      </c>
    </row>
    <row r="738" spans="2:11" ht="12.75">
      <c r="B738" s="1004"/>
      <c r="C738" s="992"/>
      <c r="D738" s="992"/>
      <c r="E738" s="992"/>
      <c r="F738" s="992"/>
      <c r="G738" s="992"/>
      <c r="H738" s="992"/>
      <c r="I738" s="992"/>
      <c r="J738" s="992"/>
      <c r="K738" s="992"/>
    </row>
    <row r="739" spans="2:11" ht="12.75">
      <c r="B739" s="80"/>
      <c r="C739" s="1184" t="s">
        <v>231</v>
      </c>
      <c r="D739" s="1184"/>
      <c r="E739" s="1184"/>
      <c r="F739" s="1184"/>
      <c r="G739" s="1184"/>
      <c r="H739" s="1184"/>
      <c r="I739" s="1184"/>
      <c r="J739" s="1184"/>
      <c r="K739" s="1184"/>
    </row>
    <row r="740" spans="2:11" ht="12.75">
      <c r="B740" s="596"/>
      <c r="C740" s="992"/>
      <c r="D740" s="992"/>
      <c r="E740" s="992"/>
      <c r="F740" s="992"/>
      <c r="G740" s="992"/>
      <c r="H740" s="992"/>
      <c r="I740" s="992"/>
      <c r="J740" s="992"/>
      <c r="K740" s="992"/>
    </row>
    <row r="741" spans="2:11" ht="12.75">
      <c r="B741" s="891" t="s">
        <v>207</v>
      </c>
      <c r="C741" s="1011">
        <f t="shared" ref="C741:C752" si="66">SUM(D741+H741)</f>
        <v>39741341</v>
      </c>
      <c r="D741" s="1011">
        <v>237362</v>
      </c>
      <c r="E741" s="1011">
        <v>66223</v>
      </c>
      <c r="F741" s="1011">
        <v>109472</v>
      </c>
      <c r="G741" s="1011">
        <v>61667</v>
      </c>
      <c r="H741" s="1011">
        <v>39503979</v>
      </c>
      <c r="I741" s="1011">
        <v>5747629</v>
      </c>
      <c r="J741" s="1011">
        <v>11340717</v>
      </c>
      <c r="K741" s="1011">
        <v>22415633</v>
      </c>
    </row>
    <row r="742" spans="2:11" ht="12.75">
      <c r="B742" s="891" t="s">
        <v>208</v>
      </c>
      <c r="C742" s="1011">
        <f t="shared" si="66"/>
        <v>42585604</v>
      </c>
      <c r="D742" s="1011">
        <v>225646</v>
      </c>
      <c r="E742" s="1011">
        <v>74893</v>
      </c>
      <c r="F742" s="1011">
        <v>91386</v>
      </c>
      <c r="G742" s="1011">
        <v>59367</v>
      </c>
      <c r="H742" s="1011">
        <v>42359958</v>
      </c>
      <c r="I742" s="1011">
        <v>6173809</v>
      </c>
      <c r="J742" s="1011">
        <v>11233624</v>
      </c>
      <c r="K742" s="1011">
        <v>24952525</v>
      </c>
    </row>
    <row r="743" spans="2:11" ht="12.75">
      <c r="B743" s="891" t="s">
        <v>209</v>
      </c>
      <c r="C743" s="1011">
        <f t="shared" si="66"/>
        <v>51669516</v>
      </c>
      <c r="D743" s="1013">
        <v>269170</v>
      </c>
      <c r="E743" s="1013">
        <v>75705</v>
      </c>
      <c r="F743" s="1013">
        <v>120949</v>
      </c>
      <c r="G743" s="1014">
        <v>72516</v>
      </c>
      <c r="H743" s="1011">
        <v>51400346</v>
      </c>
      <c r="I743" s="1013">
        <v>8040952</v>
      </c>
      <c r="J743" s="1013">
        <v>13263981</v>
      </c>
      <c r="K743" s="1013">
        <v>30095413</v>
      </c>
    </row>
    <row r="744" spans="2:11" ht="12.75">
      <c r="B744" s="891" t="s">
        <v>210</v>
      </c>
      <c r="C744" s="1011">
        <f t="shared" si="66"/>
        <v>46021458</v>
      </c>
      <c r="D744" s="1011">
        <v>203453</v>
      </c>
      <c r="E744" s="1012">
        <v>56947</v>
      </c>
      <c r="F744" s="1012">
        <v>106856</v>
      </c>
      <c r="G744" s="1011">
        <v>39650</v>
      </c>
      <c r="H744" s="1011">
        <v>45818005</v>
      </c>
      <c r="I744" s="1011">
        <v>6937605</v>
      </c>
      <c r="J744" s="1011">
        <v>10743705</v>
      </c>
      <c r="K744" s="1011">
        <v>28136695</v>
      </c>
    </row>
    <row r="745" spans="2:11" ht="12.75">
      <c r="B745" s="891" t="s">
        <v>211</v>
      </c>
      <c r="C745" s="1011">
        <f t="shared" si="66"/>
        <v>46571427</v>
      </c>
      <c r="D745" s="1016">
        <v>212169</v>
      </c>
      <c r="E745" s="1016">
        <v>64706</v>
      </c>
      <c r="F745" s="1016">
        <v>114698</v>
      </c>
      <c r="G745" s="1016">
        <v>32765</v>
      </c>
      <c r="H745" s="1016">
        <v>46359258</v>
      </c>
      <c r="I745" s="1016">
        <v>7426484</v>
      </c>
      <c r="J745" s="1016">
        <v>11153429</v>
      </c>
      <c r="K745" s="1006">
        <v>27779345</v>
      </c>
    </row>
    <row r="746" spans="2:11" ht="12.75">
      <c r="B746" s="891" t="s">
        <v>212</v>
      </c>
      <c r="C746" s="1011">
        <f t="shared" si="66"/>
        <v>50546758</v>
      </c>
      <c r="D746" s="1011">
        <v>230190</v>
      </c>
      <c r="E746" s="1012">
        <v>64238</v>
      </c>
      <c r="F746" s="1012">
        <v>119347</v>
      </c>
      <c r="G746" s="1011">
        <v>46605</v>
      </c>
      <c r="H746" s="1011">
        <v>50316568</v>
      </c>
      <c r="I746" s="1011">
        <v>8234522</v>
      </c>
      <c r="J746" s="1011">
        <v>11657127</v>
      </c>
      <c r="K746" s="1011">
        <v>30424919</v>
      </c>
    </row>
    <row r="747" spans="2:11" ht="12.75">
      <c r="B747" s="891" t="s">
        <v>213</v>
      </c>
      <c r="C747" s="1011">
        <f t="shared" si="66"/>
        <v>49773277</v>
      </c>
      <c r="D747" s="1013">
        <v>259662</v>
      </c>
      <c r="E747" s="1013">
        <v>89587</v>
      </c>
      <c r="F747" s="1013">
        <v>122756</v>
      </c>
      <c r="G747" s="1014">
        <v>47319</v>
      </c>
      <c r="H747" s="1011">
        <v>49513615</v>
      </c>
      <c r="I747" s="1013">
        <v>8220789</v>
      </c>
      <c r="J747" s="1013">
        <v>13988860</v>
      </c>
      <c r="K747" s="1013">
        <v>27303966</v>
      </c>
    </row>
    <row r="748" spans="2:11" ht="12.75">
      <c r="B748" s="891" t="s">
        <v>214</v>
      </c>
      <c r="C748" s="1011">
        <f t="shared" si="66"/>
        <v>46010365</v>
      </c>
      <c r="D748" s="1013">
        <v>287087</v>
      </c>
      <c r="E748" s="1013">
        <v>98165</v>
      </c>
      <c r="F748" s="1013">
        <v>115259</v>
      </c>
      <c r="G748" s="1014">
        <v>73663</v>
      </c>
      <c r="H748" s="1011">
        <v>45723278</v>
      </c>
      <c r="I748" s="1013">
        <v>6832506</v>
      </c>
      <c r="J748" s="1013">
        <v>12656962</v>
      </c>
      <c r="K748" s="1013">
        <v>26233810</v>
      </c>
    </row>
    <row r="749" spans="2:11" ht="12.75">
      <c r="B749" s="891" t="s">
        <v>215</v>
      </c>
      <c r="C749" s="1011">
        <f t="shared" si="66"/>
        <v>47074285</v>
      </c>
      <c r="D749" s="1013">
        <v>280407</v>
      </c>
      <c r="E749" s="1013">
        <v>87972</v>
      </c>
      <c r="F749" s="1013">
        <v>143839</v>
      </c>
      <c r="G749" s="1014">
        <v>48596</v>
      </c>
      <c r="H749" s="1011">
        <v>46793878</v>
      </c>
      <c r="I749" s="1013">
        <v>7338139</v>
      </c>
      <c r="J749" s="1013">
        <v>14008821</v>
      </c>
      <c r="K749" s="1013">
        <v>25446918</v>
      </c>
    </row>
    <row r="750" spans="2:11" ht="12.75">
      <c r="B750" s="891" t="s">
        <v>216</v>
      </c>
      <c r="C750" s="1011">
        <f>SUM(D750+H750)</f>
        <v>46072566</v>
      </c>
      <c r="D750" s="1013">
        <v>285761</v>
      </c>
      <c r="E750" s="1013">
        <v>72051</v>
      </c>
      <c r="F750" s="1013">
        <v>119761</v>
      </c>
      <c r="G750" s="1013">
        <v>93949</v>
      </c>
      <c r="H750" s="1012">
        <v>45786805</v>
      </c>
      <c r="I750" s="1013">
        <v>7425733</v>
      </c>
      <c r="J750" s="1013">
        <v>15007067</v>
      </c>
      <c r="K750" s="1013">
        <v>23354005</v>
      </c>
    </row>
    <row r="751" spans="2:11" ht="12.75">
      <c r="B751" s="891" t="s">
        <v>217</v>
      </c>
      <c r="C751" s="1011">
        <f>SUM(D751+H751)</f>
        <v>45343150</v>
      </c>
      <c r="D751" s="1013">
        <v>221738</v>
      </c>
      <c r="E751" s="1013">
        <v>51591</v>
      </c>
      <c r="F751" s="1013">
        <v>93040</v>
      </c>
      <c r="G751" s="1013">
        <v>77107</v>
      </c>
      <c r="H751" s="1012">
        <v>45121412</v>
      </c>
      <c r="I751" s="1013">
        <v>7075285</v>
      </c>
      <c r="J751" s="1013">
        <v>15101194</v>
      </c>
      <c r="K751" s="1013">
        <v>22944933</v>
      </c>
    </row>
    <row r="752" spans="2:11" ht="12.75">
      <c r="B752" s="891" t="s">
        <v>218</v>
      </c>
      <c r="C752" s="1011">
        <f t="shared" si="66"/>
        <v>44112072</v>
      </c>
      <c r="D752" s="1013">
        <v>209996</v>
      </c>
      <c r="E752" s="1013">
        <v>59984</v>
      </c>
      <c r="F752" s="1013">
        <v>84647</v>
      </c>
      <c r="G752" s="1013">
        <v>65365</v>
      </c>
      <c r="H752" s="1013">
        <v>43902076</v>
      </c>
      <c r="I752" s="1013">
        <v>6509276</v>
      </c>
      <c r="J752" s="1013">
        <v>14526488</v>
      </c>
      <c r="K752" s="1013">
        <v>22866312</v>
      </c>
    </row>
    <row r="753" spans="2:11" ht="12.75">
      <c r="B753" s="1004"/>
      <c r="C753" s="1012"/>
      <c r="D753" s="1012"/>
      <c r="E753" s="1012"/>
      <c r="F753" s="1012"/>
      <c r="G753" s="1012"/>
      <c r="H753" s="1012"/>
      <c r="I753" s="1012"/>
      <c r="J753" s="1012"/>
      <c r="K753" s="1012"/>
    </row>
    <row r="754" spans="2:11" ht="12.75">
      <c r="B754" s="890">
        <v>2021</v>
      </c>
      <c r="C754" s="1005">
        <f t="shared" ref="C754:K754" si="67">SUM(C741:C752)</f>
        <v>555521819</v>
      </c>
      <c r="D754" s="1005">
        <f t="shared" si="67"/>
        <v>2922641</v>
      </c>
      <c r="E754" s="1005">
        <f t="shared" si="67"/>
        <v>862062</v>
      </c>
      <c r="F754" s="1005">
        <f t="shared" si="67"/>
        <v>1342010</v>
      </c>
      <c r="G754" s="1005">
        <f t="shared" si="67"/>
        <v>718569</v>
      </c>
      <c r="H754" s="1005">
        <f t="shared" si="67"/>
        <v>552599178</v>
      </c>
      <c r="I754" s="1005">
        <f t="shared" si="67"/>
        <v>85962729</v>
      </c>
      <c r="J754" s="1005">
        <f t="shared" si="67"/>
        <v>154681975</v>
      </c>
      <c r="K754" s="1005">
        <f t="shared" si="67"/>
        <v>311954474</v>
      </c>
    </row>
    <row r="755" spans="2:11" ht="12.75">
      <c r="B755" s="603"/>
      <c r="C755" s="993"/>
      <c r="D755" s="993"/>
      <c r="E755" s="993"/>
      <c r="F755" s="993"/>
      <c r="G755" s="993"/>
      <c r="H755" s="993"/>
      <c r="I755" s="993"/>
      <c r="J755" s="993"/>
      <c r="K755" s="993"/>
    </row>
    <row r="756" spans="2:11" ht="12.75" customHeight="1">
      <c r="B756" s="1280" t="s">
        <v>195</v>
      </c>
      <c r="C756" s="1190" t="s">
        <v>22</v>
      </c>
      <c r="D756" s="1190" t="s">
        <v>196</v>
      </c>
      <c r="E756" s="1192" t="s">
        <v>197</v>
      </c>
      <c r="F756" s="1193"/>
      <c r="G756" s="1194"/>
      <c r="H756" s="1195" t="s">
        <v>198</v>
      </c>
      <c r="I756" s="1197" t="s">
        <v>199</v>
      </c>
      <c r="J756" s="1198"/>
      <c r="K756" s="1198"/>
    </row>
    <row r="757" spans="2:11" ht="11.25" customHeight="1">
      <c r="B757" s="1281"/>
      <c r="C757" s="1191"/>
      <c r="D757" s="1191"/>
      <c r="E757" s="1200" t="s">
        <v>236</v>
      </c>
      <c r="F757" s="1190" t="s">
        <v>237</v>
      </c>
      <c r="G757" s="1190" t="s">
        <v>238</v>
      </c>
      <c r="H757" s="1196"/>
      <c r="I757" s="1200" t="s">
        <v>203</v>
      </c>
      <c r="J757" s="1200" t="s">
        <v>24</v>
      </c>
      <c r="K757" s="1190" t="s">
        <v>204</v>
      </c>
    </row>
    <row r="758" spans="2:11" ht="11.25" customHeight="1">
      <c r="B758" s="1281"/>
      <c r="C758" s="1191"/>
      <c r="D758" s="1191"/>
      <c r="E758" s="1201"/>
      <c r="F758" s="1191"/>
      <c r="G758" s="1191"/>
      <c r="H758" s="1196"/>
      <c r="I758" s="1202"/>
      <c r="J758" s="1202"/>
      <c r="K758" s="1279"/>
    </row>
    <row r="759" spans="2:11" ht="12.75">
      <c r="B759" s="593">
        <v>0</v>
      </c>
      <c r="C759" s="994">
        <v>1</v>
      </c>
      <c r="D759" s="994">
        <v>2</v>
      </c>
      <c r="E759" s="995">
        <v>3</v>
      </c>
      <c r="F759" s="995">
        <v>4</v>
      </c>
      <c r="G759" s="994">
        <v>5</v>
      </c>
      <c r="H759" s="994">
        <v>6</v>
      </c>
      <c r="I759" s="994">
        <v>7</v>
      </c>
      <c r="J759" s="994">
        <v>8</v>
      </c>
      <c r="K759" s="994">
        <v>9</v>
      </c>
    </row>
    <row r="760" spans="2:11" ht="12.75">
      <c r="B760" s="596"/>
      <c r="C760" s="992"/>
      <c r="D760" s="992"/>
      <c r="E760" s="992"/>
      <c r="F760" s="992"/>
      <c r="G760" s="992"/>
      <c r="H760" s="992"/>
      <c r="I760" s="992"/>
      <c r="J760" s="992"/>
      <c r="K760" s="992"/>
    </row>
    <row r="761" spans="2:11" ht="12.75">
      <c r="B761" s="80"/>
      <c r="C761" s="1184" t="s">
        <v>232</v>
      </c>
      <c r="D761" s="1184"/>
      <c r="E761" s="1184"/>
      <c r="F761" s="1184"/>
      <c r="G761" s="1184"/>
      <c r="H761" s="1184"/>
      <c r="I761" s="1184"/>
      <c r="J761" s="1184"/>
      <c r="K761" s="1184"/>
    </row>
    <row r="762" spans="2:11" ht="12.75">
      <c r="B762" s="80"/>
      <c r="C762" s="996"/>
      <c r="D762" s="996"/>
      <c r="E762" s="996"/>
      <c r="F762" s="996"/>
      <c r="G762" s="996"/>
      <c r="H762" s="996"/>
      <c r="I762" s="996"/>
      <c r="J762" s="996"/>
      <c r="K762" s="996"/>
    </row>
    <row r="763" spans="2:11" ht="12.75">
      <c r="B763" s="891" t="s">
        <v>207</v>
      </c>
      <c r="C763" s="1011">
        <f>SUM(D763+H763)</f>
        <v>78109600</v>
      </c>
      <c r="D763" s="1011">
        <v>415757</v>
      </c>
      <c r="E763" s="1011">
        <v>115249</v>
      </c>
      <c r="F763" s="1011">
        <v>192404</v>
      </c>
      <c r="G763" s="1011">
        <v>108104</v>
      </c>
      <c r="H763" s="1011">
        <v>77693843</v>
      </c>
      <c r="I763" s="1011">
        <v>11243403</v>
      </c>
      <c r="J763" s="1011">
        <v>23582450</v>
      </c>
      <c r="K763" s="1011">
        <v>42867990</v>
      </c>
    </row>
    <row r="764" spans="2:11" ht="12.75">
      <c r="B764" s="891" t="s">
        <v>208</v>
      </c>
      <c r="C764" s="1011">
        <f t="shared" ref="C764:C774" si="68">SUM(D764+H764)</f>
        <v>84091107</v>
      </c>
      <c r="D764" s="1011">
        <v>393972</v>
      </c>
      <c r="E764" s="1011">
        <v>130879</v>
      </c>
      <c r="F764" s="1011">
        <v>159588</v>
      </c>
      <c r="G764" s="1011">
        <v>103505</v>
      </c>
      <c r="H764" s="1011">
        <v>83697135</v>
      </c>
      <c r="I764" s="1011">
        <v>12177076</v>
      </c>
      <c r="J764" s="1011">
        <v>23317616</v>
      </c>
      <c r="K764" s="1011">
        <v>48202443</v>
      </c>
    </row>
    <row r="765" spans="2:11" ht="12.75">
      <c r="B765" s="891" t="s">
        <v>209</v>
      </c>
      <c r="C765" s="1011">
        <f t="shared" si="68"/>
        <v>102461148</v>
      </c>
      <c r="D765" s="1013">
        <v>472364</v>
      </c>
      <c r="E765" s="1013">
        <v>133618</v>
      </c>
      <c r="F765" s="1013">
        <v>212699</v>
      </c>
      <c r="G765" s="1014">
        <v>126047</v>
      </c>
      <c r="H765" s="1011">
        <v>101988784</v>
      </c>
      <c r="I765" s="1013">
        <v>15849028</v>
      </c>
      <c r="J765" s="1013">
        <v>27673719</v>
      </c>
      <c r="K765" s="1013">
        <v>58466037</v>
      </c>
    </row>
    <row r="766" spans="2:11" ht="12.75">
      <c r="B766" s="891" t="s">
        <v>210</v>
      </c>
      <c r="C766" s="1011">
        <f t="shared" si="68"/>
        <v>89783783</v>
      </c>
      <c r="D766" s="1011">
        <v>360230</v>
      </c>
      <c r="E766" s="1012">
        <v>100047</v>
      </c>
      <c r="F766" s="1012">
        <v>192268</v>
      </c>
      <c r="G766" s="1012">
        <v>67915</v>
      </c>
      <c r="H766" s="1011">
        <v>89423553</v>
      </c>
      <c r="I766" s="1012">
        <v>13563784</v>
      </c>
      <c r="J766" s="1012">
        <v>22215821</v>
      </c>
      <c r="K766" s="1012">
        <v>53643948</v>
      </c>
    </row>
    <row r="767" spans="2:11" ht="12.75">
      <c r="B767" s="891" t="s">
        <v>211</v>
      </c>
      <c r="C767" s="1011">
        <f t="shared" si="68"/>
        <v>91368131</v>
      </c>
      <c r="D767" s="1016">
        <v>376395</v>
      </c>
      <c r="E767" s="1016">
        <v>114763</v>
      </c>
      <c r="F767" s="1016">
        <v>205460</v>
      </c>
      <c r="G767" s="1016">
        <v>56172</v>
      </c>
      <c r="H767" s="1016">
        <v>90991736</v>
      </c>
      <c r="I767" s="1016">
        <v>14560960</v>
      </c>
      <c r="J767" s="1016">
        <v>23348822</v>
      </c>
      <c r="K767" s="1016">
        <v>53081954</v>
      </c>
    </row>
    <row r="768" spans="2:11" ht="12.75">
      <c r="B768" s="891" t="s">
        <v>212</v>
      </c>
      <c r="C768" s="1011">
        <f t="shared" si="68"/>
        <v>99584261</v>
      </c>
      <c r="D768" s="1011">
        <v>409711</v>
      </c>
      <c r="E768" s="1012">
        <v>113176</v>
      </c>
      <c r="F768" s="1012">
        <v>212213</v>
      </c>
      <c r="G768" s="1012">
        <v>84322</v>
      </c>
      <c r="H768" s="1011">
        <v>99174550</v>
      </c>
      <c r="I768" s="1012">
        <v>16143401</v>
      </c>
      <c r="J768" s="1012">
        <v>24372903</v>
      </c>
      <c r="K768" s="1012">
        <v>58658246</v>
      </c>
    </row>
    <row r="769" spans="2:11" ht="12.75">
      <c r="B769" s="891" t="s">
        <v>213</v>
      </c>
      <c r="C769" s="1011">
        <f>SUM(D769+H769)</f>
        <v>97936639</v>
      </c>
      <c r="D769" s="1013">
        <v>463172</v>
      </c>
      <c r="E769" s="1013">
        <v>157219</v>
      </c>
      <c r="F769" s="1013">
        <v>221210</v>
      </c>
      <c r="G769" s="1014">
        <v>84743</v>
      </c>
      <c r="H769" s="1011">
        <v>97473467</v>
      </c>
      <c r="I769" s="1013">
        <v>16134948</v>
      </c>
      <c r="J769" s="1013">
        <v>29010696</v>
      </c>
      <c r="K769" s="1013">
        <v>52327823</v>
      </c>
    </row>
    <row r="770" spans="2:11" ht="12.75">
      <c r="B770" s="891" t="s">
        <v>214</v>
      </c>
      <c r="C770" s="1011">
        <f>SUM(D770+H770)</f>
        <v>90347661</v>
      </c>
      <c r="D770" s="1013">
        <v>506165</v>
      </c>
      <c r="E770" s="1013">
        <v>172138</v>
      </c>
      <c r="F770" s="1013">
        <v>205839</v>
      </c>
      <c r="G770" s="1014">
        <v>128188</v>
      </c>
      <c r="H770" s="1011">
        <v>89841496</v>
      </c>
      <c r="I770" s="1013">
        <v>13379420</v>
      </c>
      <c r="J770" s="1013">
        <v>26379670</v>
      </c>
      <c r="K770" s="1013">
        <v>50082406</v>
      </c>
    </row>
    <row r="771" spans="2:11" ht="12.75">
      <c r="B771" s="891" t="s">
        <v>215</v>
      </c>
      <c r="C771" s="1011">
        <f t="shared" si="68"/>
        <v>92736838</v>
      </c>
      <c r="D771" s="1011">
        <v>498464</v>
      </c>
      <c r="E771" s="1012">
        <v>155328</v>
      </c>
      <c r="F771" s="1012">
        <v>258397</v>
      </c>
      <c r="G771" s="1012">
        <v>84739</v>
      </c>
      <c r="H771" s="1011">
        <v>92238374</v>
      </c>
      <c r="I771" s="1012">
        <v>14500535</v>
      </c>
      <c r="J771" s="1012">
        <v>28611254</v>
      </c>
      <c r="K771" s="1012">
        <v>49126585</v>
      </c>
    </row>
    <row r="772" spans="2:11" ht="12.75">
      <c r="B772" s="891" t="s">
        <v>216</v>
      </c>
      <c r="C772" s="1011">
        <f t="shared" si="68"/>
        <v>91063370</v>
      </c>
      <c r="D772" s="1013">
        <v>499340</v>
      </c>
      <c r="E772" s="1013">
        <v>126691</v>
      </c>
      <c r="F772" s="1013">
        <v>209408</v>
      </c>
      <c r="G772" s="1013">
        <v>163241</v>
      </c>
      <c r="H772" s="1012">
        <v>90564030</v>
      </c>
      <c r="I772" s="1013">
        <v>14582999</v>
      </c>
      <c r="J772" s="1013">
        <v>30907506</v>
      </c>
      <c r="K772" s="1013">
        <v>45073525</v>
      </c>
    </row>
    <row r="773" spans="2:11" ht="12.75">
      <c r="B773" s="891" t="s">
        <v>217</v>
      </c>
      <c r="C773" s="1011">
        <f t="shared" si="68"/>
        <v>90002890</v>
      </c>
      <c r="D773" s="1013">
        <v>388410</v>
      </c>
      <c r="E773" s="1013">
        <v>91354</v>
      </c>
      <c r="F773" s="1013">
        <v>162741</v>
      </c>
      <c r="G773" s="1013">
        <v>134315</v>
      </c>
      <c r="H773" s="1012">
        <v>89614480</v>
      </c>
      <c r="I773" s="1013">
        <v>13880364</v>
      </c>
      <c r="J773" s="1013">
        <v>31315926</v>
      </c>
      <c r="K773" s="1013">
        <v>44418190</v>
      </c>
    </row>
    <row r="774" spans="2:11" ht="12.75">
      <c r="B774" s="891" t="s">
        <v>218</v>
      </c>
      <c r="C774" s="1011">
        <f t="shared" si="68"/>
        <v>87779993</v>
      </c>
      <c r="D774" s="1013">
        <v>372490</v>
      </c>
      <c r="E774" s="1013">
        <v>106517</v>
      </c>
      <c r="F774" s="1013">
        <v>149483</v>
      </c>
      <c r="G774" s="1014">
        <v>116490</v>
      </c>
      <c r="H774" s="1015">
        <v>87407503</v>
      </c>
      <c r="I774" s="1013">
        <v>13264826</v>
      </c>
      <c r="J774" s="1013">
        <v>29875108</v>
      </c>
      <c r="K774" s="1013">
        <v>44267569</v>
      </c>
    </row>
    <row r="775" spans="2:11" ht="12.75">
      <c r="B775" s="891"/>
      <c r="C775" s="1010"/>
      <c r="D775" s="1007"/>
      <c r="E775" s="1008"/>
      <c r="F775" s="1008"/>
      <c r="G775" s="1008"/>
      <c r="H775" s="1007"/>
      <c r="I775" s="1008"/>
      <c r="J775" s="1008"/>
      <c r="K775" s="1008"/>
    </row>
    <row r="776" spans="2:11" ht="12.75">
      <c r="B776" s="890">
        <v>2021</v>
      </c>
      <c r="C776" s="1009">
        <f t="shared" ref="C776:K776" si="69">SUM(C763:C774)</f>
        <v>1095265421</v>
      </c>
      <c r="D776" s="1009">
        <f t="shared" si="69"/>
        <v>5156470</v>
      </c>
      <c r="E776" s="1009">
        <f t="shared" si="69"/>
        <v>1516979</v>
      </c>
      <c r="F776" s="1009">
        <f t="shared" si="69"/>
        <v>2381710</v>
      </c>
      <c r="G776" s="1009">
        <f t="shared" si="69"/>
        <v>1257781</v>
      </c>
      <c r="H776" s="1009">
        <f t="shared" si="69"/>
        <v>1090108951</v>
      </c>
      <c r="I776" s="1009">
        <f t="shared" si="69"/>
        <v>169280744</v>
      </c>
      <c r="J776" s="1009">
        <f t="shared" si="69"/>
        <v>320611491</v>
      </c>
      <c r="K776" s="1009">
        <f t="shared" si="69"/>
        <v>600216716</v>
      </c>
    </row>
    <row r="777" spans="2:11">
      <c r="B777" s="477"/>
      <c r="C777" s="443"/>
      <c r="D777" s="443"/>
      <c r="E777" s="443"/>
      <c r="F777" s="443"/>
      <c r="G777" s="443"/>
      <c r="H777" s="443"/>
      <c r="I777" s="443"/>
      <c r="J777" s="443"/>
      <c r="K777" s="478"/>
    </row>
    <row r="778" spans="2:11">
      <c r="B778" s="477"/>
      <c r="C778" s="443"/>
      <c r="D778" s="443"/>
      <c r="E778" s="443"/>
      <c r="F778" s="443"/>
      <c r="G778" s="443"/>
      <c r="H778" s="443"/>
      <c r="I778" s="443"/>
      <c r="J778" s="443"/>
      <c r="K778" s="478"/>
    </row>
    <row r="779" spans="2:11" ht="19.5">
      <c r="B779" s="989"/>
      <c r="C779" s="1004"/>
      <c r="D779" s="1004"/>
      <c r="E779" s="1041"/>
      <c r="F779" s="1042" t="s">
        <v>233</v>
      </c>
      <c r="G779" s="1042"/>
      <c r="H779" s="1042"/>
      <c r="I779" s="1042"/>
      <c r="J779" s="1043"/>
      <c r="K779" s="1044"/>
    </row>
    <row r="780" spans="2:11" ht="15.75">
      <c r="B780" s="479" t="s">
        <v>207</v>
      </c>
      <c r="C780" s="509">
        <f>C763/C724</f>
        <v>594.0480807988622</v>
      </c>
      <c r="D780" s="509">
        <f t="shared" ref="D780:K780" si="70">D763/D724</f>
        <v>98.707739791073124</v>
      </c>
      <c r="E780" s="509">
        <f t="shared" si="70"/>
        <v>61.172505307855623</v>
      </c>
      <c r="F780" s="509">
        <f t="shared" si="70"/>
        <v>102.28814460393407</v>
      </c>
      <c r="G780" s="509">
        <f t="shared" si="70"/>
        <v>241.84340044742729</v>
      </c>
      <c r="H780" s="509">
        <f t="shared" si="70"/>
        <v>610.44072284423487</v>
      </c>
      <c r="I780" s="509">
        <f t="shared" si="70"/>
        <v>544.07950641180742</v>
      </c>
      <c r="J780" s="509">
        <f t="shared" si="70"/>
        <v>580.80560549713073</v>
      </c>
      <c r="K780" s="948">
        <f t="shared" si="70"/>
        <v>649.44611935097794</v>
      </c>
    </row>
    <row r="781" spans="2:11" ht="15.75">
      <c r="B781" s="479" t="s">
        <v>208</v>
      </c>
      <c r="C781" s="509">
        <f>C764/C725</f>
        <v>601.67791443965052</v>
      </c>
      <c r="D781" s="509">
        <f t="shared" ref="D781:K784" si="71">D764/D725</f>
        <v>97.013543462201426</v>
      </c>
      <c r="E781" s="509">
        <f t="shared" si="71"/>
        <v>62.621531100478471</v>
      </c>
      <c r="F781" s="509">
        <f t="shared" si="71"/>
        <v>103.56132381570409</v>
      </c>
      <c r="G781" s="509">
        <f t="shared" si="71"/>
        <v>240.7093023255814</v>
      </c>
      <c r="H781" s="509">
        <f t="shared" si="71"/>
        <v>616.78065585851141</v>
      </c>
      <c r="I781" s="509">
        <f t="shared" si="71"/>
        <v>549.20963377232545</v>
      </c>
      <c r="J781" s="509">
        <f t="shared" si="71"/>
        <v>586.06117576092697</v>
      </c>
      <c r="K781" s="948">
        <f t="shared" si="71"/>
        <v>653.67221762655777</v>
      </c>
    </row>
    <row r="782" spans="2:11" ht="15.75">
      <c r="B782" s="479" t="s">
        <v>209</v>
      </c>
      <c r="C782" s="509">
        <f>C765/C726</f>
        <v>603.84217536332665</v>
      </c>
      <c r="D782" s="509">
        <f t="shared" si="71"/>
        <v>91.899610894941631</v>
      </c>
      <c r="E782" s="509">
        <f t="shared" si="71"/>
        <v>54.052588996763753</v>
      </c>
      <c r="F782" s="509">
        <f t="shared" si="71"/>
        <v>102.65395752895753</v>
      </c>
      <c r="G782" s="509">
        <f t="shared" si="71"/>
        <v>211.48825503355704</v>
      </c>
      <c r="H782" s="509">
        <f t="shared" si="71"/>
        <v>619.8343523234189</v>
      </c>
      <c r="I782" s="509">
        <f t="shared" si="71"/>
        <v>551.46235212247734</v>
      </c>
      <c r="J782" s="509">
        <f t="shared" si="71"/>
        <v>590.81381298035865</v>
      </c>
      <c r="K782" s="948">
        <f t="shared" si="71"/>
        <v>657.20236730289332</v>
      </c>
    </row>
    <row r="783" spans="2:11" ht="15.75">
      <c r="B783" s="479" t="s">
        <v>210</v>
      </c>
      <c r="C783" s="509">
        <f>C766/C727</f>
        <v>607.41876843558032</v>
      </c>
      <c r="D783" s="509">
        <f t="shared" si="71"/>
        <v>101.93265421618563</v>
      </c>
      <c r="E783" s="509">
        <f t="shared" si="71"/>
        <v>62.102420856610799</v>
      </c>
      <c r="F783" s="509">
        <f t="shared" si="71"/>
        <v>116.95133819951339</v>
      </c>
      <c r="G783" s="509">
        <f t="shared" si="71"/>
        <v>243.42293906810036</v>
      </c>
      <c r="H783" s="509">
        <f t="shared" si="71"/>
        <v>619.80033684969294</v>
      </c>
      <c r="I783" s="509">
        <f t="shared" si="71"/>
        <v>551.32850987724578</v>
      </c>
      <c r="J783" s="509">
        <f t="shared" si="71"/>
        <v>584.71919250407961</v>
      </c>
      <c r="K783" s="948">
        <f t="shared" si="71"/>
        <v>656.74136284615952</v>
      </c>
    </row>
    <row r="784" spans="2:11" ht="15.75">
      <c r="B784" s="479" t="s">
        <v>211</v>
      </c>
      <c r="C784" s="509">
        <f>C767/C728</f>
        <v>600.62009689527554</v>
      </c>
      <c r="D784" s="509">
        <f t="shared" si="71"/>
        <v>101.92120227457352</v>
      </c>
      <c r="E784" s="509">
        <f t="shared" si="71"/>
        <v>66.995329830706368</v>
      </c>
      <c r="F784" s="509">
        <f t="shared" si="71"/>
        <v>118.08045977011494</v>
      </c>
      <c r="G784" s="509">
        <f t="shared" si="71"/>
        <v>234.05</v>
      </c>
      <c r="H784" s="509">
        <f t="shared" si="71"/>
        <v>613.02793235868762</v>
      </c>
      <c r="I784" s="509">
        <f t="shared" si="71"/>
        <v>555.57098706551187</v>
      </c>
      <c r="J784" s="509">
        <f t="shared" si="71"/>
        <v>580.67202188510316</v>
      </c>
      <c r="K784" s="948">
        <f t="shared" si="71"/>
        <v>647.25407567277557</v>
      </c>
    </row>
    <row r="785" spans="2:11" ht="15.75">
      <c r="B785" s="479" t="s">
        <v>212</v>
      </c>
      <c r="C785" s="509">
        <f t="shared" ref="C785:K785" si="72">C768/C729</f>
        <v>599.85459660028675</v>
      </c>
      <c r="D785" s="509">
        <f t="shared" si="72"/>
        <v>98.110871647509583</v>
      </c>
      <c r="E785" s="509">
        <f t="shared" si="72"/>
        <v>60.749329039184111</v>
      </c>
      <c r="F785" s="509">
        <f t="shared" si="72"/>
        <v>110.01192327630896</v>
      </c>
      <c r="G785" s="509">
        <f t="shared" si="72"/>
        <v>219.58854166666666</v>
      </c>
      <c r="H785" s="509">
        <f t="shared" si="72"/>
        <v>612.80138162854212</v>
      </c>
      <c r="I785" s="509">
        <f t="shared" si="72"/>
        <v>556.61141950832678</v>
      </c>
      <c r="J785" s="509">
        <f t="shared" si="72"/>
        <v>567.77559577888042</v>
      </c>
      <c r="K785" s="948">
        <f t="shared" si="72"/>
        <v>652.42521243938245</v>
      </c>
    </row>
    <row r="786" spans="2:11" ht="15.75">
      <c r="B786" s="479" t="s">
        <v>213</v>
      </c>
      <c r="C786" s="509">
        <f t="shared" ref="C786:K786" si="73">C769/C730</f>
        <v>527.86641190515968</v>
      </c>
      <c r="D786" s="509">
        <f t="shared" si="73"/>
        <v>96.353650925733305</v>
      </c>
      <c r="E786" s="509">
        <f t="shared" si="73"/>
        <v>61.994873817034701</v>
      </c>
      <c r="F786" s="509">
        <f t="shared" si="73"/>
        <v>114.37952430196484</v>
      </c>
      <c r="G786" s="509">
        <f t="shared" si="73"/>
        <v>251.46290801186944</v>
      </c>
      <c r="H786" s="509">
        <f t="shared" si="73"/>
        <v>539.34390735146019</v>
      </c>
      <c r="I786" s="509">
        <f t="shared" si="73"/>
        <v>545.15484677501104</v>
      </c>
      <c r="J786" s="509">
        <f t="shared" si="73"/>
        <v>569.02685208795094</v>
      </c>
      <c r="K786" s="948">
        <f t="shared" si="73"/>
        <v>522.51535757793624</v>
      </c>
    </row>
    <row r="787" spans="2:11" ht="15.75">
      <c r="B787" s="479" t="s">
        <v>214</v>
      </c>
      <c r="C787" s="509">
        <f t="shared" ref="C787:K787" si="74">C770/C731</f>
        <v>583.09127696100575</v>
      </c>
      <c r="D787" s="509">
        <f t="shared" si="74"/>
        <v>98.036993995738911</v>
      </c>
      <c r="E787" s="509">
        <f t="shared" si="74"/>
        <v>62.076451496574109</v>
      </c>
      <c r="F787" s="509">
        <f t="shared" si="74"/>
        <v>113.7860696517413</v>
      </c>
      <c r="G787" s="509">
        <f t="shared" si="74"/>
        <v>220.63339070567986</v>
      </c>
      <c r="H787" s="509">
        <f t="shared" si="74"/>
        <v>599.81103329483324</v>
      </c>
      <c r="I787" s="509">
        <f t="shared" si="74"/>
        <v>536.5934065934066</v>
      </c>
      <c r="J787" s="509">
        <f t="shared" si="74"/>
        <v>566.57366838487974</v>
      </c>
      <c r="K787" s="948">
        <f t="shared" si="74"/>
        <v>639.71191355107362</v>
      </c>
    </row>
    <row r="788" spans="2:11" ht="15.75">
      <c r="B788" s="479" t="s">
        <v>215</v>
      </c>
      <c r="C788" s="509">
        <f t="shared" ref="C788:K788" si="75">C771/C732</f>
        <v>579.62697351150666</v>
      </c>
      <c r="D788" s="509">
        <f t="shared" si="75"/>
        <v>96.657746751987588</v>
      </c>
      <c r="E788" s="509">
        <f t="shared" si="75"/>
        <v>60.746186937817754</v>
      </c>
      <c r="F788" s="509">
        <f t="shared" si="75"/>
        <v>116.39504504504505</v>
      </c>
      <c r="G788" s="509">
        <f t="shared" si="75"/>
        <v>222.99736842105264</v>
      </c>
      <c r="H788" s="509">
        <f t="shared" si="75"/>
        <v>595.71274307820477</v>
      </c>
      <c r="I788" s="509">
        <f t="shared" si="75"/>
        <v>534.03067800979636</v>
      </c>
      <c r="J788" s="509">
        <f t="shared" si="75"/>
        <v>565.74168034326613</v>
      </c>
      <c r="K788" s="948">
        <f t="shared" si="75"/>
        <v>637.08919609394252</v>
      </c>
    </row>
    <row r="789" spans="2:11" ht="15.75">
      <c r="B789" s="479" t="s">
        <v>216</v>
      </c>
      <c r="C789" s="509">
        <f t="shared" ref="C789:K789" si="76">C772/C733</f>
        <v>577.72528295183474</v>
      </c>
      <c r="D789" s="509">
        <f t="shared" si="76"/>
        <v>100.95835018196523</v>
      </c>
      <c r="E789" s="509">
        <f t="shared" si="76"/>
        <v>60.879865449303217</v>
      </c>
      <c r="F789" s="509">
        <f t="shared" si="76"/>
        <v>96.412523020257822</v>
      </c>
      <c r="G789" s="509">
        <f t="shared" si="76"/>
        <v>235.55699855699856</v>
      </c>
      <c r="H789" s="509">
        <f t="shared" si="76"/>
        <v>593.17013584144411</v>
      </c>
      <c r="I789" s="509">
        <f t="shared" si="76"/>
        <v>532.1485549554809</v>
      </c>
      <c r="J789" s="509">
        <f t="shared" si="76"/>
        <v>572.41422353921655</v>
      </c>
      <c r="K789" s="948">
        <f t="shared" si="76"/>
        <v>632.35349822528372</v>
      </c>
    </row>
    <row r="790" spans="2:11" ht="15.75">
      <c r="B790" s="479" t="s">
        <v>217</v>
      </c>
      <c r="C790" s="509">
        <f t="shared" ref="C790:K791" si="77">C773/C734</f>
        <v>588.15039176093103</v>
      </c>
      <c r="D790" s="509">
        <f t="shared" si="77"/>
        <v>108.40357242534189</v>
      </c>
      <c r="E790" s="509">
        <f t="shared" si="77"/>
        <v>60.419312169312171</v>
      </c>
      <c r="F790" s="509">
        <f t="shared" si="77"/>
        <v>105.67597402597403</v>
      </c>
      <c r="G790" s="509">
        <f t="shared" si="77"/>
        <v>252.94726930320149</v>
      </c>
      <c r="H790" s="509">
        <f t="shared" si="77"/>
        <v>599.65257889242798</v>
      </c>
      <c r="I790" s="509">
        <f t="shared" si="77"/>
        <v>533.53182656826573</v>
      </c>
      <c r="J790" s="509">
        <f t="shared" si="77"/>
        <v>584.05621246596297</v>
      </c>
      <c r="K790" s="948">
        <f t="shared" si="77"/>
        <v>636.27259704913331</v>
      </c>
    </row>
    <row r="791" spans="2:11" ht="16.5" thickBot="1">
      <c r="B791" s="488" t="s">
        <v>218</v>
      </c>
      <c r="C791" s="510">
        <f t="shared" si="77"/>
        <v>591.18670402273688</v>
      </c>
      <c r="D791" s="510">
        <f>D774/D735</f>
        <v>104.01843060597598</v>
      </c>
      <c r="E791" s="510">
        <f t="shared" ref="E791:K791" si="78">E774/E735</f>
        <v>60.213114754098363</v>
      </c>
      <c r="F791" s="510">
        <f t="shared" si="78"/>
        <v>108.47822931785196</v>
      </c>
      <c r="G791" s="510">
        <f t="shared" si="78"/>
        <v>268.41013824884794</v>
      </c>
      <c r="H791" s="510">
        <f t="shared" si="78"/>
        <v>603.22638371290543</v>
      </c>
      <c r="I791" s="510">
        <f t="shared" si="78"/>
        <v>543.95251373739029</v>
      </c>
      <c r="J791" s="510">
        <f t="shared" si="78"/>
        <v>584.29704674359471</v>
      </c>
      <c r="K791" s="984">
        <f t="shared" si="78"/>
        <v>638.00831603827976</v>
      </c>
    </row>
    <row r="795" spans="2:11" ht="18">
      <c r="B795" s="1205" t="s">
        <v>377</v>
      </c>
      <c r="C795" s="1205"/>
      <c r="D795" s="1205"/>
      <c r="E795" s="1205"/>
      <c r="F795" s="1205"/>
      <c r="G795" s="1205"/>
      <c r="H795" s="1205"/>
      <c r="I795" s="1205"/>
      <c r="J795" s="1205"/>
      <c r="K795" s="1205"/>
    </row>
    <row r="796" spans="2:11" ht="18.75" thickBot="1">
      <c r="B796" s="1091"/>
      <c r="C796" s="1091"/>
      <c r="D796" s="1091"/>
      <c r="E796" s="1091"/>
      <c r="F796" s="722" t="s">
        <v>194</v>
      </c>
      <c r="G796" s="1091"/>
      <c r="H796" s="1091"/>
      <c r="I796" s="1091"/>
      <c r="J796" s="1091"/>
      <c r="K796" s="1091"/>
    </row>
    <row r="797" spans="2:11" ht="12.75">
      <c r="B797" s="1206" t="s">
        <v>195</v>
      </c>
      <c r="C797" s="1209" t="s">
        <v>22</v>
      </c>
      <c r="D797" s="1209" t="s">
        <v>196</v>
      </c>
      <c r="E797" s="1211" t="s">
        <v>197</v>
      </c>
      <c r="F797" s="1212"/>
      <c r="G797" s="1213"/>
      <c r="H797" s="1209" t="s">
        <v>198</v>
      </c>
      <c r="I797" s="1211" t="s">
        <v>199</v>
      </c>
      <c r="J797" s="1212"/>
      <c r="K797" s="1214"/>
    </row>
    <row r="798" spans="2:11">
      <c r="B798" s="1207"/>
      <c r="C798" s="1191"/>
      <c r="D798" s="1191"/>
      <c r="E798" s="1201" t="s">
        <v>236</v>
      </c>
      <c r="F798" s="1191" t="s">
        <v>237</v>
      </c>
      <c r="G798" s="1191" t="s">
        <v>238</v>
      </c>
      <c r="H798" s="1191"/>
      <c r="I798" s="1201" t="s">
        <v>203</v>
      </c>
      <c r="J798" s="1201" t="s">
        <v>24</v>
      </c>
      <c r="K798" s="1216" t="s">
        <v>274</v>
      </c>
    </row>
    <row r="799" spans="2:11" ht="12" thickBot="1">
      <c r="B799" s="1208"/>
      <c r="C799" s="1210"/>
      <c r="D799" s="1210"/>
      <c r="E799" s="1215"/>
      <c r="F799" s="1210"/>
      <c r="G799" s="1210"/>
      <c r="H799" s="1210"/>
      <c r="I799" s="1215"/>
      <c r="J799" s="1215"/>
      <c r="K799" s="1217"/>
    </row>
    <row r="800" spans="2:11" ht="13.5" thickBot="1">
      <c r="B800" s="1092">
        <v>0</v>
      </c>
      <c r="C800" s="1093">
        <v>1</v>
      </c>
      <c r="D800" s="1093">
        <v>2</v>
      </c>
      <c r="E800" s="1094">
        <v>3</v>
      </c>
      <c r="F800" s="1094">
        <v>4</v>
      </c>
      <c r="G800" s="1093">
        <v>5</v>
      </c>
      <c r="H800" s="1093">
        <v>6</v>
      </c>
      <c r="I800" s="1093">
        <v>7</v>
      </c>
      <c r="J800" s="1093">
        <v>8</v>
      </c>
      <c r="K800" s="1095">
        <v>9</v>
      </c>
    </row>
    <row r="801" spans="2:11" ht="12.75">
      <c r="B801" s="987"/>
      <c r="C801" s="596"/>
      <c r="D801" s="596"/>
      <c r="E801" s="596"/>
      <c r="F801" s="596"/>
      <c r="G801" s="596"/>
      <c r="H801" s="596"/>
      <c r="I801" s="596"/>
      <c r="J801" s="596"/>
      <c r="K801" s="988"/>
    </row>
    <row r="802" spans="2:11" ht="14.25">
      <c r="B802" s="989"/>
      <c r="C802" s="1186" t="s">
        <v>206</v>
      </c>
      <c r="D802" s="1186"/>
      <c r="E802" s="1186"/>
      <c r="F802" s="1186"/>
      <c r="G802" s="1186"/>
      <c r="H802" s="1186"/>
      <c r="I802" s="1186"/>
      <c r="J802" s="1186"/>
      <c r="K802" s="1187"/>
    </row>
    <row r="803" spans="2:11" ht="12.75">
      <c r="B803" s="987"/>
      <c r="C803" s="596"/>
      <c r="D803" s="596"/>
      <c r="E803" s="596"/>
      <c r="F803" s="596"/>
      <c r="G803" s="596"/>
      <c r="H803" s="596"/>
      <c r="I803" s="596"/>
      <c r="J803" s="596"/>
      <c r="K803" s="988"/>
    </row>
    <row r="804" spans="2:11" ht="12.75">
      <c r="B804" s="1023" t="s">
        <v>207</v>
      </c>
      <c r="C804" s="1011">
        <v>136548</v>
      </c>
      <c r="D804" s="1011">
        <v>3929</v>
      </c>
      <c r="E804" s="1011">
        <v>1797</v>
      </c>
      <c r="F804" s="1011">
        <v>1634</v>
      </c>
      <c r="G804" s="1011">
        <v>498</v>
      </c>
      <c r="H804" s="1011">
        <v>132619</v>
      </c>
      <c r="I804" s="1011">
        <v>22626</v>
      </c>
      <c r="J804" s="1011">
        <v>43264</v>
      </c>
      <c r="K804" s="1024">
        <v>66729</v>
      </c>
    </row>
    <row r="805" spans="2:11" ht="12.75">
      <c r="B805" s="1023" t="s">
        <v>208</v>
      </c>
      <c r="C805" s="1011">
        <v>145755</v>
      </c>
      <c r="D805" s="1011">
        <v>3630</v>
      </c>
      <c r="E805" s="1011">
        <v>1663</v>
      </c>
      <c r="F805" s="1011">
        <v>1564</v>
      </c>
      <c r="G805" s="1011">
        <v>403</v>
      </c>
      <c r="H805" s="1011">
        <v>142125</v>
      </c>
      <c r="I805" s="1011">
        <v>25418</v>
      </c>
      <c r="J805" s="1011">
        <v>42207</v>
      </c>
      <c r="K805" s="1024">
        <v>74500</v>
      </c>
    </row>
    <row r="806" spans="2:11" ht="12.75">
      <c r="B806" s="1023" t="s">
        <v>209</v>
      </c>
      <c r="C806" s="1011"/>
      <c r="D806" s="1013"/>
      <c r="E806" s="1013"/>
      <c r="F806" s="1013"/>
      <c r="G806" s="1014"/>
      <c r="H806" s="1011"/>
      <c r="I806" s="1013"/>
      <c r="J806" s="1013"/>
      <c r="K806" s="1025"/>
    </row>
    <row r="807" spans="2:11" ht="12.75">
      <c r="B807" s="1023" t="s">
        <v>210</v>
      </c>
      <c r="C807" s="1011"/>
      <c r="D807" s="1011"/>
      <c r="E807" s="1012"/>
      <c r="F807" s="1012"/>
      <c r="G807" s="1011"/>
      <c r="H807" s="1011"/>
      <c r="I807" s="1011"/>
      <c r="J807" s="1011"/>
      <c r="K807" s="1024"/>
    </row>
    <row r="808" spans="2:11" ht="12.75">
      <c r="B808" s="1023" t="s">
        <v>211</v>
      </c>
      <c r="C808" s="1011"/>
      <c r="D808" s="622"/>
      <c r="E808" s="1016"/>
      <c r="F808" s="1006"/>
      <c r="G808" s="1006"/>
      <c r="H808" s="622"/>
      <c r="I808" s="1016"/>
      <c r="J808" s="1016"/>
      <c r="K808" s="1026"/>
    </row>
    <row r="809" spans="2:11" ht="12.75">
      <c r="B809" s="1023" t="s">
        <v>212</v>
      </c>
      <c r="C809" s="1011"/>
      <c r="D809" s="1011"/>
      <c r="E809" s="1012"/>
      <c r="F809" s="1012"/>
      <c r="G809" s="1011"/>
      <c r="H809" s="1011"/>
      <c r="I809" s="1011"/>
      <c r="J809" s="1011"/>
      <c r="K809" s="1024"/>
    </row>
    <row r="810" spans="2:11" ht="12.75">
      <c r="B810" s="1023" t="s">
        <v>213</v>
      </c>
      <c r="C810" s="1011"/>
      <c r="D810" s="623"/>
      <c r="E810" s="1013"/>
      <c r="F810" s="1014"/>
      <c r="G810" s="1014"/>
      <c r="H810" s="1011"/>
      <c r="I810" s="1013"/>
      <c r="J810" s="1013"/>
      <c r="K810" s="1025"/>
    </row>
    <row r="811" spans="2:11" ht="12.75">
      <c r="B811" s="1023" t="s">
        <v>214</v>
      </c>
      <c r="C811" s="1011"/>
      <c r="D811" s="623"/>
      <c r="E811" s="1013"/>
      <c r="F811" s="1013"/>
      <c r="G811" s="1014"/>
      <c r="H811" s="1011"/>
      <c r="I811" s="1013"/>
      <c r="J811" s="1013"/>
      <c r="K811" s="1025"/>
    </row>
    <row r="812" spans="2:11" ht="12.75">
      <c r="B812" s="1023" t="s">
        <v>215</v>
      </c>
      <c r="C812" s="1011"/>
      <c r="D812" s="1011"/>
      <c r="E812" s="1012"/>
      <c r="F812" s="1012"/>
      <c r="G812" s="1011"/>
      <c r="H812" s="1011"/>
      <c r="I812" s="1011"/>
      <c r="J812" s="1011"/>
      <c r="K812" s="1024"/>
    </row>
    <row r="813" spans="2:11" ht="12.75">
      <c r="B813" s="1027" t="s">
        <v>216</v>
      </c>
      <c r="C813" s="1011"/>
      <c r="D813" s="623"/>
      <c r="E813" s="1013"/>
      <c r="F813" s="1013"/>
      <c r="G813" s="1013"/>
      <c r="H813" s="1012"/>
      <c r="I813" s="1013"/>
      <c r="J813" s="1013"/>
      <c r="K813" s="1025"/>
    </row>
    <row r="814" spans="2:11" ht="12.75">
      <c r="B814" s="1028" t="s">
        <v>217</v>
      </c>
      <c r="C814" s="1011"/>
      <c r="D814" s="1013"/>
      <c r="E814" s="1013"/>
      <c r="F814" s="1013"/>
      <c r="G814" s="1013"/>
      <c r="H814" s="1013"/>
      <c r="I814" s="1013"/>
      <c r="J814" s="1013"/>
      <c r="K814" s="1025"/>
    </row>
    <row r="815" spans="2:11" ht="12.75">
      <c r="B815" s="1028" t="s">
        <v>218</v>
      </c>
      <c r="C815" s="1011"/>
      <c r="D815" s="1013"/>
      <c r="E815" s="1013"/>
      <c r="F815" s="1013"/>
      <c r="G815" s="1013"/>
      <c r="H815" s="1013"/>
      <c r="I815" s="1013"/>
      <c r="J815" s="1013"/>
      <c r="K815" s="1025"/>
    </row>
    <row r="816" spans="2:11" ht="15">
      <c r="B816" s="1029"/>
      <c r="C816" s="1012"/>
      <c r="D816" s="1012"/>
      <c r="E816" s="1012"/>
      <c r="F816" s="1012"/>
      <c r="G816" s="1012"/>
      <c r="H816" s="1012"/>
      <c r="I816" s="1012"/>
      <c r="J816" s="1012"/>
      <c r="K816" s="1030"/>
    </row>
    <row r="817" spans="2:11" ht="12.75">
      <c r="B817" s="1031">
        <v>2021</v>
      </c>
      <c r="C817" s="1005">
        <f t="shared" ref="C817" si="79">SUM(C804:C815)</f>
        <v>282303</v>
      </c>
      <c r="D817" s="1005">
        <f>SUM(D804:D815)</f>
        <v>7559</v>
      </c>
      <c r="E817" s="1005">
        <f t="shared" ref="E817:F817" si="80">SUM(E804:E815)</f>
        <v>3460</v>
      </c>
      <c r="F817" s="1005">
        <f t="shared" si="80"/>
        <v>3198</v>
      </c>
      <c r="G817" s="1005">
        <f>SUM(G804:G815)</f>
        <v>901</v>
      </c>
      <c r="H817" s="1005">
        <f t="shared" ref="H817:K817" si="81">SUM(H804:H815)</f>
        <v>274744</v>
      </c>
      <c r="I817" s="1005">
        <f t="shared" si="81"/>
        <v>48044</v>
      </c>
      <c r="J817" s="1005">
        <f t="shared" si="81"/>
        <v>85471</v>
      </c>
      <c r="K817" s="1032">
        <f t="shared" si="81"/>
        <v>141229</v>
      </c>
    </row>
    <row r="818" spans="2:11" ht="12.75">
      <c r="B818" s="989"/>
      <c r="C818" s="992"/>
      <c r="D818" s="992"/>
      <c r="E818" s="992"/>
      <c r="F818" s="992"/>
      <c r="G818" s="992"/>
      <c r="H818" s="992"/>
      <c r="I818" s="992"/>
      <c r="J818" s="992"/>
      <c r="K818" s="1033"/>
    </row>
    <row r="819" spans="2:11" ht="12.75">
      <c r="B819" s="989"/>
      <c r="C819" s="1184" t="s">
        <v>231</v>
      </c>
      <c r="D819" s="1184"/>
      <c r="E819" s="1184"/>
      <c r="F819" s="1184"/>
      <c r="G819" s="1184"/>
      <c r="H819" s="1184"/>
      <c r="I819" s="1184"/>
      <c r="J819" s="1184"/>
      <c r="K819" s="1185"/>
    </row>
    <row r="820" spans="2:11" ht="12.75">
      <c r="B820" s="987"/>
      <c r="C820" s="992"/>
      <c r="D820" s="992"/>
      <c r="E820" s="992"/>
      <c r="F820" s="992"/>
      <c r="G820" s="992"/>
      <c r="H820" s="992"/>
      <c r="I820" s="992"/>
      <c r="J820" s="992"/>
      <c r="K820" s="1033"/>
    </row>
    <row r="821" spans="2:11" ht="12.75">
      <c r="B821" s="1034" t="s">
        <v>207</v>
      </c>
      <c r="C821" s="1011">
        <v>41417613</v>
      </c>
      <c r="D821" s="1011">
        <v>218194</v>
      </c>
      <c r="E821" s="1011">
        <v>60008</v>
      </c>
      <c r="F821" s="1011">
        <v>88025</v>
      </c>
      <c r="G821" s="1011">
        <v>70161</v>
      </c>
      <c r="H821" s="1011">
        <v>41199419</v>
      </c>
      <c r="I821" s="1011">
        <v>6311434</v>
      </c>
      <c r="J821" s="1011">
        <v>12395663</v>
      </c>
      <c r="K821" s="1024">
        <v>22492322</v>
      </c>
    </row>
    <row r="822" spans="2:11" ht="12.75">
      <c r="B822" s="1034" t="s">
        <v>208</v>
      </c>
      <c r="C822" s="1011">
        <v>44315521</v>
      </c>
      <c r="D822" s="1011">
        <v>207947</v>
      </c>
      <c r="E822" s="1011">
        <v>57220</v>
      </c>
      <c r="F822" s="1011">
        <v>93239</v>
      </c>
      <c r="G822" s="1011">
        <v>57488</v>
      </c>
      <c r="H822" s="1011">
        <v>44107574</v>
      </c>
      <c r="I822" s="1011">
        <v>6984362</v>
      </c>
      <c r="J822" s="1011">
        <v>12039817</v>
      </c>
      <c r="K822" s="1024">
        <v>25083395</v>
      </c>
    </row>
    <row r="823" spans="2:11" ht="12.75">
      <c r="B823" s="1034" t="s">
        <v>209</v>
      </c>
      <c r="C823" s="1011"/>
      <c r="D823" s="1013"/>
      <c r="E823" s="1013"/>
      <c r="F823" s="1013"/>
      <c r="G823" s="1014"/>
      <c r="H823" s="1011"/>
      <c r="I823" s="1013"/>
      <c r="J823" s="1013"/>
      <c r="K823" s="1025"/>
    </row>
    <row r="824" spans="2:11" ht="12.75">
      <c r="B824" s="1034" t="s">
        <v>210</v>
      </c>
      <c r="C824" s="1011"/>
      <c r="D824" s="1011"/>
      <c r="E824" s="1012"/>
      <c r="F824" s="1012"/>
      <c r="G824" s="1011"/>
      <c r="H824" s="1011"/>
      <c r="I824" s="1011"/>
      <c r="J824" s="1011"/>
      <c r="K824" s="1024"/>
    </row>
    <row r="825" spans="2:11" ht="12.75">
      <c r="B825" s="1034" t="s">
        <v>211</v>
      </c>
      <c r="C825" s="1011"/>
      <c r="D825" s="1016"/>
      <c r="E825" s="1016"/>
      <c r="F825" s="1016"/>
      <c r="G825" s="1016"/>
      <c r="H825" s="1016"/>
      <c r="I825" s="1016"/>
      <c r="J825" s="1016"/>
      <c r="K825" s="1026"/>
    </row>
    <row r="826" spans="2:11" ht="12.75">
      <c r="B826" s="1034" t="s">
        <v>212</v>
      </c>
      <c r="C826" s="1011"/>
      <c r="D826" s="1011"/>
      <c r="E826" s="1012"/>
      <c r="F826" s="1012"/>
      <c r="G826" s="1011"/>
      <c r="H826" s="1011"/>
      <c r="I826" s="1011"/>
      <c r="J826" s="1011"/>
      <c r="K826" s="1024"/>
    </row>
    <row r="827" spans="2:11" ht="12.75">
      <c r="B827" s="1034" t="s">
        <v>213</v>
      </c>
      <c r="C827" s="1011"/>
      <c r="D827" s="1013"/>
      <c r="E827" s="1013"/>
      <c r="F827" s="1013"/>
      <c r="G827" s="1014"/>
      <c r="H827" s="1011"/>
      <c r="I827" s="1013"/>
      <c r="J827" s="1013"/>
      <c r="K827" s="1025"/>
    </row>
    <row r="828" spans="2:11" ht="12.75">
      <c r="B828" s="1034" t="s">
        <v>214</v>
      </c>
      <c r="C828" s="1011"/>
      <c r="D828" s="1013"/>
      <c r="E828" s="1013"/>
      <c r="F828" s="1013"/>
      <c r="G828" s="1014"/>
      <c r="H828" s="1011"/>
      <c r="I828" s="1013"/>
      <c r="J828" s="1013"/>
      <c r="K828" s="1025"/>
    </row>
    <row r="829" spans="2:11" ht="12.75">
      <c r="B829" s="1034" t="s">
        <v>215</v>
      </c>
      <c r="C829" s="1011"/>
      <c r="D829" s="1013"/>
      <c r="E829" s="1013"/>
      <c r="F829" s="1013"/>
      <c r="G829" s="1014"/>
      <c r="H829" s="1011"/>
      <c r="I829" s="1013"/>
      <c r="J829" s="1013"/>
      <c r="K829" s="1025"/>
    </row>
    <row r="830" spans="2:11" ht="12.75">
      <c r="B830" s="1034" t="s">
        <v>216</v>
      </c>
      <c r="C830" s="1011"/>
      <c r="D830" s="1013"/>
      <c r="E830" s="1013"/>
      <c r="F830" s="1013"/>
      <c r="G830" s="1013"/>
      <c r="H830" s="1012"/>
      <c r="I830" s="1013"/>
      <c r="J830" s="1013"/>
      <c r="K830" s="1025"/>
    </row>
    <row r="831" spans="2:11" ht="12.75">
      <c r="B831" s="1034" t="s">
        <v>217</v>
      </c>
      <c r="C831" s="1011"/>
      <c r="D831" s="1013"/>
      <c r="E831" s="1013"/>
      <c r="F831" s="1013"/>
      <c r="G831" s="1013"/>
      <c r="H831" s="1012"/>
      <c r="I831" s="1013"/>
      <c r="J831" s="1013"/>
      <c r="K831" s="1025"/>
    </row>
    <row r="832" spans="2:11" ht="12.75">
      <c r="B832" s="1034" t="s">
        <v>218</v>
      </c>
      <c r="C832" s="1011"/>
      <c r="D832" s="1013"/>
      <c r="E832" s="1013"/>
      <c r="F832" s="1013"/>
      <c r="G832" s="1013"/>
      <c r="H832" s="1013"/>
      <c r="I832" s="1013"/>
      <c r="J832" s="1013"/>
      <c r="K832" s="1025"/>
    </row>
    <row r="833" spans="2:11" ht="12.75">
      <c r="B833" s="989"/>
      <c r="C833" s="1012"/>
      <c r="D833" s="1012"/>
      <c r="E833" s="1012"/>
      <c r="F833" s="1012"/>
      <c r="G833" s="1012"/>
      <c r="H833" s="1012"/>
      <c r="I833" s="1012"/>
      <c r="J833" s="1012"/>
      <c r="K833" s="1030"/>
    </row>
    <row r="834" spans="2:11" ht="12.75">
      <c r="B834" s="1031">
        <v>2021</v>
      </c>
      <c r="C834" s="1005">
        <f t="shared" ref="C834:K834" si="82">SUM(C821:C832)</f>
        <v>85733134</v>
      </c>
      <c r="D834" s="1005">
        <f t="shared" si="82"/>
        <v>426141</v>
      </c>
      <c r="E834" s="1005">
        <f t="shared" si="82"/>
        <v>117228</v>
      </c>
      <c r="F834" s="1005">
        <f t="shared" si="82"/>
        <v>181264</v>
      </c>
      <c r="G834" s="1005">
        <f t="shared" si="82"/>
        <v>127649</v>
      </c>
      <c r="H834" s="1005">
        <f t="shared" si="82"/>
        <v>85306993</v>
      </c>
      <c r="I834" s="1005">
        <f t="shared" si="82"/>
        <v>13295796</v>
      </c>
      <c r="J834" s="1005">
        <f t="shared" si="82"/>
        <v>24435480</v>
      </c>
      <c r="K834" s="1032">
        <f t="shared" si="82"/>
        <v>47575717</v>
      </c>
    </row>
    <row r="835" spans="2:11" ht="12.75">
      <c r="B835" s="1035"/>
      <c r="C835" s="993"/>
      <c r="D835" s="993"/>
      <c r="E835" s="993"/>
      <c r="F835" s="993"/>
      <c r="G835" s="993"/>
      <c r="H835" s="993"/>
      <c r="I835" s="993"/>
      <c r="J835" s="993"/>
      <c r="K835" s="1036"/>
    </row>
    <row r="836" spans="2:11" ht="12.75">
      <c r="B836" s="1188" t="s">
        <v>195</v>
      </c>
      <c r="C836" s="1190" t="s">
        <v>22</v>
      </c>
      <c r="D836" s="1190" t="s">
        <v>196</v>
      </c>
      <c r="E836" s="1192" t="s">
        <v>197</v>
      </c>
      <c r="F836" s="1193"/>
      <c r="G836" s="1194"/>
      <c r="H836" s="1195" t="s">
        <v>198</v>
      </c>
      <c r="I836" s="1197" t="s">
        <v>199</v>
      </c>
      <c r="J836" s="1198"/>
      <c r="K836" s="1199"/>
    </row>
    <row r="837" spans="2:11">
      <c r="B837" s="1189"/>
      <c r="C837" s="1191"/>
      <c r="D837" s="1191"/>
      <c r="E837" s="1200" t="s">
        <v>236</v>
      </c>
      <c r="F837" s="1190" t="s">
        <v>237</v>
      </c>
      <c r="G837" s="1190" t="s">
        <v>238</v>
      </c>
      <c r="H837" s="1196"/>
      <c r="I837" s="1200" t="s">
        <v>203</v>
      </c>
      <c r="J837" s="1200" t="s">
        <v>24</v>
      </c>
      <c r="K837" s="1203" t="s">
        <v>204</v>
      </c>
    </row>
    <row r="838" spans="2:11">
      <c r="B838" s="1189"/>
      <c r="C838" s="1191"/>
      <c r="D838" s="1191"/>
      <c r="E838" s="1201"/>
      <c r="F838" s="1191"/>
      <c r="G838" s="1191"/>
      <c r="H838" s="1196"/>
      <c r="I838" s="1202"/>
      <c r="J838" s="1202"/>
      <c r="K838" s="1204"/>
    </row>
    <row r="839" spans="2:11" ht="12.75">
      <c r="B839" s="985">
        <v>0</v>
      </c>
      <c r="C839" s="994">
        <v>1</v>
      </c>
      <c r="D839" s="994">
        <v>2</v>
      </c>
      <c r="E839" s="995">
        <v>3</v>
      </c>
      <c r="F839" s="995">
        <v>4</v>
      </c>
      <c r="G839" s="994">
        <v>5</v>
      </c>
      <c r="H839" s="994">
        <v>6</v>
      </c>
      <c r="I839" s="994">
        <v>7</v>
      </c>
      <c r="J839" s="994">
        <v>8</v>
      </c>
      <c r="K839" s="1037">
        <v>9</v>
      </c>
    </row>
    <row r="840" spans="2:11" ht="12.75">
      <c r="B840" s="987"/>
      <c r="C840" s="992"/>
      <c r="D840" s="992"/>
      <c r="E840" s="992"/>
      <c r="F840" s="992"/>
      <c r="G840" s="992"/>
      <c r="H840" s="992"/>
      <c r="I840" s="992"/>
      <c r="J840" s="992"/>
      <c r="K840" s="1033"/>
    </row>
    <row r="841" spans="2:11" ht="12.75">
      <c r="B841" s="989"/>
      <c r="C841" s="1184" t="s">
        <v>232</v>
      </c>
      <c r="D841" s="1184"/>
      <c r="E841" s="1184"/>
      <c r="F841" s="1184"/>
      <c r="G841" s="1184"/>
      <c r="H841" s="1184"/>
      <c r="I841" s="1184"/>
      <c r="J841" s="1184"/>
      <c r="K841" s="1185"/>
    </row>
    <row r="842" spans="2:11" ht="12.75">
      <c r="B842" s="989"/>
      <c r="C842" s="996"/>
      <c r="D842" s="996"/>
      <c r="E842" s="996"/>
      <c r="F842" s="996"/>
      <c r="G842" s="996"/>
      <c r="H842" s="996"/>
      <c r="I842" s="996"/>
      <c r="J842" s="996"/>
      <c r="K842" s="1038"/>
    </row>
    <row r="843" spans="2:11" ht="12.75">
      <c r="B843" s="1034" t="s">
        <v>207</v>
      </c>
      <c r="C843" s="1011">
        <v>81540312</v>
      </c>
      <c r="D843" s="1011">
        <v>383441</v>
      </c>
      <c r="E843" s="1011">
        <v>105618</v>
      </c>
      <c r="F843" s="1011">
        <v>154926</v>
      </c>
      <c r="G843" s="1011">
        <v>122897</v>
      </c>
      <c r="H843" s="1011">
        <v>81156871</v>
      </c>
      <c r="I843" s="1011">
        <v>12406999</v>
      </c>
      <c r="J843" s="1011">
        <v>25423507</v>
      </c>
      <c r="K843" s="1024">
        <v>43326365</v>
      </c>
    </row>
    <row r="844" spans="2:11" ht="12.75">
      <c r="B844" s="1034" t="s">
        <v>208</v>
      </c>
      <c r="C844" s="1011">
        <v>86937401</v>
      </c>
      <c r="D844" s="1011">
        <v>363670</v>
      </c>
      <c r="E844" s="1011">
        <v>101110</v>
      </c>
      <c r="F844" s="1011">
        <v>162776</v>
      </c>
      <c r="G844" s="1011">
        <v>99784</v>
      </c>
      <c r="H844" s="1011">
        <v>86573731</v>
      </c>
      <c r="I844" s="1011">
        <v>13786907</v>
      </c>
      <c r="J844" s="1011">
        <v>24464422</v>
      </c>
      <c r="K844" s="1024">
        <v>48322402</v>
      </c>
    </row>
    <row r="845" spans="2:11" ht="12.75">
      <c r="B845" s="1034" t="s">
        <v>209</v>
      </c>
      <c r="C845" s="1011"/>
      <c r="D845" s="1013"/>
      <c r="E845" s="1013"/>
      <c r="F845" s="1013"/>
      <c r="G845" s="1014"/>
      <c r="H845" s="1011"/>
      <c r="I845" s="1013"/>
      <c r="J845" s="1013"/>
      <c r="K845" s="1025"/>
    </row>
    <row r="846" spans="2:11" ht="12.75">
      <c r="B846" s="1034" t="s">
        <v>210</v>
      </c>
      <c r="C846" s="1011"/>
      <c r="D846" s="1011"/>
      <c r="E846" s="1012"/>
      <c r="F846" s="1012"/>
      <c r="G846" s="1012"/>
      <c r="H846" s="1011"/>
      <c r="I846" s="1012"/>
      <c r="J846" s="1012"/>
      <c r="K846" s="1030"/>
    </row>
    <row r="847" spans="2:11" ht="12.75">
      <c r="B847" s="1034" t="s">
        <v>211</v>
      </c>
      <c r="C847" s="1011"/>
      <c r="D847" s="1016"/>
      <c r="E847" s="1016"/>
      <c r="F847" s="1016"/>
      <c r="G847" s="1016"/>
      <c r="H847" s="1016"/>
      <c r="I847" s="1016"/>
      <c r="J847" s="1016"/>
      <c r="K847" s="1026"/>
    </row>
    <row r="848" spans="2:11" ht="12.75">
      <c r="B848" s="1034" t="s">
        <v>212</v>
      </c>
      <c r="C848" s="1011"/>
      <c r="D848" s="1011"/>
      <c r="E848" s="1012"/>
      <c r="F848" s="1012"/>
      <c r="G848" s="1012"/>
      <c r="H848" s="1011"/>
      <c r="I848" s="1012"/>
      <c r="J848" s="1012"/>
      <c r="K848" s="1030"/>
    </row>
    <row r="849" spans="2:11" ht="12.75">
      <c r="B849" s="1034" t="s">
        <v>213</v>
      </c>
      <c r="C849" s="1011"/>
      <c r="D849" s="1013"/>
      <c r="E849" s="1013"/>
      <c r="F849" s="1013"/>
      <c r="G849" s="1014"/>
      <c r="H849" s="1011"/>
      <c r="I849" s="1013"/>
      <c r="J849" s="1013"/>
      <c r="K849" s="1025"/>
    </row>
    <row r="850" spans="2:11" ht="12.75">
      <c r="B850" s="1034" t="s">
        <v>214</v>
      </c>
      <c r="C850" s="1011"/>
      <c r="D850" s="1013"/>
      <c r="E850" s="1013"/>
      <c r="F850" s="1013"/>
      <c r="G850" s="1014"/>
      <c r="H850" s="1011"/>
      <c r="I850" s="1013"/>
      <c r="J850" s="1013"/>
      <c r="K850" s="1025"/>
    </row>
    <row r="851" spans="2:11" ht="12.75">
      <c r="B851" s="1034" t="s">
        <v>215</v>
      </c>
      <c r="C851" s="1011"/>
      <c r="D851" s="1011"/>
      <c r="E851" s="1012"/>
      <c r="F851" s="1012"/>
      <c r="G851" s="1012"/>
      <c r="H851" s="1011"/>
      <c r="I851" s="1012"/>
      <c r="J851" s="1012"/>
      <c r="K851" s="1030"/>
    </row>
    <row r="852" spans="2:11" ht="12.75">
      <c r="B852" s="1034" t="s">
        <v>216</v>
      </c>
      <c r="C852" s="1011"/>
      <c r="D852" s="1013"/>
      <c r="E852" s="1013"/>
      <c r="F852" s="1013"/>
      <c r="G852" s="1013"/>
      <c r="H852" s="1012"/>
      <c r="I852" s="1013"/>
      <c r="J852" s="1013"/>
      <c r="K852" s="1025"/>
    </row>
    <row r="853" spans="2:11" ht="12.75">
      <c r="B853" s="1034" t="s">
        <v>217</v>
      </c>
      <c r="C853" s="1011"/>
      <c r="D853" s="1013"/>
      <c r="E853" s="1013"/>
      <c r="F853" s="1013"/>
      <c r="G853" s="1013"/>
      <c r="H853" s="1012"/>
      <c r="I853" s="1013"/>
      <c r="J853" s="1013"/>
      <c r="K853" s="1025"/>
    </row>
    <row r="854" spans="2:11" ht="12.75">
      <c r="B854" s="1034" t="s">
        <v>218</v>
      </c>
      <c r="C854" s="1011"/>
      <c r="D854" s="1013"/>
      <c r="E854" s="1013"/>
      <c r="F854" s="1013"/>
      <c r="G854" s="1014"/>
      <c r="H854" s="1015"/>
      <c r="I854" s="1013"/>
      <c r="J854" s="1013"/>
      <c r="K854" s="1025"/>
    </row>
    <row r="855" spans="2:11" ht="12.75">
      <c r="B855" s="1034"/>
      <c r="C855" s="1010"/>
      <c r="D855" s="1007"/>
      <c r="E855" s="1008"/>
      <c r="F855" s="1008"/>
      <c r="G855" s="1008"/>
      <c r="H855" s="1007"/>
      <c r="I855" s="1008"/>
      <c r="J855" s="1008"/>
      <c r="K855" s="1039"/>
    </row>
    <row r="856" spans="2:11" ht="12.75">
      <c r="B856" s="1031">
        <v>2021</v>
      </c>
      <c r="C856" s="1009">
        <f t="shared" ref="C856:K856" si="83">SUM(C843:C854)</f>
        <v>168477713</v>
      </c>
      <c r="D856" s="1009">
        <f t="shared" si="83"/>
        <v>747111</v>
      </c>
      <c r="E856" s="1009">
        <f t="shared" si="83"/>
        <v>206728</v>
      </c>
      <c r="F856" s="1009">
        <f t="shared" si="83"/>
        <v>317702</v>
      </c>
      <c r="G856" s="1009">
        <f t="shared" si="83"/>
        <v>222681</v>
      </c>
      <c r="H856" s="1009">
        <f t="shared" si="83"/>
        <v>167730602</v>
      </c>
      <c r="I856" s="1009">
        <f t="shared" si="83"/>
        <v>26193906</v>
      </c>
      <c r="J856" s="1009">
        <f t="shared" si="83"/>
        <v>49887929</v>
      </c>
      <c r="K856" s="1040">
        <f t="shared" si="83"/>
        <v>91648767</v>
      </c>
    </row>
    <row r="857" spans="2:11">
      <c r="B857" s="477"/>
      <c r="C857" s="443"/>
      <c r="D857" s="443"/>
      <c r="E857" s="443"/>
      <c r="F857" s="443"/>
      <c r="G857" s="443"/>
      <c r="H857" s="443"/>
      <c r="I857" s="443"/>
      <c r="J857" s="443"/>
      <c r="K857" s="478"/>
    </row>
    <row r="858" spans="2:11">
      <c r="B858" s="477"/>
      <c r="C858" s="443"/>
      <c r="D858" s="443"/>
      <c r="E858" s="443"/>
      <c r="F858" s="443"/>
      <c r="G858" s="443"/>
      <c r="H858" s="443"/>
      <c r="I858" s="443"/>
      <c r="J858" s="443"/>
      <c r="K858" s="478"/>
    </row>
    <row r="859" spans="2:11" ht="19.5">
      <c r="B859" s="989"/>
      <c r="C859" s="1004"/>
      <c r="D859" s="1004"/>
      <c r="E859" s="1041"/>
      <c r="F859" s="1042" t="s">
        <v>233</v>
      </c>
      <c r="G859" s="1042"/>
      <c r="H859" s="1042"/>
      <c r="I859" s="1042"/>
      <c r="J859" s="1043"/>
      <c r="K859" s="1044"/>
    </row>
    <row r="860" spans="2:11" ht="15.75">
      <c r="B860" s="479" t="s">
        <v>207</v>
      </c>
      <c r="C860" s="509">
        <f>C843/C804</f>
        <v>597.1549345285174</v>
      </c>
      <c r="D860" s="509">
        <f t="shared" ref="D860:K860" si="84">D843/D804</f>
        <v>97.592517179944011</v>
      </c>
      <c r="E860" s="509">
        <f t="shared" si="84"/>
        <v>58.774624373956591</v>
      </c>
      <c r="F860" s="509">
        <f t="shared" si="84"/>
        <v>94.813953488372093</v>
      </c>
      <c r="G860" s="509">
        <f t="shared" si="84"/>
        <v>246.78112449799198</v>
      </c>
      <c r="H860" s="509">
        <f t="shared" si="84"/>
        <v>611.95508185101687</v>
      </c>
      <c r="I860" s="509">
        <f t="shared" si="84"/>
        <v>548.35140988243609</v>
      </c>
      <c r="J860" s="509">
        <f t="shared" si="84"/>
        <v>587.63653383875737</v>
      </c>
      <c r="K860" s="948">
        <f t="shared" si="84"/>
        <v>649.28839035501801</v>
      </c>
    </row>
    <row r="861" spans="2:11" ht="15.75">
      <c r="B861" s="479" t="s">
        <v>208</v>
      </c>
      <c r="C861" s="509">
        <f>C844/C805</f>
        <v>596.46256389146174</v>
      </c>
      <c r="D861" s="509">
        <f t="shared" ref="D861:K861" si="85">D844/D805</f>
        <v>100.18457300275482</v>
      </c>
      <c r="E861" s="509">
        <f t="shared" si="85"/>
        <v>60.799759470835838</v>
      </c>
      <c r="F861" s="509">
        <f t="shared" si="85"/>
        <v>104.076726342711</v>
      </c>
      <c r="G861" s="509">
        <f t="shared" si="85"/>
        <v>247.6029776674938</v>
      </c>
      <c r="H861" s="509">
        <f t="shared" si="85"/>
        <v>609.13794898856645</v>
      </c>
      <c r="I861" s="509">
        <f t="shared" si="85"/>
        <v>542.4072310960737</v>
      </c>
      <c r="J861" s="509">
        <f t="shared" si="85"/>
        <v>579.62949273817139</v>
      </c>
      <c r="K861" s="948">
        <f t="shared" si="85"/>
        <v>648.62284563758385</v>
      </c>
    </row>
    <row r="862" spans="2:11" ht="15.75">
      <c r="B862" s="479" t="s">
        <v>209</v>
      </c>
      <c r="C862" s="509" t="e">
        <f>C845/C806</f>
        <v>#DIV/0!</v>
      </c>
      <c r="D862" s="509" t="e">
        <f t="shared" ref="D862:K862" si="86">D845/D806</f>
        <v>#DIV/0!</v>
      </c>
      <c r="E862" s="509" t="e">
        <f t="shared" si="86"/>
        <v>#DIV/0!</v>
      </c>
      <c r="F862" s="509" t="e">
        <f t="shared" si="86"/>
        <v>#DIV/0!</v>
      </c>
      <c r="G862" s="509" t="e">
        <f t="shared" si="86"/>
        <v>#DIV/0!</v>
      </c>
      <c r="H862" s="509" t="e">
        <f t="shared" si="86"/>
        <v>#DIV/0!</v>
      </c>
      <c r="I862" s="509" t="e">
        <f t="shared" si="86"/>
        <v>#DIV/0!</v>
      </c>
      <c r="J862" s="509" t="e">
        <f t="shared" si="86"/>
        <v>#DIV/0!</v>
      </c>
      <c r="K862" s="948" t="e">
        <f t="shared" si="86"/>
        <v>#DIV/0!</v>
      </c>
    </row>
    <row r="863" spans="2:11" ht="15.75">
      <c r="B863" s="479" t="s">
        <v>210</v>
      </c>
      <c r="C863" s="509" t="e">
        <f>C846/C807</f>
        <v>#DIV/0!</v>
      </c>
      <c r="D863" s="509" t="e">
        <f t="shared" ref="D863:K863" si="87">D846/D807</f>
        <v>#DIV/0!</v>
      </c>
      <c r="E863" s="509" t="e">
        <f t="shared" si="87"/>
        <v>#DIV/0!</v>
      </c>
      <c r="F863" s="509" t="e">
        <f t="shared" si="87"/>
        <v>#DIV/0!</v>
      </c>
      <c r="G863" s="509" t="e">
        <f t="shared" si="87"/>
        <v>#DIV/0!</v>
      </c>
      <c r="H863" s="509" t="e">
        <f t="shared" si="87"/>
        <v>#DIV/0!</v>
      </c>
      <c r="I863" s="509" t="e">
        <f t="shared" si="87"/>
        <v>#DIV/0!</v>
      </c>
      <c r="J863" s="509" t="e">
        <f t="shared" si="87"/>
        <v>#DIV/0!</v>
      </c>
      <c r="K863" s="948" t="e">
        <f t="shared" si="87"/>
        <v>#DIV/0!</v>
      </c>
    </row>
    <row r="864" spans="2:11" ht="15.75">
      <c r="B864" s="479" t="s">
        <v>211</v>
      </c>
      <c r="C864" s="509" t="e">
        <f>C847/C808</f>
        <v>#DIV/0!</v>
      </c>
      <c r="D864" s="509" t="e">
        <f t="shared" ref="D864:K864" si="88">D847/D808</f>
        <v>#DIV/0!</v>
      </c>
      <c r="E864" s="509" t="e">
        <f t="shared" si="88"/>
        <v>#DIV/0!</v>
      </c>
      <c r="F864" s="509" t="e">
        <f t="shared" si="88"/>
        <v>#DIV/0!</v>
      </c>
      <c r="G864" s="509" t="e">
        <f t="shared" si="88"/>
        <v>#DIV/0!</v>
      </c>
      <c r="H864" s="509" t="e">
        <f t="shared" si="88"/>
        <v>#DIV/0!</v>
      </c>
      <c r="I864" s="509" t="e">
        <f t="shared" si="88"/>
        <v>#DIV/0!</v>
      </c>
      <c r="J864" s="509" t="e">
        <f t="shared" si="88"/>
        <v>#DIV/0!</v>
      </c>
      <c r="K864" s="948" t="e">
        <f t="shared" si="88"/>
        <v>#DIV/0!</v>
      </c>
    </row>
    <row r="865" spans="2:11" ht="15.75">
      <c r="B865" s="479" t="s">
        <v>212</v>
      </c>
      <c r="C865" s="509" t="e">
        <f t="shared" ref="C865:K865" si="89">C848/C809</f>
        <v>#DIV/0!</v>
      </c>
      <c r="D865" s="509" t="e">
        <f t="shared" si="89"/>
        <v>#DIV/0!</v>
      </c>
      <c r="E865" s="509" t="e">
        <f t="shared" si="89"/>
        <v>#DIV/0!</v>
      </c>
      <c r="F865" s="509" t="e">
        <f t="shared" si="89"/>
        <v>#DIV/0!</v>
      </c>
      <c r="G865" s="509" t="e">
        <f t="shared" si="89"/>
        <v>#DIV/0!</v>
      </c>
      <c r="H865" s="509" t="e">
        <f t="shared" si="89"/>
        <v>#DIV/0!</v>
      </c>
      <c r="I865" s="509" t="e">
        <f t="shared" si="89"/>
        <v>#DIV/0!</v>
      </c>
      <c r="J865" s="509" t="e">
        <f t="shared" si="89"/>
        <v>#DIV/0!</v>
      </c>
      <c r="K865" s="948" t="e">
        <f t="shared" si="89"/>
        <v>#DIV/0!</v>
      </c>
    </row>
    <row r="866" spans="2:11" ht="15.75">
      <c r="B866" s="479" t="s">
        <v>213</v>
      </c>
      <c r="C866" s="509" t="e">
        <f t="shared" ref="C866:K866" si="90">C849/C810</f>
        <v>#DIV/0!</v>
      </c>
      <c r="D866" s="509" t="e">
        <f t="shared" si="90"/>
        <v>#DIV/0!</v>
      </c>
      <c r="E866" s="509" t="e">
        <f t="shared" si="90"/>
        <v>#DIV/0!</v>
      </c>
      <c r="F866" s="509" t="e">
        <f t="shared" si="90"/>
        <v>#DIV/0!</v>
      </c>
      <c r="G866" s="509" t="e">
        <f t="shared" si="90"/>
        <v>#DIV/0!</v>
      </c>
      <c r="H866" s="509" t="e">
        <f t="shared" si="90"/>
        <v>#DIV/0!</v>
      </c>
      <c r="I866" s="509" t="e">
        <f t="shared" si="90"/>
        <v>#DIV/0!</v>
      </c>
      <c r="J866" s="509" t="e">
        <f t="shared" si="90"/>
        <v>#DIV/0!</v>
      </c>
      <c r="K866" s="948" t="e">
        <f t="shared" si="90"/>
        <v>#DIV/0!</v>
      </c>
    </row>
    <row r="867" spans="2:11" ht="15.75">
      <c r="B867" s="479" t="s">
        <v>214</v>
      </c>
      <c r="C867" s="509" t="e">
        <f t="shared" ref="C867:K867" si="91">C850/C811</f>
        <v>#DIV/0!</v>
      </c>
      <c r="D867" s="509" t="e">
        <f t="shared" si="91"/>
        <v>#DIV/0!</v>
      </c>
      <c r="E867" s="509" t="e">
        <f t="shared" si="91"/>
        <v>#DIV/0!</v>
      </c>
      <c r="F867" s="509" t="e">
        <f t="shared" si="91"/>
        <v>#DIV/0!</v>
      </c>
      <c r="G867" s="509" t="e">
        <f t="shared" si="91"/>
        <v>#DIV/0!</v>
      </c>
      <c r="H867" s="509" t="e">
        <f t="shared" si="91"/>
        <v>#DIV/0!</v>
      </c>
      <c r="I867" s="509" t="e">
        <f t="shared" si="91"/>
        <v>#DIV/0!</v>
      </c>
      <c r="J867" s="509" t="e">
        <f t="shared" si="91"/>
        <v>#DIV/0!</v>
      </c>
      <c r="K867" s="948" t="e">
        <f t="shared" si="91"/>
        <v>#DIV/0!</v>
      </c>
    </row>
    <row r="868" spans="2:11" ht="15.75">
      <c r="B868" s="479" t="s">
        <v>215</v>
      </c>
      <c r="C868" s="509" t="e">
        <f t="shared" ref="C868:K868" si="92">C851/C812</f>
        <v>#DIV/0!</v>
      </c>
      <c r="D868" s="509" t="e">
        <f t="shared" si="92"/>
        <v>#DIV/0!</v>
      </c>
      <c r="E868" s="509" t="e">
        <f t="shared" si="92"/>
        <v>#DIV/0!</v>
      </c>
      <c r="F868" s="509" t="e">
        <f t="shared" si="92"/>
        <v>#DIV/0!</v>
      </c>
      <c r="G868" s="509" t="e">
        <f t="shared" si="92"/>
        <v>#DIV/0!</v>
      </c>
      <c r="H868" s="509" t="e">
        <f t="shared" si="92"/>
        <v>#DIV/0!</v>
      </c>
      <c r="I868" s="509" t="e">
        <f t="shared" si="92"/>
        <v>#DIV/0!</v>
      </c>
      <c r="J868" s="509" t="e">
        <f t="shared" si="92"/>
        <v>#DIV/0!</v>
      </c>
      <c r="K868" s="948" t="e">
        <f t="shared" si="92"/>
        <v>#DIV/0!</v>
      </c>
    </row>
    <row r="869" spans="2:11" ht="15.75">
      <c r="B869" s="479" t="s">
        <v>216</v>
      </c>
      <c r="C869" s="509" t="e">
        <f t="shared" ref="C869:K869" si="93">C852/C813</f>
        <v>#DIV/0!</v>
      </c>
      <c r="D869" s="509" t="e">
        <f t="shared" si="93"/>
        <v>#DIV/0!</v>
      </c>
      <c r="E869" s="509" t="e">
        <f t="shared" si="93"/>
        <v>#DIV/0!</v>
      </c>
      <c r="F869" s="509" t="e">
        <f t="shared" si="93"/>
        <v>#DIV/0!</v>
      </c>
      <c r="G869" s="509" t="e">
        <f t="shared" si="93"/>
        <v>#DIV/0!</v>
      </c>
      <c r="H869" s="509" t="e">
        <f t="shared" si="93"/>
        <v>#DIV/0!</v>
      </c>
      <c r="I869" s="509" t="e">
        <f t="shared" si="93"/>
        <v>#DIV/0!</v>
      </c>
      <c r="J869" s="509" t="e">
        <f t="shared" si="93"/>
        <v>#DIV/0!</v>
      </c>
      <c r="K869" s="948" t="e">
        <f t="shared" si="93"/>
        <v>#DIV/0!</v>
      </c>
    </row>
    <row r="870" spans="2:11" ht="15.75">
      <c r="B870" s="479" t="s">
        <v>217</v>
      </c>
      <c r="C870" s="509" t="e">
        <f t="shared" ref="C870:K870" si="94">C853/C814</f>
        <v>#DIV/0!</v>
      </c>
      <c r="D870" s="509" t="e">
        <f t="shared" si="94"/>
        <v>#DIV/0!</v>
      </c>
      <c r="E870" s="509" t="e">
        <f t="shared" si="94"/>
        <v>#DIV/0!</v>
      </c>
      <c r="F870" s="509" t="e">
        <f t="shared" si="94"/>
        <v>#DIV/0!</v>
      </c>
      <c r="G870" s="509" t="e">
        <f t="shared" si="94"/>
        <v>#DIV/0!</v>
      </c>
      <c r="H870" s="509" t="e">
        <f t="shared" si="94"/>
        <v>#DIV/0!</v>
      </c>
      <c r="I870" s="509" t="e">
        <f t="shared" si="94"/>
        <v>#DIV/0!</v>
      </c>
      <c r="J870" s="509" t="e">
        <f t="shared" si="94"/>
        <v>#DIV/0!</v>
      </c>
      <c r="K870" s="948" t="e">
        <f t="shared" si="94"/>
        <v>#DIV/0!</v>
      </c>
    </row>
    <row r="871" spans="2:11" ht="16.5" thickBot="1">
      <c r="B871" s="488" t="s">
        <v>218</v>
      </c>
      <c r="C871" s="510" t="e">
        <f t="shared" ref="C871" si="95">C854/C815</f>
        <v>#DIV/0!</v>
      </c>
      <c r="D871" s="510" t="e">
        <f>D854/D815</f>
        <v>#DIV/0!</v>
      </c>
      <c r="E871" s="510" t="e">
        <f t="shared" ref="E871:K871" si="96">E854/E815</f>
        <v>#DIV/0!</v>
      </c>
      <c r="F871" s="510" t="e">
        <f t="shared" si="96"/>
        <v>#DIV/0!</v>
      </c>
      <c r="G871" s="510" t="e">
        <f t="shared" si="96"/>
        <v>#DIV/0!</v>
      </c>
      <c r="H871" s="510" t="e">
        <f t="shared" si="96"/>
        <v>#DIV/0!</v>
      </c>
      <c r="I871" s="510" t="e">
        <f t="shared" si="96"/>
        <v>#DIV/0!</v>
      </c>
      <c r="J871" s="510" t="e">
        <f t="shared" si="96"/>
        <v>#DIV/0!</v>
      </c>
      <c r="K871" s="984"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C26" sqref="C26"/>
    </sheetView>
  </sheetViews>
  <sheetFormatPr defaultRowHeight="12.75"/>
  <cols>
    <col min="1" max="1" width="25.140625" customWidth="1"/>
    <col min="2" max="2" width="11.28515625" customWidth="1"/>
    <col min="3" max="4" width="12" bestFit="1" customWidth="1"/>
    <col min="5" max="5" width="8.85546875" bestFit="1" customWidth="1"/>
    <col min="6" max="6" width="12.140625" style="80"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0" customFormat="1" ht="31.5" customHeight="1" thickBot="1">
      <c r="A1" s="1122" t="s">
        <v>71</v>
      </c>
      <c r="B1" s="1122"/>
      <c r="C1" s="1122"/>
      <c r="D1" s="1122"/>
      <c r="E1" s="1122"/>
      <c r="F1" s="1122"/>
      <c r="G1" s="1122"/>
      <c r="H1" s="1122"/>
      <c r="I1" s="1122"/>
      <c r="J1" s="1122"/>
      <c r="K1" s="1122"/>
      <c r="L1" s="1122"/>
      <c r="M1" s="89"/>
    </row>
    <row r="2" spans="1:18" s="80" customFormat="1" ht="27" thickBot="1">
      <c r="A2" s="880"/>
      <c r="B2" s="881"/>
      <c r="C2" s="882"/>
      <c r="D2" s="882"/>
      <c r="E2" s="883" t="s">
        <v>8</v>
      </c>
      <c r="F2" s="1000"/>
      <c r="G2" s="882"/>
      <c r="H2" s="882"/>
      <c r="I2" s="882"/>
      <c r="J2" s="882"/>
      <c r="K2" s="882"/>
      <c r="L2" s="884"/>
      <c r="M2" s="4"/>
    </row>
    <row r="3" spans="1:18" s="80" customFormat="1" ht="39" customHeight="1" thickBot="1">
      <c r="A3" s="673"/>
      <c r="B3" s="1128" t="s">
        <v>78</v>
      </c>
      <c r="C3" s="1129"/>
      <c r="D3" s="1129"/>
      <c r="E3" s="1129"/>
      <c r="F3" s="1129"/>
      <c r="G3" s="1130"/>
      <c r="H3" s="1124" t="s">
        <v>55</v>
      </c>
      <c r="I3" s="1125"/>
      <c r="J3" s="1131" t="s">
        <v>245</v>
      </c>
      <c r="K3" s="1126" t="s">
        <v>56</v>
      </c>
      <c r="L3" s="1127"/>
      <c r="M3" s="4"/>
    </row>
    <row r="4" spans="1:18" s="80" customFormat="1" ht="31.5">
      <c r="A4" s="674" t="s">
        <v>57</v>
      </c>
      <c r="B4" s="879" t="s">
        <v>58</v>
      </c>
      <c r="C4" s="85" t="s">
        <v>59</v>
      </c>
      <c r="D4" s="85" t="s">
        <v>60</v>
      </c>
      <c r="E4" s="1001"/>
      <c r="F4" s="1002" t="s">
        <v>319</v>
      </c>
      <c r="G4" s="1003"/>
      <c r="H4" s="878" t="s">
        <v>61</v>
      </c>
      <c r="I4" s="565" t="s">
        <v>73</v>
      </c>
      <c r="J4" s="1132"/>
      <c r="K4" s="81" t="s">
        <v>54</v>
      </c>
      <c r="L4" s="564" t="s">
        <v>64</v>
      </c>
      <c r="M4" s="4"/>
      <c r="O4" s="4"/>
    </row>
    <row r="5" spans="1:18" s="80" customFormat="1" ht="21" customHeight="1" thickBot="1">
      <c r="A5" s="675"/>
      <c r="B5" s="926" t="s">
        <v>393</v>
      </c>
      <c r="C5" s="927" t="s">
        <v>393</v>
      </c>
      <c r="D5" s="927" t="s">
        <v>393</v>
      </c>
      <c r="E5" s="837" t="s">
        <v>105</v>
      </c>
      <c r="F5" s="998" t="s">
        <v>318</v>
      </c>
      <c r="G5" s="838" t="s">
        <v>62</v>
      </c>
      <c r="H5" s="928" t="s">
        <v>393</v>
      </c>
      <c r="I5" s="672" t="s">
        <v>72</v>
      </c>
      <c r="J5" s="739"/>
      <c r="K5" s="927" t="s">
        <v>393</v>
      </c>
      <c r="L5" s="826" t="s">
        <v>63</v>
      </c>
      <c r="M5" s="4"/>
    </row>
    <row r="6" spans="1:18" s="80" customFormat="1" ht="28.5" customHeight="1" thickBot="1">
      <c r="A6" s="40" t="s">
        <v>22</v>
      </c>
      <c r="B6" s="656">
        <v>11.521387253853712</v>
      </c>
      <c r="C6" s="657">
        <v>22242.060335624927</v>
      </c>
      <c r="D6" s="657">
        <v>22686.901542337426</v>
      </c>
      <c r="E6" s="832">
        <v>-1.3911856777145413</v>
      </c>
      <c r="F6" s="999">
        <v>1.5185227237549899</v>
      </c>
      <c r="G6" s="839">
        <v>62.531127584701309</v>
      </c>
      <c r="H6" s="658">
        <v>322.17257396277057</v>
      </c>
      <c r="I6" s="832">
        <v>-0.61081594872387102</v>
      </c>
      <c r="J6" s="658">
        <v>-13.996788116029308</v>
      </c>
      <c r="K6" s="659">
        <v>100</v>
      </c>
      <c r="L6" s="827" t="s">
        <v>23</v>
      </c>
    </row>
    <row r="7" spans="1:18" s="80" customFormat="1" ht="25.5" customHeight="1">
      <c r="A7" s="735" t="s">
        <v>82</v>
      </c>
      <c r="B7" s="776">
        <v>11.626682267404778</v>
      </c>
      <c r="C7" s="777">
        <v>21570.839086094205</v>
      </c>
      <c r="D7" s="777">
        <v>22002.255867816089</v>
      </c>
      <c r="E7" s="840">
        <v>-8.529874016929007</v>
      </c>
      <c r="F7" s="833">
        <v>0.18496322893608624</v>
      </c>
      <c r="G7" s="841">
        <v>61.222697677426297</v>
      </c>
      <c r="H7" s="660">
        <v>267.67692307692312</v>
      </c>
      <c r="I7" s="833">
        <v>-8.0649798511486868</v>
      </c>
      <c r="J7" s="661">
        <v>-74.509803921568633</v>
      </c>
      <c r="K7" s="661">
        <v>7.5859251911069611E-2</v>
      </c>
      <c r="L7" s="828">
        <v>-0.18008775200341393</v>
      </c>
    </row>
    <row r="8" spans="1:18" s="80" customFormat="1" ht="24" customHeight="1">
      <c r="A8" s="736" t="s">
        <v>83</v>
      </c>
      <c r="B8" s="778">
        <v>12.325324551824874</v>
      </c>
      <c r="C8" s="662">
        <v>23124.43630736374</v>
      </c>
      <c r="D8" s="662">
        <v>23586.925033511015</v>
      </c>
      <c r="E8" s="842">
        <v>-1.755905057995423</v>
      </c>
      <c r="F8" s="835">
        <v>0.80196174082001159</v>
      </c>
      <c r="G8" s="663">
        <v>59.458946828603985</v>
      </c>
      <c r="H8" s="664">
        <v>353.53943253264549</v>
      </c>
      <c r="I8" s="834">
        <v>-0.60498837950927453</v>
      </c>
      <c r="J8" s="665">
        <v>-16.300094454189718</v>
      </c>
      <c r="K8" s="665">
        <v>36.196533815720372</v>
      </c>
      <c r="L8" s="829">
        <v>-0.99607885114703976</v>
      </c>
      <c r="R8" s="4"/>
    </row>
    <row r="9" spans="1:18" s="80" customFormat="1" ht="24" customHeight="1">
      <c r="A9" s="736" t="s">
        <v>84</v>
      </c>
      <c r="B9" s="778">
        <v>12.210978420845017</v>
      </c>
      <c r="C9" s="662">
        <v>22909.903228602281</v>
      </c>
      <c r="D9" s="662">
        <v>23368.101293174328</v>
      </c>
      <c r="E9" s="842">
        <v>-2.7887491883526083</v>
      </c>
      <c r="F9" s="835">
        <v>-0.20802339783010104</v>
      </c>
      <c r="G9" s="663">
        <v>57.686618539989233</v>
      </c>
      <c r="H9" s="666">
        <v>398.25088495575216</v>
      </c>
      <c r="I9" s="835">
        <v>-0.87906984368357943</v>
      </c>
      <c r="J9" s="667">
        <v>-19.189511323003575</v>
      </c>
      <c r="K9" s="667">
        <v>7.9127035070315692</v>
      </c>
      <c r="L9" s="830">
        <v>-0.50845477862536193</v>
      </c>
    </row>
    <row r="10" spans="1:18" s="80" customFormat="1" ht="24" customHeight="1">
      <c r="A10" s="736" t="s">
        <v>85</v>
      </c>
      <c r="B10" s="1096" t="s">
        <v>79</v>
      </c>
      <c r="C10" s="1097" t="s">
        <v>79</v>
      </c>
      <c r="D10" s="1097" t="s">
        <v>79</v>
      </c>
      <c r="E10" s="1098" t="s">
        <v>79</v>
      </c>
      <c r="F10" s="1099" t="s">
        <v>79</v>
      </c>
      <c r="G10" s="1100" t="s">
        <v>79</v>
      </c>
      <c r="H10" s="1101" t="s">
        <v>79</v>
      </c>
      <c r="I10" s="1098" t="s">
        <v>79</v>
      </c>
      <c r="J10" s="1102" t="s">
        <v>79</v>
      </c>
      <c r="K10" s="1102" t="s">
        <v>79</v>
      </c>
      <c r="L10" s="1103" t="s">
        <v>79</v>
      </c>
    </row>
    <row r="11" spans="1:18" s="80" customFormat="1" ht="24" customHeight="1">
      <c r="A11" s="736" t="s">
        <v>77</v>
      </c>
      <c r="B11" s="778">
        <v>10.03413517657968</v>
      </c>
      <c r="C11" s="662">
        <v>20603.973668541435</v>
      </c>
      <c r="D11" s="662">
        <v>21016.053141912264</v>
      </c>
      <c r="E11" s="842">
        <v>-0.34419694373984033</v>
      </c>
      <c r="F11" s="835">
        <v>2.0276724505475863</v>
      </c>
      <c r="G11" s="663">
        <v>75.64508296107384</v>
      </c>
      <c r="H11" s="666">
        <v>286.53513563730957</v>
      </c>
      <c r="I11" s="835">
        <v>8.7819304713795204E-2</v>
      </c>
      <c r="J11" s="667">
        <v>-10.060160427807487</v>
      </c>
      <c r="K11" s="667">
        <v>31.40573029118282</v>
      </c>
      <c r="L11" s="830">
        <v>1.3746151652167455</v>
      </c>
    </row>
    <row r="12" spans="1:18" s="80" customFormat="1" ht="24" customHeight="1" thickBot="1">
      <c r="A12" s="737" t="s">
        <v>86</v>
      </c>
      <c r="B12" s="779">
        <v>11.61844642497927</v>
      </c>
      <c r="C12" s="668">
        <v>22429.433252855735</v>
      </c>
      <c r="D12" s="668">
        <v>22878.021917912851</v>
      </c>
      <c r="E12" s="843">
        <v>-0.36409828502024871</v>
      </c>
      <c r="F12" s="836">
        <v>2.0694336485413367</v>
      </c>
      <c r="G12" s="669">
        <v>60.485636228655871</v>
      </c>
      <c r="H12" s="670">
        <v>297.01797752808989</v>
      </c>
      <c r="I12" s="836">
        <v>0.38057791590406442</v>
      </c>
      <c r="J12" s="671">
        <v>-12.890462307371928</v>
      </c>
      <c r="K12" s="671">
        <v>24.40917313415417</v>
      </c>
      <c r="L12" s="831">
        <v>0.31000621655906713</v>
      </c>
    </row>
    <row r="13" spans="1:18" s="80" customFormat="1" ht="15">
      <c r="A13" s="774"/>
      <c r="B13" s="775"/>
    </row>
    <row r="14" spans="1:18" s="80" customFormat="1" ht="46.5" customHeight="1">
      <c r="A14" s="1123" t="s">
        <v>301</v>
      </c>
      <c r="B14" s="1123"/>
      <c r="C14" s="1123"/>
      <c r="D14" s="1123"/>
      <c r="E14" s="1123"/>
      <c r="F14" s="1123"/>
      <c r="G14" s="1123"/>
      <c r="H14" s="1123"/>
      <c r="I14" s="1123"/>
      <c r="J14" s="1123"/>
      <c r="K14" s="1123"/>
      <c r="L14" s="1123"/>
    </row>
    <row r="15" spans="1:18" s="80" customFormat="1" ht="33.75" customHeight="1">
      <c r="A15" s="1123" t="s">
        <v>328</v>
      </c>
      <c r="B15" s="1123"/>
      <c r="C15" s="1123"/>
      <c r="D15" s="1123"/>
      <c r="E15" s="1123"/>
      <c r="F15" s="1123"/>
      <c r="G15" s="1123"/>
      <c r="H15" s="1123"/>
      <c r="I15" s="1123"/>
      <c r="J15" s="1123"/>
      <c r="K15" s="1123"/>
      <c r="L15" s="1123"/>
    </row>
    <row r="16" spans="1:18" s="80" customFormat="1">
      <c r="A16" s="1123" t="s">
        <v>106</v>
      </c>
      <c r="B16" s="1123"/>
      <c r="C16" s="1123"/>
      <c r="D16" s="1123"/>
      <c r="E16" s="1123"/>
      <c r="F16" s="1123"/>
      <c r="G16" s="1123"/>
      <c r="H16" s="1123"/>
      <c r="I16" s="1123"/>
      <c r="J16" s="1123"/>
      <c r="K16" s="1123"/>
      <c r="L16" s="1123"/>
    </row>
    <row r="17" spans="1:8" s="80" customFormat="1">
      <c r="A17" s="38" t="s">
        <v>80</v>
      </c>
      <c r="B17" s="39"/>
      <c r="C17" s="39"/>
      <c r="D17" s="39"/>
      <c r="E17" s="39"/>
      <c r="F17" s="39"/>
      <c r="G17" s="39"/>
      <c r="H17" s="1"/>
    </row>
    <row r="18" spans="1:8" s="80" customFormat="1">
      <c r="A18" s="82"/>
    </row>
    <row r="19" spans="1:8" s="80"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0" customWidth="1"/>
    <col min="2" max="17" width="9.140625" style="80"/>
    <col min="18" max="18" width="16" style="80" customWidth="1"/>
    <col min="19" max="256" width="9.140625" style="80"/>
    <col min="257" max="257" width="13.7109375" style="80" customWidth="1"/>
    <col min="258" max="512" width="9.140625" style="80"/>
    <col min="513" max="513" width="13.7109375" style="80" customWidth="1"/>
    <col min="514" max="768" width="9.140625" style="80"/>
    <col min="769" max="769" width="13.7109375" style="80" customWidth="1"/>
    <col min="770" max="1024" width="9.140625" style="80"/>
    <col min="1025" max="1025" width="13.7109375" style="80" customWidth="1"/>
    <col min="1026" max="1280" width="9.140625" style="80"/>
    <col min="1281" max="1281" width="13.7109375" style="80" customWidth="1"/>
    <col min="1282" max="1536" width="9.140625" style="80"/>
    <col min="1537" max="1537" width="13.7109375" style="80" customWidth="1"/>
    <col min="1538" max="1792" width="9.140625" style="80"/>
    <col min="1793" max="1793" width="13.7109375" style="80" customWidth="1"/>
    <col min="1794" max="2048" width="9.140625" style="80"/>
    <col min="2049" max="2049" width="13.7109375" style="80" customWidth="1"/>
    <col min="2050" max="2304" width="9.140625" style="80"/>
    <col min="2305" max="2305" width="13.7109375" style="80" customWidth="1"/>
    <col min="2306" max="2560" width="9.140625" style="80"/>
    <col min="2561" max="2561" width="13.7109375" style="80" customWidth="1"/>
    <col min="2562" max="2816" width="9.140625" style="80"/>
    <col min="2817" max="2817" width="13.7109375" style="80" customWidth="1"/>
    <col min="2818" max="3072" width="9.140625" style="80"/>
    <col min="3073" max="3073" width="13.7109375" style="80" customWidth="1"/>
    <col min="3074" max="3328" width="9.140625" style="80"/>
    <col min="3329" max="3329" width="13.7109375" style="80" customWidth="1"/>
    <col min="3330" max="3584" width="9.140625" style="80"/>
    <col min="3585" max="3585" width="13.7109375" style="80" customWidth="1"/>
    <col min="3586" max="3840" width="9.140625" style="80"/>
    <col min="3841" max="3841" width="13.7109375" style="80" customWidth="1"/>
    <col min="3842" max="4096" width="9.140625" style="80"/>
    <col min="4097" max="4097" width="13.7109375" style="80" customWidth="1"/>
    <col min="4098" max="4352" width="9.140625" style="80"/>
    <col min="4353" max="4353" width="13.7109375" style="80" customWidth="1"/>
    <col min="4354" max="4608" width="9.140625" style="80"/>
    <col min="4609" max="4609" width="13.7109375" style="80" customWidth="1"/>
    <col min="4610" max="4864" width="9.140625" style="80"/>
    <col min="4865" max="4865" width="13.7109375" style="80" customWidth="1"/>
    <col min="4866" max="5120" width="9.140625" style="80"/>
    <col min="5121" max="5121" width="13.7109375" style="80" customWidth="1"/>
    <col min="5122" max="5376" width="9.140625" style="80"/>
    <col min="5377" max="5377" width="13.7109375" style="80" customWidth="1"/>
    <col min="5378" max="5632" width="9.140625" style="80"/>
    <col min="5633" max="5633" width="13.7109375" style="80" customWidth="1"/>
    <col min="5634" max="5888" width="9.140625" style="80"/>
    <col min="5889" max="5889" width="13.7109375" style="80" customWidth="1"/>
    <col min="5890" max="6144" width="9.140625" style="80"/>
    <col min="6145" max="6145" width="13.7109375" style="80" customWidth="1"/>
    <col min="6146" max="6400" width="9.140625" style="80"/>
    <col min="6401" max="6401" width="13.7109375" style="80" customWidth="1"/>
    <col min="6402" max="6656" width="9.140625" style="80"/>
    <col min="6657" max="6657" width="13.7109375" style="80" customWidth="1"/>
    <col min="6658" max="6912" width="9.140625" style="80"/>
    <col min="6913" max="6913" width="13.7109375" style="80" customWidth="1"/>
    <col min="6914" max="7168" width="9.140625" style="80"/>
    <col min="7169" max="7169" width="13.7109375" style="80" customWidth="1"/>
    <col min="7170" max="7424" width="9.140625" style="80"/>
    <col min="7425" max="7425" width="13.7109375" style="80" customWidth="1"/>
    <col min="7426" max="7680" width="9.140625" style="80"/>
    <col min="7681" max="7681" width="13.7109375" style="80" customWidth="1"/>
    <col min="7682" max="7936" width="9.140625" style="80"/>
    <col min="7937" max="7937" width="13.7109375" style="80" customWidth="1"/>
    <col min="7938" max="8192" width="9.140625" style="80"/>
    <col min="8193" max="8193" width="13.7109375" style="80" customWidth="1"/>
    <col min="8194" max="8448" width="9.140625" style="80"/>
    <col min="8449" max="8449" width="13.7109375" style="80" customWidth="1"/>
    <col min="8450" max="8704" width="9.140625" style="80"/>
    <col min="8705" max="8705" width="13.7109375" style="80" customWidth="1"/>
    <col min="8706" max="8960" width="9.140625" style="80"/>
    <col min="8961" max="8961" width="13.7109375" style="80" customWidth="1"/>
    <col min="8962" max="9216" width="9.140625" style="80"/>
    <col min="9217" max="9217" width="13.7109375" style="80" customWidth="1"/>
    <col min="9218" max="9472" width="9.140625" style="80"/>
    <col min="9473" max="9473" width="13.7109375" style="80" customWidth="1"/>
    <col min="9474" max="9728" width="9.140625" style="80"/>
    <col min="9729" max="9729" width="13.7109375" style="80" customWidth="1"/>
    <col min="9730" max="9984" width="9.140625" style="80"/>
    <col min="9985" max="9985" width="13.7109375" style="80" customWidth="1"/>
    <col min="9986" max="10240" width="9.140625" style="80"/>
    <col min="10241" max="10241" width="13.7109375" style="80" customWidth="1"/>
    <col min="10242" max="10496" width="9.140625" style="80"/>
    <col min="10497" max="10497" width="13.7109375" style="80" customWidth="1"/>
    <col min="10498" max="10752" width="9.140625" style="80"/>
    <col min="10753" max="10753" width="13.7109375" style="80" customWidth="1"/>
    <col min="10754" max="11008" width="9.140625" style="80"/>
    <col min="11009" max="11009" width="13.7109375" style="80" customWidth="1"/>
    <col min="11010" max="11264" width="9.140625" style="80"/>
    <col min="11265" max="11265" width="13.7109375" style="80" customWidth="1"/>
    <col min="11266" max="11520" width="9.140625" style="80"/>
    <col min="11521" max="11521" width="13.7109375" style="80" customWidth="1"/>
    <col min="11522" max="11776" width="9.140625" style="80"/>
    <col min="11777" max="11777" width="13.7109375" style="80" customWidth="1"/>
    <col min="11778" max="12032" width="9.140625" style="80"/>
    <col min="12033" max="12033" width="13.7109375" style="80" customWidth="1"/>
    <col min="12034" max="12288" width="9.140625" style="80"/>
    <col min="12289" max="12289" width="13.7109375" style="80" customWidth="1"/>
    <col min="12290" max="12544" width="9.140625" style="80"/>
    <col min="12545" max="12545" width="13.7109375" style="80" customWidth="1"/>
    <col min="12546" max="12800" width="9.140625" style="80"/>
    <col min="12801" max="12801" width="13.7109375" style="80" customWidth="1"/>
    <col min="12802" max="13056" width="9.140625" style="80"/>
    <col min="13057" max="13057" width="13.7109375" style="80" customWidth="1"/>
    <col min="13058" max="13312" width="9.140625" style="80"/>
    <col min="13313" max="13313" width="13.7109375" style="80" customWidth="1"/>
    <col min="13314" max="13568" width="9.140625" style="80"/>
    <col min="13569" max="13569" width="13.7109375" style="80" customWidth="1"/>
    <col min="13570" max="13824" width="9.140625" style="80"/>
    <col min="13825" max="13825" width="13.7109375" style="80" customWidth="1"/>
    <col min="13826" max="14080" width="9.140625" style="80"/>
    <col min="14081" max="14081" width="13.7109375" style="80" customWidth="1"/>
    <col min="14082" max="14336" width="9.140625" style="80"/>
    <col min="14337" max="14337" width="13.7109375" style="80" customWidth="1"/>
    <col min="14338" max="14592" width="9.140625" style="80"/>
    <col min="14593" max="14593" width="13.7109375" style="80" customWidth="1"/>
    <col min="14594" max="14848" width="9.140625" style="80"/>
    <col min="14849" max="14849" width="13.7109375" style="80" customWidth="1"/>
    <col min="14850" max="15104" width="9.140625" style="80"/>
    <col min="15105" max="15105" width="13.7109375" style="80" customWidth="1"/>
    <col min="15106" max="15360" width="9.140625" style="80"/>
    <col min="15361" max="15361" width="13.7109375" style="80" customWidth="1"/>
    <col min="15362" max="15616" width="9.140625" style="80"/>
    <col min="15617" max="15617" width="13.7109375" style="80" customWidth="1"/>
    <col min="15618" max="15872" width="9.140625" style="80"/>
    <col min="15873" max="15873" width="13.7109375" style="80" customWidth="1"/>
    <col min="15874" max="16128" width="9.140625" style="80"/>
    <col min="16129" max="16129" width="13.7109375" style="80" customWidth="1"/>
    <col min="16130" max="16384" width="9.140625" style="80"/>
  </cols>
  <sheetData>
    <row r="1" spans="1:20" ht="15.75">
      <c r="A1" s="1288" t="s">
        <v>317</v>
      </c>
      <c r="B1" s="1288"/>
      <c r="C1" s="1288"/>
      <c r="D1" s="1288"/>
      <c r="E1" s="1288"/>
      <c r="F1" s="1288"/>
      <c r="G1" s="1288"/>
      <c r="H1" s="1288"/>
      <c r="I1" s="1288"/>
      <c r="J1" s="1288"/>
      <c r="K1" s="1288"/>
      <c r="L1" s="1288"/>
      <c r="M1" s="1288"/>
      <c r="N1" s="1288"/>
    </row>
    <row r="2" spans="1:20" ht="13.5" thickBot="1">
      <c r="B2" s="783"/>
      <c r="C2" s="783"/>
      <c r="D2" s="783"/>
      <c r="E2" s="783"/>
      <c r="F2" s="783"/>
      <c r="G2" s="784" t="s">
        <v>269</v>
      </c>
      <c r="H2" s="783"/>
      <c r="I2" s="783"/>
      <c r="J2" s="783"/>
      <c r="K2" s="783"/>
      <c r="L2" s="783"/>
      <c r="M2" s="783"/>
      <c r="N2" s="783"/>
    </row>
    <row r="3" spans="1:20" ht="14.25" thickBot="1">
      <c r="A3" s="785" t="s">
        <v>270</v>
      </c>
      <c r="B3" s="786" t="s">
        <v>157</v>
      </c>
      <c r="C3" s="786" t="s">
        <v>158</v>
      </c>
      <c r="D3" s="786" t="s">
        <v>159</v>
      </c>
      <c r="E3" s="786" t="s">
        <v>160</v>
      </c>
      <c r="F3" s="786" t="s">
        <v>161</v>
      </c>
      <c r="G3" s="786" t="s">
        <v>162</v>
      </c>
      <c r="H3" s="786" t="s">
        <v>163</v>
      </c>
      <c r="I3" s="786" t="s">
        <v>164</v>
      </c>
      <c r="J3" s="786" t="s">
        <v>165</v>
      </c>
      <c r="K3" s="786" t="s">
        <v>166</v>
      </c>
      <c r="L3" s="786" t="s">
        <v>167</v>
      </c>
      <c r="M3" s="786" t="s">
        <v>168</v>
      </c>
      <c r="N3" s="786" t="s">
        <v>175</v>
      </c>
    </row>
    <row r="4" spans="1:20" ht="13.5">
      <c r="A4" s="787">
        <v>2004</v>
      </c>
      <c r="B4" s="788">
        <v>299.39999999999998</v>
      </c>
      <c r="C4" s="788">
        <v>296.39999999999998</v>
      </c>
      <c r="D4" s="788">
        <v>293.7</v>
      </c>
      <c r="E4" s="788">
        <v>293.5</v>
      </c>
      <c r="F4" s="788">
        <v>293.5</v>
      </c>
      <c r="G4" s="788">
        <v>291.60000000000002</v>
      </c>
      <c r="H4" s="788">
        <v>290.2</v>
      </c>
      <c r="I4" s="788">
        <v>286.3</v>
      </c>
      <c r="J4" s="788">
        <v>285.39999999999998</v>
      </c>
      <c r="K4" s="788">
        <v>285.10000000000002</v>
      </c>
      <c r="L4" s="788">
        <v>291.2</v>
      </c>
      <c r="M4" s="788">
        <v>297.8</v>
      </c>
      <c r="N4" s="789">
        <v>291.3</v>
      </c>
    </row>
    <row r="5" spans="1:20" ht="13.5">
      <c r="A5" s="790">
        <v>2005</v>
      </c>
      <c r="B5" s="791">
        <v>304.10000000000002</v>
      </c>
      <c r="C5" s="791">
        <v>308.10000000000002</v>
      </c>
      <c r="D5" s="791">
        <v>308.2</v>
      </c>
      <c r="E5" s="791">
        <v>310.89999999999998</v>
      </c>
      <c r="F5" s="791">
        <v>309.89999999999998</v>
      </c>
      <c r="G5" s="791">
        <v>309.10000000000002</v>
      </c>
      <c r="H5" s="791">
        <v>307</v>
      </c>
      <c r="I5" s="791">
        <v>300.60000000000002</v>
      </c>
      <c r="J5" s="791">
        <v>303.3</v>
      </c>
      <c r="K5" s="791">
        <v>304.3</v>
      </c>
      <c r="L5" s="791">
        <v>311.8</v>
      </c>
      <c r="M5" s="791">
        <v>315.5</v>
      </c>
      <c r="N5" s="792">
        <v>307.60000000000002</v>
      </c>
    </row>
    <row r="6" spans="1:20" ht="13.5">
      <c r="A6" s="790">
        <v>2006</v>
      </c>
      <c r="B6" s="791">
        <v>317.10000000000002</v>
      </c>
      <c r="C6" s="791">
        <v>319.89999999999998</v>
      </c>
      <c r="D6" s="791">
        <v>324</v>
      </c>
      <c r="E6" s="791">
        <v>319.5</v>
      </c>
      <c r="F6" s="791">
        <v>325.8</v>
      </c>
      <c r="G6" s="791">
        <v>323.8</v>
      </c>
      <c r="H6" s="791">
        <v>312.8</v>
      </c>
      <c r="I6" s="791">
        <v>313</v>
      </c>
      <c r="J6" s="791">
        <v>315.2</v>
      </c>
      <c r="K6" s="791">
        <v>311.2</v>
      </c>
      <c r="L6" s="791">
        <v>316.2</v>
      </c>
      <c r="M6" s="791">
        <v>321.8</v>
      </c>
      <c r="N6" s="792">
        <v>318.7</v>
      </c>
    </row>
    <row r="7" spans="1:20" ht="13.5">
      <c r="A7" s="790">
        <v>2007</v>
      </c>
      <c r="B7" s="791">
        <v>325.7</v>
      </c>
      <c r="C7" s="791">
        <v>327.9</v>
      </c>
      <c r="D7" s="791">
        <v>329.1</v>
      </c>
      <c r="E7" s="791">
        <v>329.9</v>
      </c>
      <c r="F7" s="791">
        <v>328.7</v>
      </c>
      <c r="G7" s="791">
        <v>330</v>
      </c>
      <c r="H7" s="791">
        <v>327.9</v>
      </c>
      <c r="I7" s="791">
        <v>324</v>
      </c>
      <c r="J7" s="791">
        <v>329.3</v>
      </c>
      <c r="K7" s="791">
        <v>312.8</v>
      </c>
      <c r="L7" s="791">
        <v>317.5</v>
      </c>
      <c r="M7" s="791">
        <v>319</v>
      </c>
      <c r="N7" s="792">
        <v>325.39999999999998</v>
      </c>
    </row>
    <row r="8" spans="1:20" ht="13.5">
      <c r="A8" s="790">
        <v>2008</v>
      </c>
      <c r="B8" s="791">
        <v>326.5</v>
      </c>
      <c r="C8" s="791">
        <v>327</v>
      </c>
      <c r="D8" s="791">
        <v>324.5</v>
      </c>
      <c r="E8" s="791">
        <v>322.60000000000002</v>
      </c>
      <c r="F8" s="791">
        <v>325.7</v>
      </c>
      <c r="G8" s="791">
        <v>323.8</v>
      </c>
      <c r="H8" s="791">
        <v>317</v>
      </c>
      <c r="I8" s="791">
        <v>314.39999999999998</v>
      </c>
      <c r="J8" s="791">
        <v>314.60000000000002</v>
      </c>
      <c r="K8" s="791">
        <v>310.5</v>
      </c>
      <c r="L8" s="791">
        <v>315.10000000000002</v>
      </c>
      <c r="M8" s="791">
        <v>321.7</v>
      </c>
      <c r="N8" s="792">
        <v>320.39999999999998</v>
      </c>
    </row>
    <row r="9" spans="1:20" ht="13.5">
      <c r="A9" s="790">
        <v>2009</v>
      </c>
      <c r="B9" s="791">
        <v>322.2</v>
      </c>
      <c r="C9" s="791">
        <v>324.3</v>
      </c>
      <c r="D9" s="791">
        <v>325.89999999999998</v>
      </c>
      <c r="E9" s="791">
        <v>324.2</v>
      </c>
      <c r="F9" s="791">
        <v>325.3</v>
      </c>
      <c r="G9" s="791">
        <v>324.5</v>
      </c>
      <c r="H9" s="791">
        <v>323.3</v>
      </c>
      <c r="I9" s="791">
        <v>316.2</v>
      </c>
      <c r="J9" s="791">
        <v>320.10000000000002</v>
      </c>
      <c r="K9" s="791">
        <v>320</v>
      </c>
      <c r="L9" s="791">
        <v>324.5</v>
      </c>
      <c r="M9" s="791">
        <v>330</v>
      </c>
      <c r="N9" s="793">
        <v>323.60000000000002</v>
      </c>
    </row>
    <row r="10" spans="1:20" ht="13.5">
      <c r="A10" s="790">
        <v>2010</v>
      </c>
      <c r="B10" s="791">
        <v>333.4</v>
      </c>
      <c r="C10" s="791">
        <v>341.3</v>
      </c>
      <c r="D10" s="791">
        <v>335.1</v>
      </c>
      <c r="E10" s="791">
        <v>343.1</v>
      </c>
      <c r="F10" s="791">
        <v>346.2</v>
      </c>
      <c r="G10" s="791">
        <v>345.9</v>
      </c>
      <c r="H10" s="791">
        <v>340.4</v>
      </c>
      <c r="I10" s="791">
        <v>336.9</v>
      </c>
      <c r="J10" s="791">
        <v>334.2</v>
      </c>
      <c r="K10" s="791">
        <v>325.7</v>
      </c>
      <c r="L10" s="791">
        <v>326.39999999999998</v>
      </c>
      <c r="M10" s="791">
        <v>326.3</v>
      </c>
      <c r="N10" s="793">
        <v>335.8</v>
      </c>
    </row>
    <row r="11" spans="1:20" ht="13.5">
      <c r="A11" s="790">
        <v>2011</v>
      </c>
      <c r="B11" s="791">
        <v>325.60000000000002</v>
      </c>
      <c r="C11" s="791">
        <v>323.5</v>
      </c>
      <c r="D11" s="791">
        <v>322.8</v>
      </c>
      <c r="E11" s="791">
        <v>323</v>
      </c>
      <c r="F11" s="791">
        <v>326.89999999999998</v>
      </c>
      <c r="G11" s="791">
        <v>323.39999999999998</v>
      </c>
      <c r="H11" s="791">
        <v>321.10000000000002</v>
      </c>
      <c r="I11" s="791">
        <v>317.7</v>
      </c>
      <c r="J11" s="791">
        <v>313</v>
      </c>
      <c r="K11" s="791">
        <v>312.89999999999998</v>
      </c>
      <c r="L11" s="791">
        <v>315.60000000000002</v>
      </c>
      <c r="M11" s="791">
        <v>322.10000000000002</v>
      </c>
      <c r="N11" s="793">
        <v>320.7</v>
      </c>
    </row>
    <row r="12" spans="1:20" ht="13.5">
      <c r="A12" s="794">
        <v>2012</v>
      </c>
      <c r="B12" s="795">
        <v>324.89999999999998</v>
      </c>
      <c r="C12" s="795">
        <v>327.2</v>
      </c>
      <c r="D12" s="795">
        <v>329</v>
      </c>
      <c r="E12" s="795">
        <v>329.8</v>
      </c>
      <c r="F12" s="795">
        <v>334.6</v>
      </c>
      <c r="G12" s="795">
        <v>336.3</v>
      </c>
      <c r="H12" s="795">
        <v>330.7</v>
      </c>
      <c r="I12" s="795">
        <v>326.3</v>
      </c>
      <c r="J12" s="795">
        <v>325.7</v>
      </c>
      <c r="K12" s="795">
        <v>322</v>
      </c>
      <c r="L12" s="795">
        <v>327.2</v>
      </c>
      <c r="M12" s="795">
        <v>330.6</v>
      </c>
      <c r="N12" s="796">
        <v>328.9</v>
      </c>
    </row>
    <row r="13" spans="1:20" ht="13.5">
      <c r="A13" s="794">
        <v>2013</v>
      </c>
      <c r="B13" s="795">
        <v>334</v>
      </c>
      <c r="C13" s="795">
        <v>336.5</v>
      </c>
      <c r="D13" s="795">
        <v>334.9</v>
      </c>
      <c r="E13" s="795">
        <v>338</v>
      </c>
      <c r="F13" s="795">
        <v>338.8</v>
      </c>
      <c r="G13" s="795">
        <v>343</v>
      </c>
      <c r="H13" s="795">
        <v>338.6</v>
      </c>
      <c r="I13" s="795">
        <v>334</v>
      </c>
      <c r="J13" s="795">
        <v>329.8</v>
      </c>
      <c r="K13" s="795">
        <v>328.9</v>
      </c>
      <c r="L13" s="795">
        <v>331</v>
      </c>
      <c r="M13" s="795">
        <v>333.1</v>
      </c>
      <c r="N13" s="796">
        <v>335.2</v>
      </c>
      <c r="Q13"/>
      <c r="R13"/>
      <c r="S13"/>
      <c r="T13"/>
    </row>
    <row r="14" spans="1:20" ht="13.5">
      <c r="A14" s="794">
        <v>2014</v>
      </c>
      <c r="B14" s="795">
        <v>335.3</v>
      </c>
      <c r="C14" s="795">
        <v>339.5</v>
      </c>
      <c r="D14" s="795">
        <v>336</v>
      </c>
      <c r="E14" s="795">
        <v>338.1</v>
      </c>
      <c r="F14" s="795">
        <v>336</v>
      </c>
      <c r="G14" s="795">
        <v>336.1</v>
      </c>
      <c r="H14" s="795">
        <v>331.4</v>
      </c>
      <c r="I14" s="795">
        <v>332.4</v>
      </c>
      <c r="J14" s="795">
        <v>327.3</v>
      </c>
      <c r="K14" s="795">
        <v>326.3</v>
      </c>
      <c r="L14" s="795">
        <v>328.5</v>
      </c>
      <c r="M14" s="795">
        <v>340.6</v>
      </c>
      <c r="N14" s="796">
        <v>333.6</v>
      </c>
      <c r="Q14"/>
      <c r="R14"/>
      <c r="S14"/>
      <c r="T14"/>
    </row>
    <row r="15" spans="1:20" ht="13.5">
      <c r="A15" s="797">
        <v>2015</v>
      </c>
      <c r="B15" s="798">
        <v>336</v>
      </c>
      <c r="C15" s="798">
        <v>338.9</v>
      </c>
      <c r="D15" s="798">
        <v>339.7</v>
      </c>
      <c r="E15" s="798">
        <v>340.8</v>
      </c>
      <c r="F15" s="798">
        <v>346.1</v>
      </c>
      <c r="G15" s="798">
        <v>343.9</v>
      </c>
      <c r="H15" s="798">
        <v>339.4</v>
      </c>
      <c r="I15" s="798">
        <v>334</v>
      </c>
      <c r="J15" s="798">
        <v>332.9</v>
      </c>
      <c r="K15" s="798">
        <v>331.2</v>
      </c>
      <c r="L15" s="798">
        <v>332.8</v>
      </c>
      <c r="M15" s="798">
        <v>335.4</v>
      </c>
      <c r="N15" s="799">
        <v>337.6</v>
      </c>
      <c r="Q15"/>
      <c r="R15"/>
      <c r="S15"/>
      <c r="T15"/>
    </row>
    <row r="16" spans="1:20" ht="13.5">
      <c r="A16" s="797">
        <v>2016</v>
      </c>
      <c r="B16" s="798">
        <v>335.2</v>
      </c>
      <c r="C16" s="798">
        <v>337.7</v>
      </c>
      <c r="D16" s="798">
        <v>338.5</v>
      </c>
      <c r="E16" s="798">
        <v>340.3</v>
      </c>
      <c r="F16" s="798">
        <v>345.4</v>
      </c>
      <c r="G16" s="798">
        <v>342.5</v>
      </c>
      <c r="H16" s="798">
        <v>339.1</v>
      </c>
      <c r="I16" s="798">
        <v>336.7</v>
      </c>
      <c r="J16" s="798">
        <v>336</v>
      </c>
      <c r="K16" s="798">
        <v>338.1</v>
      </c>
      <c r="L16" s="798">
        <v>339.8</v>
      </c>
      <c r="M16" s="798">
        <v>343.5</v>
      </c>
      <c r="N16" s="799">
        <v>339.5</v>
      </c>
      <c r="Q16"/>
      <c r="R16"/>
      <c r="S16"/>
      <c r="T16"/>
    </row>
    <row r="17" spans="1:20" ht="13.5">
      <c r="A17" s="797">
        <v>2017</v>
      </c>
      <c r="B17" s="798">
        <v>343.84877560849145</v>
      </c>
      <c r="C17" s="798">
        <v>344.01260355448568</v>
      </c>
      <c r="D17" s="798">
        <v>345.08323788722237</v>
      </c>
      <c r="E17" s="798">
        <v>349.4260933003689</v>
      </c>
      <c r="F17" s="798">
        <v>351.85998819252393</v>
      </c>
      <c r="G17" s="798">
        <v>351.12109667545815</v>
      </c>
      <c r="H17" s="798">
        <v>346.75726994620067</v>
      </c>
      <c r="I17" s="798">
        <v>344.85589941972938</v>
      </c>
      <c r="J17" s="798">
        <v>342.09908231074832</v>
      </c>
      <c r="K17" s="798">
        <v>340.25607000681453</v>
      </c>
      <c r="L17" s="798">
        <v>343.96423731809307</v>
      </c>
      <c r="M17" s="798">
        <v>345.17611667491775</v>
      </c>
      <c r="N17" s="799">
        <v>345.73613890143946</v>
      </c>
      <c r="Q17"/>
      <c r="R17"/>
      <c r="S17"/>
      <c r="T17"/>
    </row>
    <row r="18" spans="1:20" ht="13.5">
      <c r="A18" s="797">
        <v>2018</v>
      </c>
      <c r="B18" s="798">
        <v>328.68883172082138</v>
      </c>
      <c r="C18" s="798">
        <v>335.33083028686195</v>
      </c>
      <c r="D18" s="798">
        <v>339.13477331184731</v>
      </c>
      <c r="E18" s="798">
        <v>352.1288362407397</v>
      </c>
      <c r="F18" s="798">
        <v>354.40806226015781</v>
      </c>
      <c r="G18" s="798">
        <v>352.31798629918734</v>
      </c>
      <c r="H18" s="798">
        <v>349.02563708344542</v>
      </c>
      <c r="I18" s="798">
        <v>347.00933631012759</v>
      </c>
      <c r="J18" s="798">
        <v>345.11329021489684</v>
      </c>
      <c r="K18" s="798">
        <v>347.11988043981063</v>
      </c>
      <c r="L18" s="798">
        <v>349.40972512323503</v>
      </c>
      <c r="M18" s="798">
        <v>350.98601398601369</v>
      </c>
      <c r="N18" s="799">
        <v>345.25543478260863</v>
      </c>
      <c r="Q18"/>
      <c r="R18"/>
      <c r="S18"/>
      <c r="T18"/>
    </row>
    <row r="19" spans="1:20" ht="13.5">
      <c r="A19" s="922">
        <v>2019</v>
      </c>
      <c r="B19" s="923">
        <v>354.37491656654714</v>
      </c>
      <c r="C19" s="923">
        <v>356.43838796545651</v>
      </c>
      <c r="D19" s="923">
        <v>357.2969949465724</v>
      </c>
      <c r="E19" s="923">
        <v>357.47446683623537</v>
      </c>
      <c r="F19" s="923">
        <v>361.2054005838466</v>
      </c>
      <c r="G19" s="923">
        <v>357.93540852897377</v>
      </c>
      <c r="H19" s="923">
        <v>354.2490676912646</v>
      </c>
      <c r="I19" s="923">
        <v>353.13528487554794</v>
      </c>
      <c r="J19" s="923">
        <v>352.05841293166753</v>
      </c>
      <c r="K19" s="923">
        <v>345</v>
      </c>
      <c r="L19" s="923">
        <v>349.6</v>
      </c>
      <c r="M19" s="923">
        <v>354.4</v>
      </c>
      <c r="N19" s="924">
        <v>354.2</v>
      </c>
    </row>
    <row r="20" spans="1:20" ht="13.5">
      <c r="A20" s="922">
        <v>2020</v>
      </c>
      <c r="B20" s="923">
        <v>354.8</v>
      </c>
      <c r="C20" s="923">
        <v>355</v>
      </c>
      <c r="D20" s="923">
        <v>356.13</v>
      </c>
      <c r="E20" s="923">
        <v>354.02</v>
      </c>
      <c r="F20" s="923">
        <v>356.2</v>
      </c>
      <c r="G20" s="923">
        <v>358.1</v>
      </c>
      <c r="H20" s="923">
        <v>352.8</v>
      </c>
      <c r="I20" s="923">
        <v>350.8</v>
      </c>
      <c r="J20" s="923">
        <v>346.7</v>
      </c>
      <c r="K20" s="923">
        <v>345</v>
      </c>
      <c r="L20" s="923">
        <v>347.8</v>
      </c>
      <c r="M20" s="923">
        <v>347.4</v>
      </c>
      <c r="N20" s="924">
        <v>352.3</v>
      </c>
    </row>
    <row r="21" spans="1:20" ht="13.5">
      <c r="A21" s="922">
        <v>2021</v>
      </c>
      <c r="B21" s="923">
        <v>350.5</v>
      </c>
      <c r="C21" s="923">
        <v>354.1</v>
      </c>
      <c r="D21" s="923">
        <v>354.1</v>
      </c>
      <c r="E21" s="923">
        <v>354.4</v>
      </c>
      <c r="F21" s="923">
        <v>353.4</v>
      </c>
      <c r="G21" s="923">
        <v>352.5</v>
      </c>
      <c r="H21" s="923">
        <v>348.2</v>
      </c>
      <c r="I21" s="923">
        <v>348.4</v>
      </c>
      <c r="J21" s="923">
        <v>343.2</v>
      </c>
      <c r="K21" s="923">
        <v>402.6</v>
      </c>
      <c r="L21" s="923">
        <v>345.6</v>
      </c>
      <c r="M21" s="923">
        <v>347</v>
      </c>
      <c r="N21" s="924">
        <v>349.8</v>
      </c>
    </row>
    <row r="22" spans="1:20" ht="14.25" thickBot="1">
      <c r="A22" s="800">
        <v>2022</v>
      </c>
      <c r="B22" s="801">
        <v>350.1</v>
      </c>
      <c r="C22" s="801"/>
      <c r="D22" s="801"/>
      <c r="E22" s="801"/>
      <c r="F22" s="801"/>
      <c r="G22" s="801"/>
      <c r="H22" s="801"/>
      <c r="I22" s="801"/>
      <c r="J22" s="801"/>
      <c r="K22" s="801"/>
      <c r="L22" s="801"/>
      <c r="M22" s="801"/>
      <c r="N22" s="802"/>
    </row>
    <row r="23" spans="1:20">
      <c r="Q23"/>
      <c r="R23"/>
      <c r="S23"/>
      <c r="T23"/>
    </row>
    <row r="24" spans="1:20" ht="13.5" thickBot="1">
      <c r="B24" s="783"/>
      <c r="C24" s="783"/>
      <c r="D24" s="783"/>
      <c r="E24" s="783"/>
      <c r="F24" s="783"/>
      <c r="G24" s="803" t="s">
        <v>271</v>
      </c>
      <c r="H24" s="783"/>
      <c r="I24" s="783"/>
      <c r="J24" s="783"/>
      <c r="K24" s="783"/>
      <c r="L24" s="783"/>
      <c r="M24" s="783"/>
      <c r="N24" s="804"/>
      <c r="Q24"/>
      <c r="R24"/>
      <c r="S24"/>
      <c r="T24"/>
    </row>
    <row r="25" spans="1:20" ht="14.25" thickBot="1">
      <c r="A25" s="785" t="s">
        <v>270</v>
      </c>
      <c r="B25" s="786" t="s">
        <v>157</v>
      </c>
      <c r="C25" s="786" t="s">
        <v>158</v>
      </c>
      <c r="D25" s="786" t="s">
        <v>159</v>
      </c>
      <c r="E25" s="786" t="s">
        <v>160</v>
      </c>
      <c r="F25" s="786" t="s">
        <v>161</v>
      </c>
      <c r="G25" s="786" t="s">
        <v>162</v>
      </c>
      <c r="H25" s="786" t="s">
        <v>163</v>
      </c>
      <c r="I25" s="786" t="s">
        <v>164</v>
      </c>
      <c r="J25" s="786" t="s">
        <v>165</v>
      </c>
      <c r="K25" s="786" t="s">
        <v>166</v>
      </c>
      <c r="L25" s="786" t="s">
        <v>167</v>
      </c>
      <c r="M25" s="786" t="s">
        <v>168</v>
      </c>
      <c r="N25" s="786" t="s">
        <v>175</v>
      </c>
      <c r="Q25"/>
      <c r="R25"/>
      <c r="S25"/>
      <c r="T25"/>
    </row>
    <row r="26" spans="1:20" ht="13.5">
      <c r="A26" s="787">
        <v>2004</v>
      </c>
      <c r="B26" s="788">
        <v>272.2</v>
      </c>
      <c r="C26" s="788">
        <v>271.5</v>
      </c>
      <c r="D26" s="788">
        <v>272</v>
      </c>
      <c r="E26" s="788">
        <v>273.10000000000002</v>
      </c>
      <c r="F26" s="788">
        <v>267.2</v>
      </c>
      <c r="G26" s="788">
        <v>269.60000000000002</v>
      </c>
      <c r="H26" s="788">
        <v>261.5</v>
      </c>
      <c r="I26" s="788">
        <v>261.39999999999998</v>
      </c>
      <c r="J26" s="788">
        <v>264.8</v>
      </c>
      <c r="K26" s="788">
        <v>267</v>
      </c>
      <c r="L26" s="788">
        <v>266.39999999999998</v>
      </c>
      <c r="M26" s="788">
        <v>271.3</v>
      </c>
      <c r="N26" s="789">
        <v>267.3</v>
      </c>
      <c r="Q26"/>
      <c r="R26"/>
      <c r="S26"/>
      <c r="T26"/>
    </row>
    <row r="27" spans="1:20" ht="13.5">
      <c r="A27" s="790">
        <v>2005</v>
      </c>
      <c r="B27" s="791">
        <v>272.10000000000002</v>
      </c>
      <c r="C27" s="791">
        <v>274.8</v>
      </c>
      <c r="D27" s="791">
        <v>271.8</v>
      </c>
      <c r="E27" s="791">
        <v>273.39999999999998</v>
      </c>
      <c r="F27" s="791">
        <v>271</v>
      </c>
      <c r="G27" s="791">
        <v>266.39999999999998</v>
      </c>
      <c r="H27" s="791">
        <v>264.60000000000002</v>
      </c>
      <c r="I27" s="791">
        <v>261.10000000000002</v>
      </c>
      <c r="J27" s="791">
        <v>266.60000000000002</v>
      </c>
      <c r="K27" s="791">
        <v>272.5</v>
      </c>
      <c r="L27" s="791">
        <v>270.60000000000002</v>
      </c>
      <c r="M27" s="791">
        <v>272.39999999999998</v>
      </c>
      <c r="N27" s="792">
        <v>269.2</v>
      </c>
      <c r="Q27"/>
      <c r="R27"/>
      <c r="S27"/>
      <c r="T27"/>
    </row>
    <row r="28" spans="1:20" ht="13.5">
      <c r="A28" s="790">
        <v>2006</v>
      </c>
      <c r="B28" s="791">
        <v>275.10000000000002</v>
      </c>
      <c r="C28" s="791">
        <v>273.39999999999998</v>
      </c>
      <c r="D28" s="791">
        <v>273.39999999999998</v>
      </c>
      <c r="E28" s="791">
        <v>272.89999999999998</v>
      </c>
      <c r="F28" s="791">
        <v>270.39999999999998</v>
      </c>
      <c r="G28" s="791">
        <v>264.2</v>
      </c>
      <c r="H28" s="791">
        <v>260.2</v>
      </c>
      <c r="I28" s="791">
        <v>258.10000000000002</v>
      </c>
      <c r="J28" s="791">
        <v>263.5</v>
      </c>
      <c r="K28" s="791">
        <v>263.89999999999998</v>
      </c>
      <c r="L28" s="791">
        <v>264.89999999999998</v>
      </c>
      <c r="M28" s="791">
        <v>266.89999999999998</v>
      </c>
      <c r="N28" s="792">
        <v>267.5</v>
      </c>
      <c r="Q28"/>
      <c r="R28"/>
      <c r="S28"/>
      <c r="T28"/>
    </row>
    <row r="29" spans="1:20" ht="13.5">
      <c r="A29" s="790">
        <v>2007</v>
      </c>
      <c r="B29" s="791">
        <v>274.10000000000002</v>
      </c>
      <c r="C29" s="791">
        <v>274.89999999999998</v>
      </c>
      <c r="D29" s="791">
        <v>274</v>
      </c>
      <c r="E29" s="791">
        <v>272.3</v>
      </c>
      <c r="F29" s="791">
        <v>271.89999999999998</v>
      </c>
      <c r="G29" s="791">
        <v>269.2</v>
      </c>
      <c r="H29" s="791">
        <v>267.89999999999998</v>
      </c>
      <c r="I29" s="791">
        <v>264.60000000000002</v>
      </c>
      <c r="J29" s="791">
        <v>266</v>
      </c>
      <c r="K29" s="791">
        <v>268.8</v>
      </c>
      <c r="L29" s="791">
        <v>269.10000000000002</v>
      </c>
      <c r="M29" s="791">
        <v>271.60000000000002</v>
      </c>
      <c r="N29" s="792">
        <v>270.2</v>
      </c>
      <c r="Q29"/>
      <c r="R29"/>
      <c r="S29"/>
      <c r="T29"/>
    </row>
    <row r="30" spans="1:20" ht="13.5">
      <c r="A30" s="790">
        <v>2008</v>
      </c>
      <c r="B30" s="791">
        <v>273.89999999999998</v>
      </c>
      <c r="C30" s="791">
        <v>274.89999999999998</v>
      </c>
      <c r="D30" s="791">
        <v>273.8</v>
      </c>
      <c r="E30" s="791">
        <v>270</v>
      </c>
      <c r="F30" s="791">
        <v>271.89999999999998</v>
      </c>
      <c r="G30" s="791">
        <v>270.5</v>
      </c>
      <c r="H30" s="791">
        <v>268.60000000000002</v>
      </c>
      <c r="I30" s="791">
        <v>265</v>
      </c>
      <c r="J30" s="791">
        <v>266.5</v>
      </c>
      <c r="K30" s="791">
        <v>266.60000000000002</v>
      </c>
      <c r="L30" s="791">
        <v>269.7</v>
      </c>
      <c r="M30" s="791">
        <v>274.60000000000002</v>
      </c>
      <c r="N30" s="792">
        <v>270.3</v>
      </c>
      <c r="Q30"/>
      <c r="R30"/>
      <c r="S30"/>
      <c r="T30"/>
    </row>
    <row r="31" spans="1:20" ht="13.5">
      <c r="A31" s="790">
        <v>2009</v>
      </c>
      <c r="B31" s="791">
        <v>276.8</v>
      </c>
      <c r="C31" s="791">
        <v>274.3</v>
      </c>
      <c r="D31" s="791">
        <v>276.39999999999998</v>
      </c>
      <c r="E31" s="791">
        <v>273.60000000000002</v>
      </c>
      <c r="F31" s="791">
        <v>273.8</v>
      </c>
      <c r="G31" s="791">
        <v>272.10000000000002</v>
      </c>
      <c r="H31" s="791">
        <v>268.60000000000002</v>
      </c>
      <c r="I31" s="791">
        <v>266.8</v>
      </c>
      <c r="J31" s="791">
        <v>269.5</v>
      </c>
      <c r="K31" s="791">
        <v>271.39999999999998</v>
      </c>
      <c r="L31" s="791">
        <v>275.60000000000002</v>
      </c>
      <c r="M31" s="791">
        <v>277.10000000000002</v>
      </c>
      <c r="N31" s="793">
        <v>272.8</v>
      </c>
      <c r="Q31"/>
      <c r="R31"/>
      <c r="S31"/>
      <c r="T31"/>
    </row>
    <row r="32" spans="1:20" ht="13.5">
      <c r="A32" s="790">
        <v>2010</v>
      </c>
      <c r="B32" s="791">
        <v>278.5</v>
      </c>
      <c r="C32" s="791">
        <v>282.10000000000002</v>
      </c>
      <c r="D32" s="791">
        <v>281.7</v>
      </c>
      <c r="E32" s="791">
        <v>280.5</v>
      </c>
      <c r="F32" s="791">
        <v>280.89999999999998</v>
      </c>
      <c r="G32" s="791">
        <v>279</v>
      </c>
      <c r="H32" s="791">
        <v>275</v>
      </c>
      <c r="I32" s="791">
        <v>272.89999999999998</v>
      </c>
      <c r="J32" s="791">
        <v>275.5</v>
      </c>
      <c r="K32" s="791">
        <v>275.10000000000002</v>
      </c>
      <c r="L32" s="791">
        <v>275</v>
      </c>
      <c r="M32" s="791">
        <v>277.5</v>
      </c>
      <c r="N32" s="793">
        <v>277.8</v>
      </c>
      <c r="Q32"/>
      <c r="R32"/>
      <c r="S32"/>
      <c r="T32"/>
    </row>
    <row r="33" spans="1:20" ht="13.5">
      <c r="A33" s="790">
        <v>2011</v>
      </c>
      <c r="B33" s="791">
        <v>280.2</v>
      </c>
      <c r="C33" s="791">
        <v>279.3</v>
      </c>
      <c r="D33" s="791">
        <v>279.5</v>
      </c>
      <c r="E33" s="791">
        <v>281.39999999999998</v>
      </c>
      <c r="F33" s="791">
        <v>279.7</v>
      </c>
      <c r="G33" s="791">
        <v>275.89999999999998</v>
      </c>
      <c r="H33" s="791">
        <v>274.2</v>
      </c>
      <c r="I33" s="791">
        <v>268.2</v>
      </c>
      <c r="J33" s="791">
        <v>259.3</v>
      </c>
      <c r="K33" s="791">
        <v>260.89999999999998</v>
      </c>
      <c r="L33" s="791">
        <v>262.89999999999998</v>
      </c>
      <c r="M33" s="791">
        <v>267.2</v>
      </c>
      <c r="N33" s="793">
        <v>271.2</v>
      </c>
      <c r="Q33"/>
      <c r="R33"/>
      <c r="S33"/>
      <c r="T33"/>
    </row>
    <row r="34" spans="1:20" s="783" customFormat="1" ht="13.5">
      <c r="A34" s="794">
        <v>2012</v>
      </c>
      <c r="B34" s="795">
        <v>270.2</v>
      </c>
      <c r="C34" s="795">
        <v>267.8</v>
      </c>
      <c r="D34" s="795">
        <v>269.60000000000002</v>
      </c>
      <c r="E34" s="795">
        <v>266.2</v>
      </c>
      <c r="F34" s="795">
        <v>265.3</v>
      </c>
      <c r="G34" s="795">
        <v>265.10000000000002</v>
      </c>
      <c r="H34" s="795">
        <v>259.10000000000002</v>
      </c>
      <c r="I34" s="795">
        <v>258.3</v>
      </c>
      <c r="J34" s="795">
        <v>258.89999999999998</v>
      </c>
      <c r="K34" s="795">
        <v>261.60000000000002</v>
      </c>
      <c r="L34" s="795">
        <v>263.2</v>
      </c>
      <c r="M34" s="795">
        <v>267</v>
      </c>
      <c r="N34" s="796">
        <v>264</v>
      </c>
      <c r="Q34"/>
      <c r="R34"/>
      <c r="S34"/>
      <c r="T34"/>
    </row>
    <row r="35" spans="1:20" s="783" customFormat="1" ht="13.5">
      <c r="A35" s="794">
        <v>2013</v>
      </c>
      <c r="B35" s="795">
        <v>269.39999999999998</v>
      </c>
      <c r="C35" s="795">
        <v>271.89999999999998</v>
      </c>
      <c r="D35" s="795">
        <v>270.60000000000002</v>
      </c>
      <c r="E35" s="795">
        <v>270.89999999999998</v>
      </c>
      <c r="F35" s="795">
        <v>266.89999999999998</v>
      </c>
      <c r="G35" s="795">
        <v>265.89999999999998</v>
      </c>
      <c r="H35" s="795">
        <v>262.5</v>
      </c>
      <c r="I35" s="795">
        <v>259.3</v>
      </c>
      <c r="J35" s="795">
        <v>261.2</v>
      </c>
      <c r="K35" s="795">
        <v>263.10000000000002</v>
      </c>
      <c r="L35" s="795">
        <v>265.5</v>
      </c>
      <c r="M35" s="795">
        <v>270.2</v>
      </c>
      <c r="N35" s="796">
        <v>266.10000000000002</v>
      </c>
      <c r="Q35"/>
      <c r="R35"/>
      <c r="S35"/>
      <c r="T35"/>
    </row>
    <row r="36" spans="1:20" s="783" customFormat="1" ht="13.5">
      <c r="A36" s="794">
        <v>2014</v>
      </c>
      <c r="B36" s="795">
        <v>273</v>
      </c>
      <c r="C36" s="795">
        <v>274.60000000000002</v>
      </c>
      <c r="D36" s="795">
        <v>271.8</v>
      </c>
      <c r="E36" s="795">
        <v>270.39999999999998</v>
      </c>
      <c r="F36" s="795">
        <v>268.39999999999998</v>
      </c>
      <c r="G36" s="795">
        <v>268.60000000000002</v>
      </c>
      <c r="H36" s="795">
        <v>264.5</v>
      </c>
      <c r="I36" s="795">
        <v>259.7</v>
      </c>
      <c r="J36" s="795">
        <v>261.60000000000002</v>
      </c>
      <c r="K36" s="795">
        <v>263.39999999999998</v>
      </c>
      <c r="L36" s="795">
        <v>264.39999999999998</v>
      </c>
      <c r="M36" s="795">
        <v>264.8</v>
      </c>
      <c r="N36" s="796">
        <v>267</v>
      </c>
      <c r="Q36"/>
      <c r="R36"/>
      <c r="S36"/>
      <c r="T36"/>
    </row>
    <row r="37" spans="1:20" s="783" customFormat="1" ht="13.5">
      <c r="A37" s="797">
        <v>2015</v>
      </c>
      <c r="B37" s="798">
        <v>270.5</v>
      </c>
      <c r="C37" s="798">
        <v>271.5</v>
      </c>
      <c r="D37" s="798">
        <v>272.60000000000002</v>
      </c>
      <c r="E37" s="798">
        <v>270.89999999999998</v>
      </c>
      <c r="F37" s="798">
        <v>273.3</v>
      </c>
      <c r="G37" s="798">
        <v>272</v>
      </c>
      <c r="H37" s="798">
        <v>267.8</v>
      </c>
      <c r="I37" s="798">
        <v>262.10000000000002</v>
      </c>
      <c r="J37" s="798">
        <v>261.39999999999998</v>
      </c>
      <c r="K37" s="798">
        <v>264.5</v>
      </c>
      <c r="L37" s="798">
        <v>266.60000000000002</v>
      </c>
      <c r="M37" s="798">
        <v>268.10000000000002</v>
      </c>
      <c r="N37" s="799">
        <v>267.89999999999998</v>
      </c>
      <c r="Q37"/>
      <c r="R37"/>
      <c r="S37"/>
      <c r="T37"/>
    </row>
    <row r="38" spans="1:20" ht="13.5">
      <c r="A38" s="797">
        <v>2016</v>
      </c>
      <c r="B38" s="798">
        <v>270.10000000000002</v>
      </c>
      <c r="C38" s="798">
        <v>272.10000000000002</v>
      </c>
      <c r="D38" s="798">
        <v>268.7</v>
      </c>
      <c r="E38" s="798">
        <v>267.7</v>
      </c>
      <c r="F38" s="798">
        <v>266.10000000000002</v>
      </c>
      <c r="G38" s="798">
        <v>263.60000000000002</v>
      </c>
      <c r="H38" s="798">
        <v>259.10000000000002</v>
      </c>
      <c r="I38" s="798">
        <v>256.7</v>
      </c>
      <c r="J38" s="798">
        <v>259.60000000000002</v>
      </c>
      <c r="K38" s="798">
        <v>263.8</v>
      </c>
      <c r="L38" s="798">
        <v>267.10000000000002</v>
      </c>
      <c r="M38" s="798">
        <v>271.10000000000002</v>
      </c>
      <c r="N38" s="799">
        <v>265.2</v>
      </c>
    </row>
    <row r="39" spans="1:20" ht="13.5">
      <c r="A39" s="797">
        <v>2017</v>
      </c>
      <c r="B39" s="798">
        <v>272.88640213541373</v>
      </c>
      <c r="C39" s="798">
        <v>276.25085307594861</v>
      </c>
      <c r="D39" s="798">
        <v>274.85711246631678</v>
      </c>
      <c r="E39" s="798">
        <v>274.82589285714283</v>
      </c>
      <c r="F39" s="798">
        <v>275.79789937320038</v>
      </c>
      <c r="G39" s="798">
        <v>275.68322171001125</v>
      </c>
      <c r="H39" s="798">
        <v>271.12366069701773</v>
      </c>
      <c r="I39" s="798">
        <v>265.89233861961111</v>
      </c>
      <c r="J39" s="798">
        <v>268.51868601734992</v>
      </c>
      <c r="K39" s="798">
        <v>269.27624185210152</v>
      </c>
      <c r="L39" s="798">
        <v>272.87214014486779</v>
      </c>
      <c r="M39" s="798">
        <v>275.60365369340764</v>
      </c>
      <c r="N39" s="799">
        <v>272.59345923219968</v>
      </c>
    </row>
    <row r="40" spans="1:20" ht="13.5">
      <c r="A40" s="797">
        <v>2018</v>
      </c>
      <c r="B40" s="798">
        <v>271.81169536218374</v>
      </c>
      <c r="C40" s="798">
        <v>271.62933094384721</v>
      </c>
      <c r="D40" s="798">
        <v>275.82298136645966</v>
      </c>
      <c r="E40" s="798">
        <v>276.47664184157117</v>
      </c>
      <c r="F40" s="798">
        <v>276.53879641485253</v>
      </c>
      <c r="G40" s="798">
        <v>273.5957050315024</v>
      </c>
      <c r="H40" s="798">
        <v>267.18371383829231</v>
      </c>
      <c r="I40" s="798">
        <v>262.45748745224398</v>
      </c>
      <c r="J40" s="798">
        <v>265.66096423017115</v>
      </c>
      <c r="K40" s="798">
        <v>270.12991512212</v>
      </c>
      <c r="L40" s="798">
        <v>273.99583766909478</v>
      </c>
      <c r="M40" s="798">
        <v>277.44326025733028</v>
      </c>
      <c r="N40" s="799">
        <v>271.5347702055667</v>
      </c>
    </row>
    <row r="41" spans="1:20" ht="13.5">
      <c r="A41" s="922">
        <v>2019</v>
      </c>
      <c r="B41" s="923">
        <v>281.27826336739287</v>
      </c>
      <c r="C41" s="923">
        <v>284.30536717690359</v>
      </c>
      <c r="D41" s="923">
        <v>286.22046450702811</v>
      </c>
      <c r="E41" s="923">
        <v>290.8767352564733</v>
      </c>
      <c r="F41" s="923">
        <v>285.31500572737696</v>
      </c>
      <c r="G41" s="923">
        <v>281.29946839929153</v>
      </c>
      <c r="H41" s="923">
        <v>274.8623926185175</v>
      </c>
      <c r="I41" s="923">
        <v>271.9152332887009</v>
      </c>
      <c r="J41" s="923">
        <v>273.41321243523339</v>
      </c>
      <c r="K41" s="923">
        <v>276.3</v>
      </c>
      <c r="L41" s="923">
        <v>279.2</v>
      </c>
      <c r="M41" s="923">
        <v>286.5</v>
      </c>
      <c r="N41" s="924">
        <v>286.2</v>
      </c>
    </row>
    <row r="42" spans="1:20" ht="13.5">
      <c r="A42" s="922">
        <v>2020</v>
      </c>
      <c r="B42" s="923">
        <v>286.2</v>
      </c>
      <c r="C42" s="923">
        <v>288.2</v>
      </c>
      <c r="D42" s="923">
        <v>287.13</v>
      </c>
      <c r="E42" s="923">
        <v>286.24</v>
      </c>
      <c r="F42" s="923">
        <v>285.8</v>
      </c>
      <c r="G42" s="923">
        <v>286</v>
      </c>
      <c r="H42" s="923">
        <v>280.5</v>
      </c>
      <c r="I42" s="923">
        <v>277.2</v>
      </c>
      <c r="J42" s="923">
        <v>277.2</v>
      </c>
      <c r="K42" s="923">
        <v>277.7</v>
      </c>
      <c r="L42" s="923">
        <v>281.60000000000002</v>
      </c>
      <c r="M42" s="923">
        <v>284.8</v>
      </c>
      <c r="N42" s="924">
        <v>282.8</v>
      </c>
    </row>
    <row r="43" spans="1:20" ht="13.5">
      <c r="A43" s="922">
        <v>2021</v>
      </c>
      <c r="B43" s="923">
        <v>288.3</v>
      </c>
      <c r="C43" s="923">
        <v>294.5</v>
      </c>
      <c r="D43" s="923">
        <v>289.10000000000002</v>
      </c>
      <c r="E43" s="923">
        <v>288.5</v>
      </c>
      <c r="F43" s="923">
        <v>287.5</v>
      </c>
      <c r="G43" s="923">
        <v>281.89999999999998</v>
      </c>
      <c r="H43" s="923">
        <v>275.89999999999998</v>
      </c>
      <c r="I43" s="923">
        <v>274.10000000000002</v>
      </c>
      <c r="J43" s="923">
        <v>275.2</v>
      </c>
      <c r="K43" s="923">
        <v>279.5</v>
      </c>
      <c r="L43" s="923">
        <v>281.5</v>
      </c>
      <c r="M43" s="923">
        <v>283</v>
      </c>
      <c r="N43" s="924">
        <v>283</v>
      </c>
    </row>
    <row r="44" spans="1:20" ht="14.25" thickBot="1">
      <c r="A44" s="800">
        <v>2022</v>
      </c>
      <c r="B44" s="801">
        <v>285.2</v>
      </c>
      <c r="C44" s="801"/>
      <c r="D44" s="801"/>
      <c r="E44" s="801"/>
      <c r="F44" s="801"/>
      <c r="G44" s="801"/>
      <c r="H44" s="801"/>
      <c r="I44" s="801"/>
      <c r="J44" s="801"/>
      <c r="K44" s="801"/>
      <c r="L44" s="801"/>
      <c r="M44" s="801"/>
      <c r="N44" s="802"/>
    </row>
    <row r="45" spans="1:20" ht="13.5" thickBot="1">
      <c r="B45" s="783"/>
      <c r="C45" s="783"/>
      <c r="D45" s="783"/>
      <c r="E45" s="783"/>
      <c r="F45" s="783"/>
      <c r="G45" s="803" t="s">
        <v>272</v>
      </c>
      <c r="H45" s="783"/>
      <c r="I45" s="783"/>
      <c r="J45" s="783"/>
      <c r="K45" s="783"/>
      <c r="L45" s="783"/>
      <c r="M45" s="783"/>
      <c r="N45" s="804"/>
    </row>
    <row r="46" spans="1:20" ht="14.25" thickBot="1">
      <c r="A46" s="785" t="s">
        <v>270</v>
      </c>
      <c r="B46" s="786" t="s">
        <v>157</v>
      </c>
      <c r="C46" s="786" t="s">
        <v>158</v>
      </c>
      <c r="D46" s="786" t="s">
        <v>159</v>
      </c>
      <c r="E46" s="786" t="s">
        <v>160</v>
      </c>
      <c r="F46" s="786" t="s">
        <v>161</v>
      </c>
      <c r="G46" s="786" t="s">
        <v>162</v>
      </c>
      <c r="H46" s="786" t="s">
        <v>163</v>
      </c>
      <c r="I46" s="786" t="s">
        <v>164</v>
      </c>
      <c r="J46" s="786" t="s">
        <v>165</v>
      </c>
      <c r="K46" s="786" t="s">
        <v>166</v>
      </c>
      <c r="L46" s="786" t="s">
        <v>167</v>
      </c>
      <c r="M46" s="786" t="s">
        <v>168</v>
      </c>
      <c r="N46" s="786" t="s">
        <v>175</v>
      </c>
    </row>
    <row r="47" spans="1:20" ht="13.5">
      <c r="A47" s="787">
        <v>2004</v>
      </c>
      <c r="B47" s="788">
        <v>240.7</v>
      </c>
      <c r="C47" s="788">
        <v>241.7</v>
      </c>
      <c r="D47" s="788">
        <v>243.7</v>
      </c>
      <c r="E47" s="788">
        <v>237.7</v>
      </c>
      <c r="F47" s="788">
        <v>240.8</v>
      </c>
      <c r="G47" s="788">
        <v>241.5</v>
      </c>
      <c r="H47" s="788">
        <v>243.3</v>
      </c>
      <c r="I47" s="788">
        <v>237.1</v>
      </c>
      <c r="J47" s="788">
        <v>241.6</v>
      </c>
      <c r="K47" s="788">
        <v>238.8</v>
      </c>
      <c r="L47" s="788">
        <v>245.7</v>
      </c>
      <c r="M47" s="788">
        <v>249.9</v>
      </c>
      <c r="N47" s="789">
        <v>242.4</v>
      </c>
    </row>
    <row r="48" spans="1:20" ht="13.5">
      <c r="A48" s="790">
        <v>2005</v>
      </c>
      <c r="B48" s="791">
        <v>253.1</v>
      </c>
      <c r="C48" s="791">
        <v>256.89999999999998</v>
      </c>
      <c r="D48" s="791">
        <v>255</v>
      </c>
      <c r="E48" s="791">
        <v>253.3</v>
      </c>
      <c r="F48" s="791">
        <v>253</v>
      </c>
      <c r="G48" s="791">
        <v>252.2</v>
      </c>
      <c r="H48" s="791">
        <v>251.1</v>
      </c>
      <c r="I48" s="791">
        <v>247.9</v>
      </c>
      <c r="J48" s="791">
        <v>246.7</v>
      </c>
      <c r="K48" s="791">
        <v>249.2</v>
      </c>
      <c r="L48" s="791">
        <v>250.4</v>
      </c>
      <c r="M48" s="791">
        <v>256.2</v>
      </c>
      <c r="N48" s="792">
        <v>251.9</v>
      </c>
    </row>
    <row r="49" spans="1:14" ht="13.5">
      <c r="A49" s="790">
        <v>2006</v>
      </c>
      <c r="B49" s="791">
        <v>257.8</v>
      </c>
      <c r="C49" s="791">
        <v>258.60000000000002</v>
      </c>
      <c r="D49" s="791">
        <v>259.39999999999998</v>
      </c>
      <c r="E49" s="791">
        <v>256.39999999999998</v>
      </c>
      <c r="F49" s="791">
        <v>257.60000000000002</v>
      </c>
      <c r="G49" s="791">
        <v>256.10000000000002</v>
      </c>
      <c r="H49" s="791">
        <v>250.4</v>
      </c>
      <c r="I49" s="791">
        <v>248.4</v>
      </c>
      <c r="J49" s="791">
        <v>249.2</v>
      </c>
      <c r="K49" s="791">
        <v>246.2</v>
      </c>
      <c r="L49" s="791">
        <v>246.3</v>
      </c>
      <c r="M49" s="791">
        <v>251</v>
      </c>
      <c r="N49" s="792">
        <v>253.1</v>
      </c>
    </row>
    <row r="50" spans="1:14" ht="13.5">
      <c r="A50" s="790">
        <v>2007</v>
      </c>
      <c r="B50" s="791">
        <v>257</v>
      </c>
      <c r="C50" s="791">
        <v>258.60000000000002</v>
      </c>
      <c r="D50" s="791">
        <v>258.5</v>
      </c>
      <c r="E50" s="791">
        <v>260.5</v>
      </c>
      <c r="F50" s="791">
        <v>258.8</v>
      </c>
      <c r="G50" s="791">
        <v>257.5</v>
      </c>
      <c r="H50" s="791">
        <v>254.5</v>
      </c>
      <c r="I50" s="791">
        <v>250.9</v>
      </c>
      <c r="J50" s="791">
        <v>249.3</v>
      </c>
      <c r="K50" s="791">
        <v>246.9</v>
      </c>
      <c r="L50" s="791">
        <v>251.1</v>
      </c>
      <c r="M50" s="791">
        <v>253</v>
      </c>
      <c r="N50" s="792">
        <v>254.3</v>
      </c>
    </row>
    <row r="51" spans="1:14" ht="13.5">
      <c r="A51" s="790">
        <v>2008</v>
      </c>
      <c r="B51" s="791">
        <v>260</v>
      </c>
      <c r="C51" s="791">
        <v>259.7</v>
      </c>
      <c r="D51" s="791">
        <v>256.5</v>
      </c>
      <c r="E51" s="791">
        <v>253.2</v>
      </c>
      <c r="F51" s="791">
        <v>257.89999999999998</v>
      </c>
      <c r="G51" s="791">
        <v>255.5</v>
      </c>
      <c r="H51" s="791">
        <v>249</v>
      </c>
      <c r="I51" s="791">
        <v>247.1</v>
      </c>
      <c r="J51" s="791">
        <v>246.8</v>
      </c>
      <c r="K51" s="791">
        <v>243.8</v>
      </c>
      <c r="L51" s="791">
        <v>247.6</v>
      </c>
      <c r="M51" s="791">
        <v>252.5</v>
      </c>
      <c r="N51" s="792">
        <v>252.2</v>
      </c>
    </row>
    <row r="52" spans="1:14" ht="13.5">
      <c r="A52" s="790">
        <v>2009</v>
      </c>
      <c r="B52" s="791">
        <v>254.8</v>
      </c>
      <c r="C52" s="791">
        <v>256.39999999999998</v>
      </c>
      <c r="D52" s="791">
        <v>258.2</v>
      </c>
      <c r="E52" s="791">
        <v>257.39999999999998</v>
      </c>
      <c r="F52" s="791">
        <v>257.39999999999998</v>
      </c>
      <c r="G52" s="791">
        <v>255.2</v>
      </c>
      <c r="H52" s="791">
        <v>253.6</v>
      </c>
      <c r="I52" s="791">
        <v>250.6</v>
      </c>
      <c r="J52" s="791">
        <v>251.8</v>
      </c>
      <c r="K52" s="791">
        <v>252.9</v>
      </c>
      <c r="L52" s="791">
        <v>255.6</v>
      </c>
      <c r="M52" s="791">
        <v>260.8</v>
      </c>
      <c r="N52" s="792">
        <v>255.4</v>
      </c>
    </row>
    <row r="53" spans="1:14" ht="13.5">
      <c r="A53" s="790">
        <v>2010</v>
      </c>
      <c r="B53" s="791">
        <v>261.8</v>
      </c>
      <c r="C53" s="791">
        <v>267.39999999999998</v>
      </c>
      <c r="D53" s="791">
        <v>265.7</v>
      </c>
      <c r="E53" s="791">
        <v>267.89999999999998</v>
      </c>
      <c r="F53" s="791">
        <v>268.8</v>
      </c>
      <c r="G53" s="791">
        <v>266.89999999999998</v>
      </c>
      <c r="H53" s="791">
        <v>264.39999999999998</v>
      </c>
      <c r="I53" s="791">
        <v>259.89999999999998</v>
      </c>
      <c r="J53" s="791">
        <v>258.10000000000002</v>
      </c>
      <c r="K53" s="791">
        <v>254.5</v>
      </c>
      <c r="L53" s="791">
        <v>258.10000000000002</v>
      </c>
      <c r="M53" s="791">
        <v>262.5</v>
      </c>
      <c r="N53" s="792">
        <v>262.8</v>
      </c>
    </row>
    <row r="54" spans="1:14" ht="13.5">
      <c r="A54" s="790">
        <v>2011</v>
      </c>
      <c r="B54" s="791">
        <v>262.7</v>
      </c>
      <c r="C54" s="791">
        <v>262.60000000000002</v>
      </c>
      <c r="D54" s="791">
        <v>262.2</v>
      </c>
      <c r="E54" s="791">
        <v>261.5</v>
      </c>
      <c r="F54" s="791">
        <v>261.2</v>
      </c>
      <c r="G54" s="791">
        <v>258</v>
      </c>
      <c r="H54" s="791">
        <v>256.2</v>
      </c>
      <c r="I54" s="791">
        <v>251.1</v>
      </c>
      <c r="J54" s="791">
        <v>250.5</v>
      </c>
      <c r="K54" s="791">
        <v>251.1</v>
      </c>
      <c r="L54" s="791">
        <v>253.3</v>
      </c>
      <c r="M54" s="791">
        <v>259.5</v>
      </c>
      <c r="N54" s="792">
        <v>257.2</v>
      </c>
    </row>
    <row r="55" spans="1:14" ht="13.5">
      <c r="A55" s="790">
        <v>2012</v>
      </c>
      <c r="B55" s="791">
        <v>263.39999999999998</v>
      </c>
      <c r="C55" s="791">
        <v>263.8</v>
      </c>
      <c r="D55" s="791">
        <v>264</v>
      </c>
      <c r="E55" s="791">
        <v>262.5</v>
      </c>
      <c r="F55" s="791">
        <v>265.3</v>
      </c>
      <c r="G55" s="791">
        <v>262.2</v>
      </c>
      <c r="H55" s="791">
        <v>260.3</v>
      </c>
      <c r="I55" s="791">
        <v>256</v>
      </c>
      <c r="J55" s="791">
        <v>256.2</v>
      </c>
      <c r="K55" s="791">
        <v>257.60000000000002</v>
      </c>
      <c r="L55" s="791">
        <v>260.7</v>
      </c>
      <c r="M55" s="791">
        <v>263.5</v>
      </c>
      <c r="N55" s="792">
        <v>261.3</v>
      </c>
    </row>
    <row r="56" spans="1:14" ht="13.5">
      <c r="A56" s="790">
        <v>2013</v>
      </c>
      <c r="B56" s="791">
        <v>263.7</v>
      </c>
      <c r="C56" s="791">
        <v>268.2</v>
      </c>
      <c r="D56" s="791">
        <v>266.3</v>
      </c>
      <c r="E56" s="791">
        <v>267.2</v>
      </c>
      <c r="F56" s="791">
        <v>267</v>
      </c>
      <c r="G56" s="791">
        <v>269.39999999999998</v>
      </c>
      <c r="H56" s="791">
        <v>265.3</v>
      </c>
      <c r="I56" s="791">
        <v>261.7</v>
      </c>
      <c r="J56" s="791">
        <v>261.2</v>
      </c>
      <c r="K56" s="791">
        <v>259.89999999999998</v>
      </c>
      <c r="L56" s="791">
        <v>263.3</v>
      </c>
      <c r="M56" s="791">
        <v>265.8</v>
      </c>
      <c r="N56" s="792">
        <v>264.8</v>
      </c>
    </row>
    <row r="57" spans="1:14" ht="13.5">
      <c r="A57" s="794">
        <v>2014</v>
      </c>
      <c r="B57" s="791">
        <v>267.7</v>
      </c>
      <c r="C57" s="791">
        <v>270.8</v>
      </c>
      <c r="D57" s="791">
        <v>267.3</v>
      </c>
      <c r="E57" s="791">
        <v>267.2</v>
      </c>
      <c r="F57" s="791">
        <v>267.7</v>
      </c>
      <c r="G57" s="791">
        <v>267.39999999999998</v>
      </c>
      <c r="H57" s="791">
        <v>264.89999999999998</v>
      </c>
      <c r="I57" s="791">
        <v>263.3</v>
      </c>
      <c r="J57" s="791">
        <v>260.39999999999998</v>
      </c>
      <c r="K57" s="791">
        <v>262</v>
      </c>
      <c r="L57" s="791">
        <v>263.3</v>
      </c>
      <c r="M57" s="791">
        <v>267.89999999999998</v>
      </c>
      <c r="N57" s="792">
        <v>265.7</v>
      </c>
    </row>
    <row r="58" spans="1:14" ht="13.5">
      <c r="A58" s="797">
        <v>2015</v>
      </c>
      <c r="B58" s="805">
        <v>270.89999999999998</v>
      </c>
      <c r="C58" s="805">
        <v>271.7</v>
      </c>
      <c r="D58" s="805">
        <v>270.89999999999998</v>
      </c>
      <c r="E58" s="805">
        <v>272.5</v>
      </c>
      <c r="F58" s="805">
        <v>274.8</v>
      </c>
      <c r="G58" s="805">
        <v>275.7</v>
      </c>
      <c r="H58" s="805">
        <v>272.39999999999998</v>
      </c>
      <c r="I58" s="805">
        <v>268.60000000000002</v>
      </c>
      <c r="J58" s="805">
        <v>266.3</v>
      </c>
      <c r="K58" s="805">
        <v>266.10000000000002</v>
      </c>
      <c r="L58" s="805">
        <v>268.7</v>
      </c>
      <c r="M58" s="805">
        <v>270.39999999999998</v>
      </c>
      <c r="N58" s="806">
        <v>270.5</v>
      </c>
    </row>
    <row r="59" spans="1:14" ht="13.5">
      <c r="A59" s="797">
        <v>2016</v>
      </c>
      <c r="B59" s="805">
        <v>271.7</v>
      </c>
      <c r="C59" s="805">
        <v>271.89999999999998</v>
      </c>
      <c r="D59" s="805">
        <v>270.2</v>
      </c>
      <c r="E59" s="805">
        <v>272.2</v>
      </c>
      <c r="F59" s="805">
        <v>275.5</v>
      </c>
      <c r="G59" s="805">
        <v>274.2</v>
      </c>
      <c r="H59" s="805">
        <v>270.5</v>
      </c>
      <c r="I59" s="805">
        <v>268.7</v>
      </c>
      <c r="J59" s="805">
        <v>268</v>
      </c>
      <c r="K59" s="805">
        <v>270</v>
      </c>
      <c r="L59" s="805">
        <v>273.2</v>
      </c>
      <c r="M59" s="805">
        <v>276.5</v>
      </c>
      <c r="N59" s="806">
        <v>271.8</v>
      </c>
    </row>
    <row r="60" spans="1:14" ht="13.5">
      <c r="A60" s="797">
        <v>2017</v>
      </c>
      <c r="B60" s="805">
        <v>276.69926282533487</v>
      </c>
      <c r="C60" s="805">
        <v>276.47892871209154</v>
      </c>
      <c r="D60" s="805">
        <v>278.22339935513622</v>
      </c>
      <c r="E60" s="805">
        <v>279.34229084700496</v>
      </c>
      <c r="F60" s="805">
        <v>281.69560720701139</v>
      </c>
      <c r="G60" s="805">
        <v>282.87137778735314</v>
      </c>
      <c r="H60" s="805">
        <v>277.47576558713354</v>
      </c>
      <c r="I60" s="805">
        <v>274.10388337620998</v>
      </c>
      <c r="J60" s="805">
        <v>273.58284883720944</v>
      </c>
      <c r="K60" s="805">
        <v>274.03936753791561</v>
      </c>
      <c r="L60" s="805">
        <v>275.29776603686923</v>
      </c>
      <c r="M60" s="805">
        <v>280.80114332380572</v>
      </c>
      <c r="N60" s="799">
        <v>277.62487398742144</v>
      </c>
    </row>
    <row r="61" spans="1:14" ht="13.5">
      <c r="A61" s="797">
        <v>2018</v>
      </c>
      <c r="B61" s="798">
        <v>279.54637865311327</v>
      </c>
      <c r="C61" s="798">
        <v>282.17688062735988</v>
      </c>
      <c r="D61" s="798">
        <v>283.66516998075673</v>
      </c>
      <c r="E61" s="798">
        <v>284.39577732607717</v>
      </c>
      <c r="F61" s="798">
        <v>286.91837000390598</v>
      </c>
      <c r="G61" s="798">
        <v>286.16812790097981</v>
      </c>
      <c r="H61" s="798">
        <v>281.7233466698047</v>
      </c>
      <c r="I61" s="798">
        <v>279.00896414342645</v>
      </c>
      <c r="J61" s="798">
        <v>276.36222177119254</v>
      </c>
      <c r="K61" s="798">
        <v>278.71065267650755</v>
      </c>
      <c r="L61" s="798">
        <v>284.00026838432649</v>
      </c>
      <c r="M61" s="798">
        <v>284.93782985955824</v>
      </c>
      <c r="N61" s="799">
        <v>282.28926615670917</v>
      </c>
    </row>
    <row r="62" spans="1:14" ht="13.5">
      <c r="A62" s="922">
        <v>2019</v>
      </c>
      <c r="B62" s="923">
        <v>287.03444832750858</v>
      </c>
      <c r="C62" s="923">
        <v>289.1459538749898</v>
      </c>
      <c r="D62" s="923">
        <v>288.5072199817875</v>
      </c>
      <c r="E62" s="923">
        <v>290.10412746204969</v>
      </c>
      <c r="F62" s="923">
        <v>292.71949231485786</v>
      </c>
      <c r="G62" s="923">
        <v>289.1722528130237</v>
      </c>
      <c r="H62" s="923">
        <v>284.60732456803191</v>
      </c>
      <c r="I62" s="923">
        <v>281.83476394849748</v>
      </c>
      <c r="J62" s="923">
        <v>281.74347936186393</v>
      </c>
      <c r="K62" s="923">
        <v>280</v>
      </c>
      <c r="L62" s="923">
        <v>283.39999999999998</v>
      </c>
      <c r="M62" s="923">
        <v>281.7</v>
      </c>
      <c r="N62" s="924">
        <v>280.2</v>
      </c>
    </row>
    <row r="63" spans="1:14" ht="13.5">
      <c r="A63" s="922">
        <v>2020</v>
      </c>
      <c r="B63" s="923">
        <v>288.10000000000002</v>
      </c>
      <c r="C63" s="923">
        <v>289.7</v>
      </c>
      <c r="D63" s="923">
        <v>291.47000000000003</v>
      </c>
      <c r="E63" s="923">
        <v>290.86</v>
      </c>
      <c r="F63" s="923">
        <v>294.3</v>
      </c>
      <c r="G63" s="923">
        <v>295</v>
      </c>
      <c r="H63" s="923">
        <v>291.7</v>
      </c>
      <c r="I63" s="923">
        <v>288</v>
      </c>
      <c r="J63" s="923">
        <v>285</v>
      </c>
      <c r="K63" s="923">
        <v>289.7</v>
      </c>
      <c r="L63" s="923">
        <v>286</v>
      </c>
      <c r="M63" s="923">
        <v>288.2</v>
      </c>
      <c r="N63" s="924">
        <v>289.89999999999998</v>
      </c>
    </row>
    <row r="64" spans="1:14" ht="13.5">
      <c r="A64" s="797">
        <v>2021</v>
      </c>
      <c r="B64" s="805">
        <v>291.3</v>
      </c>
      <c r="C64" s="805">
        <v>293.10000000000002</v>
      </c>
      <c r="D64" s="805">
        <v>291.60000000000002</v>
      </c>
      <c r="E64" s="805">
        <v>294.10000000000002</v>
      </c>
      <c r="F64" s="805">
        <v>295.60000000000002</v>
      </c>
      <c r="G64" s="805">
        <v>294.60000000000002</v>
      </c>
      <c r="H64" s="805">
        <v>290.5</v>
      </c>
      <c r="I64" s="805">
        <v>288.2</v>
      </c>
      <c r="J64" s="805">
        <v>286.10000000000002</v>
      </c>
      <c r="K64" s="805">
        <v>286</v>
      </c>
      <c r="L64" s="805">
        <v>287.7</v>
      </c>
      <c r="M64" s="805">
        <v>289.5</v>
      </c>
      <c r="N64" s="806">
        <v>290.60000000000002</v>
      </c>
    </row>
    <row r="65" spans="1:14" ht="14.25" thickBot="1">
      <c r="A65" s="800">
        <v>2022</v>
      </c>
      <c r="B65" s="801">
        <v>292.2</v>
      </c>
      <c r="C65" s="801"/>
      <c r="D65" s="801"/>
      <c r="E65" s="801"/>
      <c r="F65" s="801"/>
      <c r="G65" s="801"/>
      <c r="H65" s="801"/>
      <c r="I65" s="801"/>
      <c r="J65" s="801"/>
      <c r="K65" s="801"/>
      <c r="L65" s="801"/>
      <c r="M65" s="801"/>
      <c r="N65" s="802"/>
    </row>
    <row r="66" spans="1:14">
      <c r="I66" s="783"/>
    </row>
  </sheetData>
  <mergeCells count="1">
    <mergeCell ref="A1:N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28" zoomScale="75" workbookViewId="0">
      <selection activeCell="AF562" sqref="AF562"/>
    </sheetView>
  </sheetViews>
  <sheetFormatPr defaultRowHeight="12.75"/>
  <cols>
    <col min="1" max="1" width="18.28515625" style="90" customWidth="1"/>
    <col min="2" max="2" width="10.85546875" style="90" customWidth="1"/>
    <col min="3" max="3" width="9.7109375" style="90" bestFit="1" customWidth="1"/>
    <col min="4" max="4" width="10.140625" style="90" customWidth="1"/>
    <col min="5" max="5" width="12.140625" style="90" customWidth="1"/>
    <col min="6" max="6" width="10.7109375" style="90" customWidth="1"/>
    <col min="7" max="7" width="9.7109375" style="90" bestFit="1" customWidth="1"/>
    <col min="8" max="8" width="10.140625" style="90" customWidth="1"/>
    <col min="9" max="9" width="10.7109375" style="90" customWidth="1"/>
    <col min="10" max="12" width="10.140625" style="90" customWidth="1"/>
    <col min="13" max="13" width="10.7109375" style="90" customWidth="1"/>
    <col min="14" max="14" width="2.28515625" style="90" customWidth="1"/>
    <col min="15" max="15" width="16.42578125" style="90" customWidth="1"/>
    <col min="16" max="16" width="13.140625" style="90" customWidth="1"/>
    <col min="17" max="17" width="9.140625" style="90"/>
    <col min="18" max="18" width="9.42578125" style="90" bestFit="1" customWidth="1"/>
    <col min="19" max="19" width="11.42578125" style="90" customWidth="1"/>
    <col min="20" max="20" width="3" style="90" customWidth="1"/>
    <col min="21" max="21" width="15.85546875" style="90" customWidth="1"/>
    <col min="22" max="22" width="9.140625" style="90"/>
    <col min="23" max="23" width="9.42578125" style="90" bestFit="1" customWidth="1"/>
    <col min="24" max="24" width="3.5703125" style="90" customWidth="1"/>
    <col min="25" max="25" width="16.7109375" style="90" customWidth="1"/>
    <col min="26" max="27" width="9.140625" style="90"/>
    <col min="28" max="28" width="11" style="90" customWidth="1"/>
    <col min="29" max="29" width="14.28515625" style="90" customWidth="1"/>
    <col min="30" max="30" width="9.28515625" style="90" customWidth="1"/>
    <col min="31" max="249" width="9.140625" style="90"/>
    <col min="250" max="250" width="1.85546875" style="90" customWidth="1"/>
    <col min="251" max="251" width="24.85546875" style="90" customWidth="1"/>
    <col min="252" max="252" width="19.85546875" style="90" customWidth="1"/>
    <col min="253" max="253" width="2.140625" style="90" customWidth="1"/>
    <col min="254" max="254" width="25.7109375" style="90" customWidth="1"/>
    <col min="255" max="255" width="23.7109375" style="90" customWidth="1"/>
    <col min="256" max="256" width="1.7109375" style="90" customWidth="1"/>
    <col min="257" max="257" width="18.28515625" style="90" customWidth="1"/>
    <col min="258" max="258" width="10.85546875" style="90" customWidth="1"/>
    <col min="259" max="259" width="9.7109375" style="90" bestFit="1" customWidth="1"/>
    <col min="260" max="260" width="10.140625" style="90" customWidth="1"/>
    <col min="261" max="261" width="12.140625" style="90" customWidth="1"/>
    <col min="262" max="262" width="10.7109375" style="90" customWidth="1"/>
    <col min="263" max="263" width="9.7109375" style="90" bestFit="1" customWidth="1"/>
    <col min="264" max="264" width="10.140625" style="90" customWidth="1"/>
    <col min="265" max="265" width="10.7109375" style="90" customWidth="1"/>
    <col min="266" max="268" width="10.140625" style="90" customWidth="1"/>
    <col min="269" max="269" width="10.7109375" style="90" customWidth="1"/>
    <col min="270" max="270" width="2.28515625" style="90" customWidth="1"/>
    <col min="271" max="271" width="16.42578125" style="90" customWidth="1"/>
    <col min="272" max="272" width="13.140625" style="90" customWidth="1"/>
    <col min="273" max="273" width="9.140625" style="90"/>
    <col min="274" max="274" width="9.42578125" style="90" bestFit="1" customWidth="1"/>
    <col min="275" max="275" width="11.42578125" style="90" customWidth="1"/>
    <col min="276" max="276" width="3" style="90" customWidth="1"/>
    <col min="277" max="277" width="15.85546875" style="90" customWidth="1"/>
    <col min="278" max="278" width="9.140625" style="90"/>
    <col min="279" max="279" width="9.42578125" style="90" bestFit="1" customWidth="1"/>
    <col min="280" max="280" width="3.5703125" style="90" customWidth="1"/>
    <col min="281" max="281" width="16.7109375" style="90" customWidth="1"/>
    <col min="282" max="283" width="9.140625" style="90"/>
    <col min="284" max="284" width="11" style="90" customWidth="1"/>
    <col min="285" max="285" width="14.28515625" style="90" customWidth="1"/>
    <col min="286" max="286" width="9.28515625" style="90" customWidth="1"/>
    <col min="287" max="505" width="9.140625" style="90"/>
    <col min="506" max="506" width="1.85546875" style="90" customWidth="1"/>
    <col min="507" max="507" width="24.85546875" style="90" customWidth="1"/>
    <col min="508" max="508" width="19.85546875" style="90" customWidth="1"/>
    <col min="509" max="509" width="2.140625" style="90" customWidth="1"/>
    <col min="510" max="510" width="25.7109375" style="90" customWidth="1"/>
    <col min="511" max="511" width="23.7109375" style="90" customWidth="1"/>
    <col min="512" max="512" width="1.7109375" style="90" customWidth="1"/>
    <col min="513" max="513" width="18.28515625" style="90" customWidth="1"/>
    <col min="514" max="514" width="10.85546875" style="90" customWidth="1"/>
    <col min="515" max="515" width="9.7109375" style="90" bestFit="1" customWidth="1"/>
    <col min="516" max="516" width="10.140625" style="90" customWidth="1"/>
    <col min="517" max="517" width="12.140625" style="90" customWidth="1"/>
    <col min="518" max="518" width="10.7109375" style="90" customWidth="1"/>
    <col min="519" max="519" width="9.7109375" style="90" bestFit="1" customWidth="1"/>
    <col min="520" max="520" width="10.140625" style="90" customWidth="1"/>
    <col min="521" max="521" width="10.7109375" style="90" customWidth="1"/>
    <col min="522" max="524" width="10.140625" style="90" customWidth="1"/>
    <col min="525" max="525" width="10.7109375" style="90" customWidth="1"/>
    <col min="526" max="526" width="2.28515625" style="90" customWidth="1"/>
    <col min="527" max="527" width="16.42578125" style="90" customWidth="1"/>
    <col min="528" max="528" width="13.140625" style="90" customWidth="1"/>
    <col min="529" max="529" width="9.140625" style="90"/>
    <col min="530" max="530" width="9.42578125" style="90" bestFit="1" customWidth="1"/>
    <col min="531" max="531" width="11.42578125" style="90" customWidth="1"/>
    <col min="532" max="532" width="3" style="90" customWidth="1"/>
    <col min="533" max="533" width="15.85546875" style="90" customWidth="1"/>
    <col min="534" max="534" width="9.140625" style="90"/>
    <col min="535" max="535" width="9.42578125" style="90" bestFit="1" customWidth="1"/>
    <col min="536" max="536" width="3.5703125" style="90" customWidth="1"/>
    <col min="537" max="537" width="16.7109375" style="90" customWidth="1"/>
    <col min="538" max="539" width="9.140625" style="90"/>
    <col min="540" max="540" width="11" style="90" customWidth="1"/>
    <col min="541" max="541" width="14.28515625" style="90" customWidth="1"/>
    <col min="542" max="542" width="9.28515625" style="90" customWidth="1"/>
    <col min="543" max="761" width="9.140625" style="90"/>
    <col min="762" max="762" width="1.85546875" style="90" customWidth="1"/>
    <col min="763" max="763" width="24.85546875" style="90" customWidth="1"/>
    <col min="764" max="764" width="19.85546875" style="90" customWidth="1"/>
    <col min="765" max="765" width="2.140625" style="90" customWidth="1"/>
    <col min="766" max="766" width="25.7109375" style="90" customWidth="1"/>
    <col min="767" max="767" width="23.7109375" style="90" customWidth="1"/>
    <col min="768" max="768" width="1.7109375" style="90" customWidth="1"/>
    <col min="769" max="769" width="18.28515625" style="90" customWidth="1"/>
    <col min="770" max="770" width="10.85546875" style="90" customWidth="1"/>
    <col min="771" max="771" width="9.7109375" style="90" bestFit="1" customWidth="1"/>
    <col min="772" max="772" width="10.140625" style="90" customWidth="1"/>
    <col min="773" max="773" width="12.140625" style="90" customWidth="1"/>
    <col min="774" max="774" width="10.7109375" style="90" customWidth="1"/>
    <col min="775" max="775" width="9.7109375" style="90" bestFit="1" customWidth="1"/>
    <col min="776" max="776" width="10.140625" style="90" customWidth="1"/>
    <col min="777" max="777" width="10.7109375" style="90" customWidth="1"/>
    <col min="778" max="780" width="10.140625" style="90" customWidth="1"/>
    <col min="781" max="781" width="10.7109375" style="90" customWidth="1"/>
    <col min="782" max="782" width="2.28515625" style="90" customWidth="1"/>
    <col min="783" max="783" width="16.42578125" style="90" customWidth="1"/>
    <col min="784" max="784" width="13.140625" style="90" customWidth="1"/>
    <col min="785" max="785" width="9.140625" style="90"/>
    <col min="786" max="786" width="9.42578125" style="90" bestFit="1" customWidth="1"/>
    <col min="787" max="787" width="11.42578125" style="90" customWidth="1"/>
    <col min="788" max="788" width="3" style="90" customWidth="1"/>
    <col min="789" max="789" width="15.85546875" style="90" customWidth="1"/>
    <col min="790" max="790" width="9.140625" style="90"/>
    <col min="791" max="791" width="9.42578125" style="90" bestFit="1" customWidth="1"/>
    <col min="792" max="792" width="3.5703125" style="90" customWidth="1"/>
    <col min="793" max="793" width="16.7109375" style="90" customWidth="1"/>
    <col min="794" max="795" width="9.140625" style="90"/>
    <col min="796" max="796" width="11" style="90" customWidth="1"/>
    <col min="797" max="797" width="14.28515625" style="90" customWidth="1"/>
    <col min="798" max="798" width="9.28515625" style="90" customWidth="1"/>
    <col min="799" max="1017" width="9.140625" style="90"/>
    <col min="1018" max="1018" width="1.85546875" style="90" customWidth="1"/>
    <col min="1019" max="1019" width="24.85546875" style="90" customWidth="1"/>
    <col min="1020" max="1020" width="19.85546875" style="90" customWidth="1"/>
    <col min="1021" max="1021" width="2.140625" style="90" customWidth="1"/>
    <col min="1022" max="1022" width="25.7109375" style="90" customWidth="1"/>
    <col min="1023" max="1023" width="23.7109375" style="90" customWidth="1"/>
    <col min="1024" max="1024" width="1.7109375" style="90" customWidth="1"/>
    <col min="1025" max="1025" width="18.28515625" style="90" customWidth="1"/>
    <col min="1026" max="1026" width="10.85546875" style="90" customWidth="1"/>
    <col min="1027" max="1027" width="9.7109375" style="90" bestFit="1" customWidth="1"/>
    <col min="1028" max="1028" width="10.140625" style="90" customWidth="1"/>
    <col min="1029" max="1029" width="12.140625" style="90" customWidth="1"/>
    <col min="1030" max="1030" width="10.7109375" style="90" customWidth="1"/>
    <col min="1031" max="1031" width="9.7109375" style="90" bestFit="1" customWidth="1"/>
    <col min="1032" max="1032" width="10.140625" style="90" customWidth="1"/>
    <col min="1033" max="1033" width="10.7109375" style="90" customWidth="1"/>
    <col min="1034" max="1036" width="10.140625" style="90" customWidth="1"/>
    <col min="1037" max="1037" width="10.7109375" style="90" customWidth="1"/>
    <col min="1038" max="1038" width="2.28515625" style="90" customWidth="1"/>
    <col min="1039" max="1039" width="16.42578125" style="90" customWidth="1"/>
    <col min="1040" max="1040" width="13.140625" style="90" customWidth="1"/>
    <col min="1041" max="1041" width="9.140625" style="90"/>
    <col min="1042" max="1042" width="9.42578125" style="90" bestFit="1" customWidth="1"/>
    <col min="1043" max="1043" width="11.42578125" style="90" customWidth="1"/>
    <col min="1044" max="1044" width="3" style="90" customWidth="1"/>
    <col min="1045" max="1045" width="15.85546875" style="90" customWidth="1"/>
    <col min="1046" max="1046" width="9.140625" style="90"/>
    <col min="1047" max="1047" width="9.42578125" style="90" bestFit="1" customWidth="1"/>
    <col min="1048" max="1048" width="3.5703125" style="90" customWidth="1"/>
    <col min="1049" max="1049" width="16.7109375" style="90" customWidth="1"/>
    <col min="1050" max="1051" width="9.140625" style="90"/>
    <col min="1052" max="1052" width="11" style="90" customWidth="1"/>
    <col min="1053" max="1053" width="14.28515625" style="90" customWidth="1"/>
    <col min="1054" max="1054" width="9.28515625" style="90" customWidth="1"/>
    <col min="1055" max="1273" width="9.140625" style="90"/>
    <col min="1274" max="1274" width="1.85546875" style="90" customWidth="1"/>
    <col min="1275" max="1275" width="24.85546875" style="90" customWidth="1"/>
    <col min="1276" max="1276" width="19.85546875" style="90" customWidth="1"/>
    <col min="1277" max="1277" width="2.140625" style="90" customWidth="1"/>
    <col min="1278" max="1278" width="25.7109375" style="90" customWidth="1"/>
    <col min="1279" max="1279" width="23.7109375" style="90" customWidth="1"/>
    <col min="1280" max="1280" width="1.7109375" style="90" customWidth="1"/>
    <col min="1281" max="1281" width="18.28515625" style="90" customWidth="1"/>
    <col min="1282" max="1282" width="10.85546875" style="90" customWidth="1"/>
    <col min="1283" max="1283" width="9.7109375" style="90" bestFit="1" customWidth="1"/>
    <col min="1284" max="1284" width="10.140625" style="90" customWidth="1"/>
    <col min="1285" max="1285" width="12.140625" style="90" customWidth="1"/>
    <col min="1286" max="1286" width="10.7109375" style="90" customWidth="1"/>
    <col min="1287" max="1287" width="9.7109375" style="90" bestFit="1" customWidth="1"/>
    <col min="1288" max="1288" width="10.140625" style="90" customWidth="1"/>
    <col min="1289" max="1289" width="10.7109375" style="90" customWidth="1"/>
    <col min="1290" max="1292" width="10.140625" style="90" customWidth="1"/>
    <col min="1293" max="1293" width="10.7109375" style="90" customWidth="1"/>
    <col min="1294" max="1294" width="2.28515625" style="90" customWidth="1"/>
    <col min="1295" max="1295" width="16.42578125" style="90" customWidth="1"/>
    <col min="1296" max="1296" width="13.140625" style="90" customWidth="1"/>
    <col min="1297" max="1297" width="9.140625" style="90"/>
    <col min="1298" max="1298" width="9.42578125" style="90" bestFit="1" customWidth="1"/>
    <col min="1299" max="1299" width="11.42578125" style="90" customWidth="1"/>
    <col min="1300" max="1300" width="3" style="90" customWidth="1"/>
    <col min="1301" max="1301" width="15.85546875" style="90" customWidth="1"/>
    <col min="1302" max="1302" width="9.140625" style="90"/>
    <col min="1303" max="1303" width="9.42578125" style="90" bestFit="1" customWidth="1"/>
    <col min="1304" max="1304" width="3.5703125" style="90" customWidth="1"/>
    <col min="1305" max="1305" width="16.7109375" style="90" customWidth="1"/>
    <col min="1306" max="1307" width="9.140625" style="90"/>
    <col min="1308" max="1308" width="11" style="90" customWidth="1"/>
    <col min="1309" max="1309" width="14.28515625" style="90" customWidth="1"/>
    <col min="1310" max="1310" width="9.28515625" style="90" customWidth="1"/>
    <col min="1311" max="1529" width="9.140625" style="90"/>
    <col min="1530" max="1530" width="1.85546875" style="90" customWidth="1"/>
    <col min="1531" max="1531" width="24.85546875" style="90" customWidth="1"/>
    <col min="1532" max="1532" width="19.85546875" style="90" customWidth="1"/>
    <col min="1533" max="1533" width="2.140625" style="90" customWidth="1"/>
    <col min="1534" max="1534" width="25.7109375" style="90" customWidth="1"/>
    <col min="1535" max="1535" width="23.7109375" style="90" customWidth="1"/>
    <col min="1536" max="1536" width="1.7109375" style="90" customWidth="1"/>
    <col min="1537" max="1537" width="18.28515625" style="90" customWidth="1"/>
    <col min="1538" max="1538" width="10.85546875" style="90" customWidth="1"/>
    <col min="1539" max="1539" width="9.7109375" style="90" bestFit="1" customWidth="1"/>
    <col min="1540" max="1540" width="10.140625" style="90" customWidth="1"/>
    <col min="1541" max="1541" width="12.140625" style="90" customWidth="1"/>
    <col min="1542" max="1542" width="10.7109375" style="90" customWidth="1"/>
    <col min="1543" max="1543" width="9.7109375" style="90" bestFit="1" customWidth="1"/>
    <col min="1544" max="1544" width="10.140625" style="90" customWidth="1"/>
    <col min="1545" max="1545" width="10.7109375" style="90" customWidth="1"/>
    <col min="1546" max="1548" width="10.140625" style="90" customWidth="1"/>
    <col min="1549" max="1549" width="10.7109375" style="90" customWidth="1"/>
    <col min="1550" max="1550" width="2.28515625" style="90" customWidth="1"/>
    <col min="1551" max="1551" width="16.42578125" style="90" customWidth="1"/>
    <col min="1552" max="1552" width="13.140625" style="90" customWidth="1"/>
    <col min="1553" max="1553" width="9.140625" style="90"/>
    <col min="1554" max="1554" width="9.42578125" style="90" bestFit="1" customWidth="1"/>
    <col min="1555" max="1555" width="11.42578125" style="90" customWidth="1"/>
    <col min="1556" max="1556" width="3" style="90" customWidth="1"/>
    <col min="1557" max="1557" width="15.85546875" style="90" customWidth="1"/>
    <col min="1558" max="1558" width="9.140625" style="90"/>
    <col min="1559" max="1559" width="9.42578125" style="90" bestFit="1" customWidth="1"/>
    <col min="1560" max="1560" width="3.5703125" style="90" customWidth="1"/>
    <col min="1561" max="1561" width="16.7109375" style="90" customWidth="1"/>
    <col min="1562" max="1563" width="9.140625" style="90"/>
    <col min="1564" max="1564" width="11" style="90" customWidth="1"/>
    <col min="1565" max="1565" width="14.28515625" style="90" customWidth="1"/>
    <col min="1566" max="1566" width="9.28515625" style="90" customWidth="1"/>
    <col min="1567" max="1785" width="9.140625" style="90"/>
    <col min="1786" max="1786" width="1.85546875" style="90" customWidth="1"/>
    <col min="1787" max="1787" width="24.85546875" style="90" customWidth="1"/>
    <col min="1788" max="1788" width="19.85546875" style="90" customWidth="1"/>
    <col min="1789" max="1789" width="2.140625" style="90" customWidth="1"/>
    <col min="1790" max="1790" width="25.7109375" style="90" customWidth="1"/>
    <col min="1791" max="1791" width="23.7109375" style="90" customWidth="1"/>
    <col min="1792" max="1792" width="1.7109375" style="90" customWidth="1"/>
    <col min="1793" max="1793" width="18.28515625" style="90" customWidth="1"/>
    <col min="1794" max="1794" width="10.85546875" style="90" customWidth="1"/>
    <col min="1795" max="1795" width="9.7109375" style="90" bestFit="1" customWidth="1"/>
    <col min="1796" max="1796" width="10.140625" style="90" customWidth="1"/>
    <col min="1797" max="1797" width="12.140625" style="90" customWidth="1"/>
    <col min="1798" max="1798" width="10.7109375" style="90" customWidth="1"/>
    <col min="1799" max="1799" width="9.7109375" style="90" bestFit="1" customWidth="1"/>
    <col min="1800" max="1800" width="10.140625" style="90" customWidth="1"/>
    <col min="1801" max="1801" width="10.7109375" style="90" customWidth="1"/>
    <col min="1802" max="1804" width="10.140625" style="90" customWidth="1"/>
    <col min="1805" max="1805" width="10.7109375" style="90" customWidth="1"/>
    <col min="1806" max="1806" width="2.28515625" style="90" customWidth="1"/>
    <col min="1807" max="1807" width="16.42578125" style="90" customWidth="1"/>
    <col min="1808" max="1808" width="13.140625" style="90" customWidth="1"/>
    <col min="1809" max="1809" width="9.140625" style="90"/>
    <col min="1810" max="1810" width="9.42578125" style="90" bestFit="1" customWidth="1"/>
    <col min="1811" max="1811" width="11.42578125" style="90" customWidth="1"/>
    <col min="1812" max="1812" width="3" style="90" customWidth="1"/>
    <col min="1813" max="1813" width="15.85546875" style="90" customWidth="1"/>
    <col min="1814" max="1814" width="9.140625" style="90"/>
    <col min="1815" max="1815" width="9.42578125" style="90" bestFit="1" customWidth="1"/>
    <col min="1816" max="1816" width="3.5703125" style="90" customWidth="1"/>
    <col min="1817" max="1817" width="16.7109375" style="90" customWidth="1"/>
    <col min="1818" max="1819" width="9.140625" style="90"/>
    <col min="1820" max="1820" width="11" style="90" customWidth="1"/>
    <col min="1821" max="1821" width="14.28515625" style="90" customWidth="1"/>
    <col min="1822" max="1822" width="9.28515625" style="90" customWidth="1"/>
    <col min="1823" max="2041" width="9.140625" style="90"/>
    <col min="2042" max="2042" width="1.85546875" style="90" customWidth="1"/>
    <col min="2043" max="2043" width="24.85546875" style="90" customWidth="1"/>
    <col min="2044" max="2044" width="19.85546875" style="90" customWidth="1"/>
    <col min="2045" max="2045" width="2.140625" style="90" customWidth="1"/>
    <col min="2046" max="2046" width="25.7109375" style="90" customWidth="1"/>
    <col min="2047" max="2047" width="23.7109375" style="90" customWidth="1"/>
    <col min="2048" max="2048" width="1.7109375" style="90" customWidth="1"/>
    <col min="2049" max="2049" width="18.28515625" style="90" customWidth="1"/>
    <col min="2050" max="2050" width="10.85546875" style="90" customWidth="1"/>
    <col min="2051" max="2051" width="9.7109375" style="90" bestFit="1" customWidth="1"/>
    <col min="2052" max="2052" width="10.140625" style="90" customWidth="1"/>
    <col min="2053" max="2053" width="12.140625" style="90" customWidth="1"/>
    <col min="2054" max="2054" width="10.7109375" style="90" customWidth="1"/>
    <col min="2055" max="2055" width="9.7109375" style="90" bestFit="1" customWidth="1"/>
    <col min="2056" max="2056" width="10.140625" style="90" customWidth="1"/>
    <col min="2057" max="2057" width="10.7109375" style="90" customWidth="1"/>
    <col min="2058" max="2060" width="10.140625" style="90" customWidth="1"/>
    <col min="2061" max="2061" width="10.7109375" style="90" customWidth="1"/>
    <col min="2062" max="2062" width="2.28515625" style="90" customWidth="1"/>
    <col min="2063" max="2063" width="16.42578125" style="90" customWidth="1"/>
    <col min="2064" max="2064" width="13.140625" style="90" customWidth="1"/>
    <col min="2065" max="2065" width="9.140625" style="90"/>
    <col min="2066" max="2066" width="9.42578125" style="90" bestFit="1" customWidth="1"/>
    <col min="2067" max="2067" width="11.42578125" style="90" customWidth="1"/>
    <col min="2068" max="2068" width="3" style="90" customWidth="1"/>
    <col min="2069" max="2069" width="15.85546875" style="90" customWidth="1"/>
    <col min="2070" max="2070" width="9.140625" style="90"/>
    <col min="2071" max="2071" width="9.42578125" style="90" bestFit="1" customWidth="1"/>
    <col min="2072" max="2072" width="3.5703125" style="90" customWidth="1"/>
    <col min="2073" max="2073" width="16.7109375" style="90" customWidth="1"/>
    <col min="2074" max="2075" width="9.140625" style="90"/>
    <col min="2076" max="2076" width="11" style="90" customWidth="1"/>
    <col min="2077" max="2077" width="14.28515625" style="90" customWidth="1"/>
    <col min="2078" max="2078" width="9.28515625" style="90" customWidth="1"/>
    <col min="2079" max="2297" width="9.140625" style="90"/>
    <col min="2298" max="2298" width="1.85546875" style="90" customWidth="1"/>
    <col min="2299" max="2299" width="24.85546875" style="90" customWidth="1"/>
    <col min="2300" max="2300" width="19.85546875" style="90" customWidth="1"/>
    <col min="2301" max="2301" width="2.140625" style="90" customWidth="1"/>
    <col min="2302" max="2302" width="25.7109375" style="90" customWidth="1"/>
    <col min="2303" max="2303" width="23.7109375" style="90" customWidth="1"/>
    <col min="2304" max="2304" width="1.7109375" style="90" customWidth="1"/>
    <col min="2305" max="2305" width="18.28515625" style="90" customWidth="1"/>
    <col min="2306" max="2306" width="10.85546875" style="90" customWidth="1"/>
    <col min="2307" max="2307" width="9.7109375" style="90" bestFit="1" customWidth="1"/>
    <col min="2308" max="2308" width="10.140625" style="90" customWidth="1"/>
    <col min="2309" max="2309" width="12.140625" style="90" customWidth="1"/>
    <col min="2310" max="2310" width="10.7109375" style="90" customWidth="1"/>
    <col min="2311" max="2311" width="9.7109375" style="90" bestFit="1" customWidth="1"/>
    <col min="2312" max="2312" width="10.140625" style="90" customWidth="1"/>
    <col min="2313" max="2313" width="10.7109375" style="90" customWidth="1"/>
    <col min="2314" max="2316" width="10.140625" style="90" customWidth="1"/>
    <col min="2317" max="2317" width="10.7109375" style="90" customWidth="1"/>
    <col min="2318" max="2318" width="2.28515625" style="90" customWidth="1"/>
    <col min="2319" max="2319" width="16.42578125" style="90" customWidth="1"/>
    <col min="2320" max="2320" width="13.140625" style="90" customWidth="1"/>
    <col min="2321" max="2321" width="9.140625" style="90"/>
    <col min="2322" max="2322" width="9.42578125" style="90" bestFit="1" customWidth="1"/>
    <col min="2323" max="2323" width="11.42578125" style="90" customWidth="1"/>
    <col min="2324" max="2324" width="3" style="90" customWidth="1"/>
    <col min="2325" max="2325" width="15.85546875" style="90" customWidth="1"/>
    <col min="2326" max="2326" width="9.140625" style="90"/>
    <col min="2327" max="2327" width="9.42578125" style="90" bestFit="1" customWidth="1"/>
    <col min="2328" max="2328" width="3.5703125" style="90" customWidth="1"/>
    <col min="2329" max="2329" width="16.7109375" style="90" customWidth="1"/>
    <col min="2330" max="2331" width="9.140625" style="90"/>
    <col min="2332" max="2332" width="11" style="90" customWidth="1"/>
    <col min="2333" max="2333" width="14.28515625" style="90" customWidth="1"/>
    <col min="2334" max="2334" width="9.28515625" style="90" customWidth="1"/>
    <col min="2335" max="2553" width="9.140625" style="90"/>
    <col min="2554" max="2554" width="1.85546875" style="90" customWidth="1"/>
    <col min="2555" max="2555" width="24.85546875" style="90" customWidth="1"/>
    <col min="2556" max="2556" width="19.85546875" style="90" customWidth="1"/>
    <col min="2557" max="2557" width="2.140625" style="90" customWidth="1"/>
    <col min="2558" max="2558" width="25.7109375" style="90" customWidth="1"/>
    <col min="2559" max="2559" width="23.7109375" style="90" customWidth="1"/>
    <col min="2560" max="2560" width="1.7109375" style="90" customWidth="1"/>
    <col min="2561" max="2561" width="18.28515625" style="90" customWidth="1"/>
    <col min="2562" max="2562" width="10.85546875" style="90" customWidth="1"/>
    <col min="2563" max="2563" width="9.7109375" style="90" bestFit="1" customWidth="1"/>
    <col min="2564" max="2564" width="10.140625" style="90" customWidth="1"/>
    <col min="2565" max="2565" width="12.140625" style="90" customWidth="1"/>
    <col min="2566" max="2566" width="10.7109375" style="90" customWidth="1"/>
    <col min="2567" max="2567" width="9.7109375" style="90" bestFit="1" customWidth="1"/>
    <col min="2568" max="2568" width="10.140625" style="90" customWidth="1"/>
    <col min="2569" max="2569" width="10.7109375" style="90" customWidth="1"/>
    <col min="2570" max="2572" width="10.140625" style="90" customWidth="1"/>
    <col min="2573" max="2573" width="10.7109375" style="90" customWidth="1"/>
    <col min="2574" max="2574" width="2.28515625" style="90" customWidth="1"/>
    <col min="2575" max="2575" width="16.42578125" style="90" customWidth="1"/>
    <col min="2576" max="2576" width="13.140625" style="90" customWidth="1"/>
    <col min="2577" max="2577" width="9.140625" style="90"/>
    <col min="2578" max="2578" width="9.42578125" style="90" bestFit="1" customWidth="1"/>
    <col min="2579" max="2579" width="11.42578125" style="90" customWidth="1"/>
    <col min="2580" max="2580" width="3" style="90" customWidth="1"/>
    <col min="2581" max="2581" width="15.85546875" style="90" customWidth="1"/>
    <col min="2582" max="2582" width="9.140625" style="90"/>
    <col min="2583" max="2583" width="9.42578125" style="90" bestFit="1" customWidth="1"/>
    <col min="2584" max="2584" width="3.5703125" style="90" customWidth="1"/>
    <col min="2585" max="2585" width="16.7109375" style="90" customWidth="1"/>
    <col min="2586" max="2587" width="9.140625" style="90"/>
    <col min="2588" max="2588" width="11" style="90" customWidth="1"/>
    <col min="2589" max="2589" width="14.28515625" style="90" customWidth="1"/>
    <col min="2590" max="2590" width="9.28515625" style="90" customWidth="1"/>
    <col min="2591" max="2809" width="9.140625" style="90"/>
    <col min="2810" max="2810" width="1.85546875" style="90" customWidth="1"/>
    <col min="2811" max="2811" width="24.85546875" style="90" customWidth="1"/>
    <col min="2812" max="2812" width="19.85546875" style="90" customWidth="1"/>
    <col min="2813" max="2813" width="2.140625" style="90" customWidth="1"/>
    <col min="2814" max="2814" width="25.7109375" style="90" customWidth="1"/>
    <col min="2815" max="2815" width="23.7109375" style="90" customWidth="1"/>
    <col min="2816" max="2816" width="1.7109375" style="90" customWidth="1"/>
    <col min="2817" max="2817" width="18.28515625" style="90" customWidth="1"/>
    <col min="2818" max="2818" width="10.85546875" style="90" customWidth="1"/>
    <col min="2819" max="2819" width="9.7109375" style="90" bestFit="1" customWidth="1"/>
    <col min="2820" max="2820" width="10.140625" style="90" customWidth="1"/>
    <col min="2821" max="2821" width="12.140625" style="90" customWidth="1"/>
    <col min="2822" max="2822" width="10.7109375" style="90" customWidth="1"/>
    <col min="2823" max="2823" width="9.7109375" style="90" bestFit="1" customWidth="1"/>
    <col min="2824" max="2824" width="10.140625" style="90" customWidth="1"/>
    <col min="2825" max="2825" width="10.7109375" style="90" customWidth="1"/>
    <col min="2826" max="2828" width="10.140625" style="90" customWidth="1"/>
    <col min="2829" max="2829" width="10.7109375" style="90" customWidth="1"/>
    <col min="2830" max="2830" width="2.28515625" style="90" customWidth="1"/>
    <col min="2831" max="2831" width="16.42578125" style="90" customWidth="1"/>
    <col min="2832" max="2832" width="13.140625" style="90" customWidth="1"/>
    <col min="2833" max="2833" width="9.140625" style="90"/>
    <col min="2834" max="2834" width="9.42578125" style="90" bestFit="1" customWidth="1"/>
    <col min="2835" max="2835" width="11.42578125" style="90" customWidth="1"/>
    <col min="2836" max="2836" width="3" style="90" customWidth="1"/>
    <col min="2837" max="2837" width="15.85546875" style="90" customWidth="1"/>
    <col min="2838" max="2838" width="9.140625" style="90"/>
    <col min="2839" max="2839" width="9.42578125" style="90" bestFit="1" customWidth="1"/>
    <col min="2840" max="2840" width="3.5703125" style="90" customWidth="1"/>
    <col min="2841" max="2841" width="16.7109375" style="90" customWidth="1"/>
    <col min="2842" max="2843" width="9.140625" style="90"/>
    <col min="2844" max="2844" width="11" style="90" customWidth="1"/>
    <col min="2845" max="2845" width="14.28515625" style="90" customWidth="1"/>
    <col min="2846" max="2846" width="9.28515625" style="90" customWidth="1"/>
    <col min="2847" max="3065" width="9.140625" style="90"/>
    <col min="3066" max="3066" width="1.85546875" style="90" customWidth="1"/>
    <col min="3067" max="3067" width="24.85546875" style="90" customWidth="1"/>
    <col min="3068" max="3068" width="19.85546875" style="90" customWidth="1"/>
    <col min="3069" max="3069" width="2.140625" style="90" customWidth="1"/>
    <col min="3070" max="3070" width="25.7109375" style="90" customWidth="1"/>
    <col min="3071" max="3071" width="23.7109375" style="90" customWidth="1"/>
    <col min="3072" max="3072" width="1.7109375" style="90" customWidth="1"/>
    <col min="3073" max="3073" width="18.28515625" style="90" customWidth="1"/>
    <col min="3074" max="3074" width="10.85546875" style="90" customWidth="1"/>
    <col min="3075" max="3075" width="9.7109375" style="90" bestFit="1" customWidth="1"/>
    <col min="3076" max="3076" width="10.140625" style="90" customWidth="1"/>
    <col min="3077" max="3077" width="12.140625" style="90" customWidth="1"/>
    <col min="3078" max="3078" width="10.7109375" style="90" customWidth="1"/>
    <col min="3079" max="3079" width="9.7109375" style="90" bestFit="1" customWidth="1"/>
    <col min="3080" max="3080" width="10.140625" style="90" customWidth="1"/>
    <col min="3081" max="3081" width="10.7109375" style="90" customWidth="1"/>
    <col min="3082" max="3084" width="10.140625" style="90" customWidth="1"/>
    <col min="3085" max="3085" width="10.7109375" style="90" customWidth="1"/>
    <col min="3086" max="3086" width="2.28515625" style="90" customWidth="1"/>
    <col min="3087" max="3087" width="16.42578125" style="90" customWidth="1"/>
    <col min="3088" max="3088" width="13.140625" style="90" customWidth="1"/>
    <col min="3089" max="3089" width="9.140625" style="90"/>
    <col min="3090" max="3090" width="9.42578125" style="90" bestFit="1" customWidth="1"/>
    <col min="3091" max="3091" width="11.42578125" style="90" customWidth="1"/>
    <col min="3092" max="3092" width="3" style="90" customWidth="1"/>
    <col min="3093" max="3093" width="15.85546875" style="90" customWidth="1"/>
    <col min="3094" max="3094" width="9.140625" style="90"/>
    <col min="3095" max="3095" width="9.42578125" style="90" bestFit="1" customWidth="1"/>
    <col min="3096" max="3096" width="3.5703125" style="90" customWidth="1"/>
    <col min="3097" max="3097" width="16.7109375" style="90" customWidth="1"/>
    <col min="3098" max="3099" width="9.140625" style="90"/>
    <col min="3100" max="3100" width="11" style="90" customWidth="1"/>
    <col min="3101" max="3101" width="14.28515625" style="90" customWidth="1"/>
    <col min="3102" max="3102" width="9.28515625" style="90" customWidth="1"/>
    <col min="3103" max="3321" width="9.140625" style="90"/>
    <col min="3322" max="3322" width="1.85546875" style="90" customWidth="1"/>
    <col min="3323" max="3323" width="24.85546875" style="90" customWidth="1"/>
    <col min="3324" max="3324" width="19.85546875" style="90" customWidth="1"/>
    <col min="3325" max="3325" width="2.140625" style="90" customWidth="1"/>
    <col min="3326" max="3326" width="25.7109375" style="90" customWidth="1"/>
    <col min="3327" max="3327" width="23.7109375" style="90" customWidth="1"/>
    <col min="3328" max="3328" width="1.7109375" style="90" customWidth="1"/>
    <col min="3329" max="3329" width="18.28515625" style="90" customWidth="1"/>
    <col min="3330" max="3330" width="10.85546875" style="90" customWidth="1"/>
    <col min="3331" max="3331" width="9.7109375" style="90" bestFit="1" customWidth="1"/>
    <col min="3332" max="3332" width="10.140625" style="90" customWidth="1"/>
    <col min="3333" max="3333" width="12.140625" style="90" customWidth="1"/>
    <col min="3334" max="3334" width="10.7109375" style="90" customWidth="1"/>
    <col min="3335" max="3335" width="9.7109375" style="90" bestFit="1" customWidth="1"/>
    <col min="3336" max="3336" width="10.140625" style="90" customWidth="1"/>
    <col min="3337" max="3337" width="10.7109375" style="90" customWidth="1"/>
    <col min="3338" max="3340" width="10.140625" style="90" customWidth="1"/>
    <col min="3341" max="3341" width="10.7109375" style="90" customWidth="1"/>
    <col min="3342" max="3342" width="2.28515625" style="90" customWidth="1"/>
    <col min="3343" max="3343" width="16.42578125" style="90" customWidth="1"/>
    <col min="3344" max="3344" width="13.140625" style="90" customWidth="1"/>
    <col min="3345" max="3345" width="9.140625" style="90"/>
    <col min="3346" max="3346" width="9.42578125" style="90" bestFit="1" customWidth="1"/>
    <col min="3347" max="3347" width="11.42578125" style="90" customWidth="1"/>
    <col min="3348" max="3348" width="3" style="90" customWidth="1"/>
    <col min="3349" max="3349" width="15.85546875" style="90" customWidth="1"/>
    <col min="3350" max="3350" width="9.140625" style="90"/>
    <col min="3351" max="3351" width="9.42578125" style="90" bestFit="1" customWidth="1"/>
    <col min="3352" max="3352" width="3.5703125" style="90" customWidth="1"/>
    <col min="3353" max="3353" width="16.7109375" style="90" customWidth="1"/>
    <col min="3354" max="3355" width="9.140625" style="90"/>
    <col min="3356" max="3356" width="11" style="90" customWidth="1"/>
    <col min="3357" max="3357" width="14.28515625" style="90" customWidth="1"/>
    <col min="3358" max="3358" width="9.28515625" style="90" customWidth="1"/>
    <col min="3359" max="3577" width="9.140625" style="90"/>
    <col min="3578" max="3578" width="1.85546875" style="90" customWidth="1"/>
    <col min="3579" max="3579" width="24.85546875" style="90" customWidth="1"/>
    <col min="3580" max="3580" width="19.85546875" style="90" customWidth="1"/>
    <col min="3581" max="3581" width="2.140625" style="90" customWidth="1"/>
    <col min="3582" max="3582" width="25.7109375" style="90" customWidth="1"/>
    <col min="3583" max="3583" width="23.7109375" style="90" customWidth="1"/>
    <col min="3584" max="3584" width="1.7109375" style="90" customWidth="1"/>
    <col min="3585" max="3585" width="18.28515625" style="90" customWidth="1"/>
    <col min="3586" max="3586" width="10.85546875" style="90" customWidth="1"/>
    <col min="3587" max="3587" width="9.7109375" style="90" bestFit="1" customWidth="1"/>
    <col min="3588" max="3588" width="10.140625" style="90" customWidth="1"/>
    <col min="3589" max="3589" width="12.140625" style="90" customWidth="1"/>
    <col min="3590" max="3590" width="10.7109375" style="90" customWidth="1"/>
    <col min="3591" max="3591" width="9.7109375" style="90" bestFit="1" customWidth="1"/>
    <col min="3592" max="3592" width="10.140625" style="90" customWidth="1"/>
    <col min="3593" max="3593" width="10.7109375" style="90" customWidth="1"/>
    <col min="3594" max="3596" width="10.140625" style="90" customWidth="1"/>
    <col min="3597" max="3597" width="10.7109375" style="90" customWidth="1"/>
    <col min="3598" max="3598" width="2.28515625" style="90" customWidth="1"/>
    <col min="3599" max="3599" width="16.42578125" style="90" customWidth="1"/>
    <col min="3600" max="3600" width="13.140625" style="90" customWidth="1"/>
    <col min="3601" max="3601" width="9.140625" style="90"/>
    <col min="3602" max="3602" width="9.42578125" style="90" bestFit="1" customWidth="1"/>
    <col min="3603" max="3603" width="11.42578125" style="90" customWidth="1"/>
    <col min="3604" max="3604" width="3" style="90" customWidth="1"/>
    <col min="3605" max="3605" width="15.85546875" style="90" customWidth="1"/>
    <col min="3606" max="3606" width="9.140625" style="90"/>
    <col min="3607" max="3607" width="9.42578125" style="90" bestFit="1" customWidth="1"/>
    <col min="3608" max="3608" width="3.5703125" style="90" customWidth="1"/>
    <col min="3609" max="3609" width="16.7109375" style="90" customWidth="1"/>
    <col min="3610" max="3611" width="9.140625" style="90"/>
    <col min="3612" max="3612" width="11" style="90" customWidth="1"/>
    <col min="3613" max="3613" width="14.28515625" style="90" customWidth="1"/>
    <col min="3614" max="3614" width="9.28515625" style="90" customWidth="1"/>
    <col min="3615" max="3833" width="9.140625" style="90"/>
    <col min="3834" max="3834" width="1.85546875" style="90" customWidth="1"/>
    <col min="3835" max="3835" width="24.85546875" style="90" customWidth="1"/>
    <col min="3836" max="3836" width="19.85546875" style="90" customWidth="1"/>
    <col min="3837" max="3837" width="2.140625" style="90" customWidth="1"/>
    <col min="3838" max="3838" width="25.7109375" style="90" customWidth="1"/>
    <col min="3839" max="3839" width="23.7109375" style="90" customWidth="1"/>
    <col min="3840" max="3840" width="1.7109375" style="90" customWidth="1"/>
    <col min="3841" max="3841" width="18.28515625" style="90" customWidth="1"/>
    <col min="3842" max="3842" width="10.85546875" style="90" customWidth="1"/>
    <col min="3843" max="3843" width="9.7109375" style="90" bestFit="1" customWidth="1"/>
    <col min="3844" max="3844" width="10.140625" style="90" customWidth="1"/>
    <col min="3845" max="3845" width="12.140625" style="90" customWidth="1"/>
    <col min="3846" max="3846" width="10.7109375" style="90" customWidth="1"/>
    <col min="3847" max="3847" width="9.7109375" style="90" bestFit="1" customWidth="1"/>
    <col min="3848" max="3848" width="10.140625" style="90" customWidth="1"/>
    <col min="3849" max="3849" width="10.7109375" style="90" customWidth="1"/>
    <col min="3850" max="3852" width="10.140625" style="90" customWidth="1"/>
    <col min="3853" max="3853" width="10.7109375" style="90" customWidth="1"/>
    <col min="3854" max="3854" width="2.28515625" style="90" customWidth="1"/>
    <col min="3855" max="3855" width="16.42578125" style="90" customWidth="1"/>
    <col min="3856" max="3856" width="13.140625" style="90" customWidth="1"/>
    <col min="3857" max="3857" width="9.140625" style="90"/>
    <col min="3858" max="3858" width="9.42578125" style="90" bestFit="1" customWidth="1"/>
    <col min="3859" max="3859" width="11.42578125" style="90" customWidth="1"/>
    <col min="3860" max="3860" width="3" style="90" customWidth="1"/>
    <col min="3861" max="3861" width="15.85546875" style="90" customWidth="1"/>
    <col min="3862" max="3862" width="9.140625" style="90"/>
    <col min="3863" max="3863" width="9.42578125" style="90" bestFit="1" customWidth="1"/>
    <col min="3864" max="3864" width="3.5703125" style="90" customWidth="1"/>
    <col min="3865" max="3865" width="16.7109375" style="90" customWidth="1"/>
    <col min="3866" max="3867" width="9.140625" style="90"/>
    <col min="3868" max="3868" width="11" style="90" customWidth="1"/>
    <col min="3869" max="3869" width="14.28515625" style="90" customWidth="1"/>
    <col min="3870" max="3870" width="9.28515625" style="90" customWidth="1"/>
    <col min="3871" max="4089" width="9.140625" style="90"/>
    <col min="4090" max="4090" width="1.85546875" style="90" customWidth="1"/>
    <col min="4091" max="4091" width="24.85546875" style="90" customWidth="1"/>
    <col min="4092" max="4092" width="19.85546875" style="90" customWidth="1"/>
    <col min="4093" max="4093" width="2.140625" style="90" customWidth="1"/>
    <col min="4094" max="4094" width="25.7109375" style="90" customWidth="1"/>
    <col min="4095" max="4095" width="23.7109375" style="90" customWidth="1"/>
    <col min="4096" max="4096" width="1.7109375" style="90" customWidth="1"/>
    <col min="4097" max="4097" width="18.28515625" style="90" customWidth="1"/>
    <col min="4098" max="4098" width="10.85546875" style="90" customWidth="1"/>
    <col min="4099" max="4099" width="9.7109375" style="90" bestFit="1" customWidth="1"/>
    <col min="4100" max="4100" width="10.140625" style="90" customWidth="1"/>
    <col min="4101" max="4101" width="12.140625" style="90" customWidth="1"/>
    <col min="4102" max="4102" width="10.7109375" style="90" customWidth="1"/>
    <col min="4103" max="4103" width="9.7109375" style="90" bestFit="1" customWidth="1"/>
    <col min="4104" max="4104" width="10.140625" style="90" customWidth="1"/>
    <col min="4105" max="4105" width="10.7109375" style="90" customWidth="1"/>
    <col min="4106" max="4108" width="10.140625" style="90" customWidth="1"/>
    <col min="4109" max="4109" width="10.7109375" style="90" customWidth="1"/>
    <col min="4110" max="4110" width="2.28515625" style="90" customWidth="1"/>
    <col min="4111" max="4111" width="16.42578125" style="90" customWidth="1"/>
    <col min="4112" max="4112" width="13.140625" style="90" customWidth="1"/>
    <col min="4113" max="4113" width="9.140625" style="90"/>
    <col min="4114" max="4114" width="9.42578125" style="90" bestFit="1" customWidth="1"/>
    <col min="4115" max="4115" width="11.42578125" style="90" customWidth="1"/>
    <col min="4116" max="4116" width="3" style="90" customWidth="1"/>
    <col min="4117" max="4117" width="15.85546875" style="90" customWidth="1"/>
    <col min="4118" max="4118" width="9.140625" style="90"/>
    <col min="4119" max="4119" width="9.42578125" style="90" bestFit="1" customWidth="1"/>
    <col min="4120" max="4120" width="3.5703125" style="90" customWidth="1"/>
    <col min="4121" max="4121" width="16.7109375" style="90" customWidth="1"/>
    <col min="4122" max="4123" width="9.140625" style="90"/>
    <col min="4124" max="4124" width="11" style="90" customWidth="1"/>
    <col min="4125" max="4125" width="14.28515625" style="90" customWidth="1"/>
    <col min="4126" max="4126" width="9.28515625" style="90" customWidth="1"/>
    <col min="4127" max="4345" width="9.140625" style="90"/>
    <col min="4346" max="4346" width="1.85546875" style="90" customWidth="1"/>
    <col min="4347" max="4347" width="24.85546875" style="90" customWidth="1"/>
    <col min="4348" max="4348" width="19.85546875" style="90" customWidth="1"/>
    <col min="4349" max="4349" width="2.140625" style="90" customWidth="1"/>
    <col min="4350" max="4350" width="25.7109375" style="90" customWidth="1"/>
    <col min="4351" max="4351" width="23.7109375" style="90" customWidth="1"/>
    <col min="4352" max="4352" width="1.7109375" style="90" customWidth="1"/>
    <col min="4353" max="4353" width="18.28515625" style="90" customWidth="1"/>
    <col min="4354" max="4354" width="10.85546875" style="90" customWidth="1"/>
    <col min="4355" max="4355" width="9.7109375" style="90" bestFit="1" customWidth="1"/>
    <col min="4356" max="4356" width="10.140625" style="90" customWidth="1"/>
    <col min="4357" max="4357" width="12.140625" style="90" customWidth="1"/>
    <col min="4358" max="4358" width="10.7109375" style="90" customWidth="1"/>
    <col min="4359" max="4359" width="9.7109375" style="90" bestFit="1" customWidth="1"/>
    <col min="4360" max="4360" width="10.140625" style="90" customWidth="1"/>
    <col min="4361" max="4361" width="10.7109375" style="90" customWidth="1"/>
    <col min="4362" max="4364" width="10.140625" style="90" customWidth="1"/>
    <col min="4365" max="4365" width="10.7109375" style="90" customWidth="1"/>
    <col min="4366" max="4366" width="2.28515625" style="90" customWidth="1"/>
    <col min="4367" max="4367" width="16.42578125" style="90" customWidth="1"/>
    <col min="4368" max="4368" width="13.140625" style="90" customWidth="1"/>
    <col min="4369" max="4369" width="9.140625" style="90"/>
    <col min="4370" max="4370" width="9.42578125" style="90" bestFit="1" customWidth="1"/>
    <col min="4371" max="4371" width="11.42578125" style="90" customWidth="1"/>
    <col min="4372" max="4372" width="3" style="90" customWidth="1"/>
    <col min="4373" max="4373" width="15.85546875" style="90" customWidth="1"/>
    <col min="4374" max="4374" width="9.140625" style="90"/>
    <col min="4375" max="4375" width="9.42578125" style="90" bestFit="1" customWidth="1"/>
    <col min="4376" max="4376" width="3.5703125" style="90" customWidth="1"/>
    <col min="4377" max="4377" width="16.7109375" style="90" customWidth="1"/>
    <col min="4378" max="4379" width="9.140625" style="90"/>
    <col min="4380" max="4380" width="11" style="90" customWidth="1"/>
    <col min="4381" max="4381" width="14.28515625" style="90" customWidth="1"/>
    <col min="4382" max="4382" width="9.28515625" style="90" customWidth="1"/>
    <col min="4383" max="4601" width="9.140625" style="90"/>
    <col min="4602" max="4602" width="1.85546875" style="90" customWidth="1"/>
    <col min="4603" max="4603" width="24.85546875" style="90" customWidth="1"/>
    <col min="4604" max="4604" width="19.85546875" style="90" customWidth="1"/>
    <col min="4605" max="4605" width="2.140625" style="90" customWidth="1"/>
    <col min="4606" max="4606" width="25.7109375" style="90" customWidth="1"/>
    <col min="4607" max="4607" width="23.7109375" style="90" customWidth="1"/>
    <col min="4608" max="4608" width="1.7109375" style="90" customWidth="1"/>
    <col min="4609" max="4609" width="18.28515625" style="90" customWidth="1"/>
    <col min="4610" max="4610" width="10.85546875" style="90" customWidth="1"/>
    <col min="4611" max="4611" width="9.7109375" style="90" bestFit="1" customWidth="1"/>
    <col min="4612" max="4612" width="10.140625" style="90" customWidth="1"/>
    <col min="4613" max="4613" width="12.140625" style="90" customWidth="1"/>
    <col min="4614" max="4614" width="10.7109375" style="90" customWidth="1"/>
    <col min="4615" max="4615" width="9.7109375" style="90" bestFit="1" customWidth="1"/>
    <col min="4616" max="4616" width="10.140625" style="90" customWidth="1"/>
    <col min="4617" max="4617" width="10.7109375" style="90" customWidth="1"/>
    <col min="4618" max="4620" width="10.140625" style="90" customWidth="1"/>
    <col min="4621" max="4621" width="10.7109375" style="90" customWidth="1"/>
    <col min="4622" max="4622" width="2.28515625" style="90" customWidth="1"/>
    <col min="4623" max="4623" width="16.42578125" style="90" customWidth="1"/>
    <col min="4624" max="4624" width="13.140625" style="90" customWidth="1"/>
    <col min="4625" max="4625" width="9.140625" style="90"/>
    <col min="4626" max="4626" width="9.42578125" style="90" bestFit="1" customWidth="1"/>
    <col min="4627" max="4627" width="11.42578125" style="90" customWidth="1"/>
    <col min="4628" max="4628" width="3" style="90" customWidth="1"/>
    <col min="4629" max="4629" width="15.85546875" style="90" customWidth="1"/>
    <col min="4630" max="4630" width="9.140625" style="90"/>
    <col min="4631" max="4631" width="9.42578125" style="90" bestFit="1" customWidth="1"/>
    <col min="4632" max="4632" width="3.5703125" style="90" customWidth="1"/>
    <col min="4633" max="4633" width="16.7109375" style="90" customWidth="1"/>
    <col min="4634" max="4635" width="9.140625" style="90"/>
    <col min="4636" max="4636" width="11" style="90" customWidth="1"/>
    <col min="4637" max="4637" width="14.28515625" style="90" customWidth="1"/>
    <col min="4638" max="4638" width="9.28515625" style="90" customWidth="1"/>
    <col min="4639" max="4857" width="9.140625" style="90"/>
    <col min="4858" max="4858" width="1.85546875" style="90" customWidth="1"/>
    <col min="4859" max="4859" width="24.85546875" style="90" customWidth="1"/>
    <col min="4860" max="4860" width="19.85546875" style="90" customWidth="1"/>
    <col min="4861" max="4861" width="2.140625" style="90" customWidth="1"/>
    <col min="4862" max="4862" width="25.7109375" style="90" customWidth="1"/>
    <col min="4863" max="4863" width="23.7109375" style="90" customWidth="1"/>
    <col min="4864" max="4864" width="1.7109375" style="90" customWidth="1"/>
    <col min="4865" max="4865" width="18.28515625" style="90" customWidth="1"/>
    <col min="4866" max="4866" width="10.85546875" style="90" customWidth="1"/>
    <col min="4867" max="4867" width="9.7109375" style="90" bestFit="1" customWidth="1"/>
    <col min="4868" max="4868" width="10.140625" style="90" customWidth="1"/>
    <col min="4869" max="4869" width="12.140625" style="90" customWidth="1"/>
    <col min="4870" max="4870" width="10.7109375" style="90" customWidth="1"/>
    <col min="4871" max="4871" width="9.7109375" style="90" bestFit="1" customWidth="1"/>
    <col min="4872" max="4872" width="10.140625" style="90" customWidth="1"/>
    <col min="4873" max="4873" width="10.7109375" style="90" customWidth="1"/>
    <col min="4874" max="4876" width="10.140625" style="90" customWidth="1"/>
    <col min="4877" max="4877" width="10.7109375" style="90" customWidth="1"/>
    <col min="4878" max="4878" width="2.28515625" style="90" customWidth="1"/>
    <col min="4879" max="4879" width="16.42578125" style="90" customWidth="1"/>
    <col min="4880" max="4880" width="13.140625" style="90" customWidth="1"/>
    <col min="4881" max="4881" width="9.140625" style="90"/>
    <col min="4882" max="4882" width="9.42578125" style="90" bestFit="1" customWidth="1"/>
    <col min="4883" max="4883" width="11.42578125" style="90" customWidth="1"/>
    <col min="4884" max="4884" width="3" style="90" customWidth="1"/>
    <col min="4885" max="4885" width="15.85546875" style="90" customWidth="1"/>
    <col min="4886" max="4886" width="9.140625" style="90"/>
    <col min="4887" max="4887" width="9.42578125" style="90" bestFit="1" customWidth="1"/>
    <col min="4888" max="4888" width="3.5703125" style="90" customWidth="1"/>
    <col min="4889" max="4889" width="16.7109375" style="90" customWidth="1"/>
    <col min="4890" max="4891" width="9.140625" style="90"/>
    <col min="4892" max="4892" width="11" style="90" customWidth="1"/>
    <col min="4893" max="4893" width="14.28515625" style="90" customWidth="1"/>
    <col min="4894" max="4894" width="9.28515625" style="90" customWidth="1"/>
    <col min="4895" max="5113" width="9.140625" style="90"/>
    <col min="5114" max="5114" width="1.85546875" style="90" customWidth="1"/>
    <col min="5115" max="5115" width="24.85546875" style="90" customWidth="1"/>
    <col min="5116" max="5116" width="19.85546875" style="90" customWidth="1"/>
    <col min="5117" max="5117" width="2.140625" style="90" customWidth="1"/>
    <col min="5118" max="5118" width="25.7109375" style="90" customWidth="1"/>
    <col min="5119" max="5119" width="23.7109375" style="90" customWidth="1"/>
    <col min="5120" max="5120" width="1.7109375" style="90" customWidth="1"/>
    <col min="5121" max="5121" width="18.28515625" style="90" customWidth="1"/>
    <col min="5122" max="5122" width="10.85546875" style="90" customWidth="1"/>
    <col min="5123" max="5123" width="9.7109375" style="90" bestFit="1" customWidth="1"/>
    <col min="5124" max="5124" width="10.140625" style="90" customWidth="1"/>
    <col min="5125" max="5125" width="12.140625" style="90" customWidth="1"/>
    <col min="5126" max="5126" width="10.7109375" style="90" customWidth="1"/>
    <col min="5127" max="5127" width="9.7109375" style="90" bestFit="1" customWidth="1"/>
    <col min="5128" max="5128" width="10.140625" style="90" customWidth="1"/>
    <col min="5129" max="5129" width="10.7109375" style="90" customWidth="1"/>
    <col min="5130" max="5132" width="10.140625" style="90" customWidth="1"/>
    <col min="5133" max="5133" width="10.7109375" style="90" customWidth="1"/>
    <col min="5134" max="5134" width="2.28515625" style="90" customWidth="1"/>
    <col min="5135" max="5135" width="16.42578125" style="90" customWidth="1"/>
    <col min="5136" max="5136" width="13.140625" style="90" customWidth="1"/>
    <col min="5137" max="5137" width="9.140625" style="90"/>
    <col min="5138" max="5138" width="9.42578125" style="90" bestFit="1" customWidth="1"/>
    <col min="5139" max="5139" width="11.42578125" style="90" customWidth="1"/>
    <col min="5140" max="5140" width="3" style="90" customWidth="1"/>
    <col min="5141" max="5141" width="15.85546875" style="90" customWidth="1"/>
    <col min="5142" max="5142" width="9.140625" style="90"/>
    <col min="5143" max="5143" width="9.42578125" style="90" bestFit="1" customWidth="1"/>
    <col min="5144" max="5144" width="3.5703125" style="90" customWidth="1"/>
    <col min="5145" max="5145" width="16.7109375" style="90" customWidth="1"/>
    <col min="5146" max="5147" width="9.140625" style="90"/>
    <col min="5148" max="5148" width="11" style="90" customWidth="1"/>
    <col min="5149" max="5149" width="14.28515625" style="90" customWidth="1"/>
    <col min="5150" max="5150" width="9.28515625" style="90" customWidth="1"/>
    <col min="5151" max="5369" width="9.140625" style="90"/>
    <col min="5370" max="5370" width="1.85546875" style="90" customWidth="1"/>
    <col min="5371" max="5371" width="24.85546875" style="90" customWidth="1"/>
    <col min="5372" max="5372" width="19.85546875" style="90" customWidth="1"/>
    <col min="5373" max="5373" width="2.140625" style="90" customWidth="1"/>
    <col min="5374" max="5374" width="25.7109375" style="90" customWidth="1"/>
    <col min="5375" max="5375" width="23.7109375" style="90" customWidth="1"/>
    <col min="5376" max="5376" width="1.7109375" style="90" customWidth="1"/>
    <col min="5377" max="5377" width="18.28515625" style="90" customWidth="1"/>
    <col min="5378" max="5378" width="10.85546875" style="90" customWidth="1"/>
    <col min="5379" max="5379" width="9.7109375" style="90" bestFit="1" customWidth="1"/>
    <col min="5380" max="5380" width="10.140625" style="90" customWidth="1"/>
    <col min="5381" max="5381" width="12.140625" style="90" customWidth="1"/>
    <col min="5382" max="5382" width="10.7109375" style="90" customWidth="1"/>
    <col min="5383" max="5383" width="9.7109375" style="90" bestFit="1" customWidth="1"/>
    <col min="5384" max="5384" width="10.140625" style="90" customWidth="1"/>
    <col min="5385" max="5385" width="10.7109375" style="90" customWidth="1"/>
    <col min="5386" max="5388" width="10.140625" style="90" customWidth="1"/>
    <col min="5389" max="5389" width="10.7109375" style="90" customWidth="1"/>
    <col min="5390" max="5390" width="2.28515625" style="90" customWidth="1"/>
    <col min="5391" max="5391" width="16.42578125" style="90" customWidth="1"/>
    <col min="5392" max="5392" width="13.140625" style="90" customWidth="1"/>
    <col min="5393" max="5393" width="9.140625" style="90"/>
    <col min="5394" max="5394" width="9.42578125" style="90" bestFit="1" customWidth="1"/>
    <col min="5395" max="5395" width="11.42578125" style="90" customWidth="1"/>
    <col min="5396" max="5396" width="3" style="90" customWidth="1"/>
    <col min="5397" max="5397" width="15.85546875" style="90" customWidth="1"/>
    <col min="5398" max="5398" width="9.140625" style="90"/>
    <col min="5399" max="5399" width="9.42578125" style="90" bestFit="1" customWidth="1"/>
    <col min="5400" max="5400" width="3.5703125" style="90" customWidth="1"/>
    <col min="5401" max="5401" width="16.7109375" style="90" customWidth="1"/>
    <col min="5402" max="5403" width="9.140625" style="90"/>
    <col min="5404" max="5404" width="11" style="90" customWidth="1"/>
    <col min="5405" max="5405" width="14.28515625" style="90" customWidth="1"/>
    <col min="5406" max="5406" width="9.28515625" style="90" customWidth="1"/>
    <col min="5407" max="5625" width="9.140625" style="90"/>
    <col min="5626" max="5626" width="1.85546875" style="90" customWidth="1"/>
    <col min="5627" max="5627" width="24.85546875" style="90" customWidth="1"/>
    <col min="5628" max="5628" width="19.85546875" style="90" customWidth="1"/>
    <col min="5629" max="5629" width="2.140625" style="90" customWidth="1"/>
    <col min="5630" max="5630" width="25.7109375" style="90" customWidth="1"/>
    <col min="5631" max="5631" width="23.7109375" style="90" customWidth="1"/>
    <col min="5632" max="5632" width="1.7109375" style="90" customWidth="1"/>
    <col min="5633" max="5633" width="18.28515625" style="90" customWidth="1"/>
    <col min="5634" max="5634" width="10.85546875" style="90" customWidth="1"/>
    <col min="5635" max="5635" width="9.7109375" style="90" bestFit="1" customWidth="1"/>
    <col min="5636" max="5636" width="10.140625" style="90" customWidth="1"/>
    <col min="5637" max="5637" width="12.140625" style="90" customWidth="1"/>
    <col min="5638" max="5638" width="10.7109375" style="90" customWidth="1"/>
    <col min="5639" max="5639" width="9.7109375" style="90" bestFit="1" customWidth="1"/>
    <col min="5640" max="5640" width="10.140625" style="90" customWidth="1"/>
    <col min="5641" max="5641" width="10.7109375" style="90" customWidth="1"/>
    <col min="5642" max="5644" width="10.140625" style="90" customWidth="1"/>
    <col min="5645" max="5645" width="10.7109375" style="90" customWidth="1"/>
    <col min="5646" max="5646" width="2.28515625" style="90" customWidth="1"/>
    <col min="5647" max="5647" width="16.42578125" style="90" customWidth="1"/>
    <col min="5648" max="5648" width="13.140625" style="90" customWidth="1"/>
    <col min="5649" max="5649" width="9.140625" style="90"/>
    <col min="5650" max="5650" width="9.42578125" style="90" bestFit="1" customWidth="1"/>
    <col min="5651" max="5651" width="11.42578125" style="90" customWidth="1"/>
    <col min="5652" max="5652" width="3" style="90" customWidth="1"/>
    <col min="5653" max="5653" width="15.85546875" style="90" customWidth="1"/>
    <col min="5654" max="5654" width="9.140625" style="90"/>
    <col min="5655" max="5655" width="9.42578125" style="90" bestFit="1" customWidth="1"/>
    <col min="5656" max="5656" width="3.5703125" style="90" customWidth="1"/>
    <col min="5657" max="5657" width="16.7109375" style="90" customWidth="1"/>
    <col min="5658" max="5659" width="9.140625" style="90"/>
    <col min="5660" max="5660" width="11" style="90" customWidth="1"/>
    <col min="5661" max="5661" width="14.28515625" style="90" customWidth="1"/>
    <col min="5662" max="5662" width="9.28515625" style="90" customWidth="1"/>
    <col min="5663" max="5881" width="9.140625" style="90"/>
    <col min="5882" max="5882" width="1.85546875" style="90" customWidth="1"/>
    <col min="5883" max="5883" width="24.85546875" style="90" customWidth="1"/>
    <col min="5884" max="5884" width="19.85546875" style="90" customWidth="1"/>
    <col min="5885" max="5885" width="2.140625" style="90" customWidth="1"/>
    <col min="5886" max="5886" width="25.7109375" style="90" customWidth="1"/>
    <col min="5887" max="5887" width="23.7109375" style="90" customWidth="1"/>
    <col min="5888" max="5888" width="1.7109375" style="90" customWidth="1"/>
    <col min="5889" max="5889" width="18.28515625" style="90" customWidth="1"/>
    <col min="5890" max="5890" width="10.85546875" style="90" customWidth="1"/>
    <col min="5891" max="5891" width="9.7109375" style="90" bestFit="1" customWidth="1"/>
    <col min="5892" max="5892" width="10.140625" style="90" customWidth="1"/>
    <col min="5893" max="5893" width="12.140625" style="90" customWidth="1"/>
    <col min="5894" max="5894" width="10.7109375" style="90" customWidth="1"/>
    <col min="5895" max="5895" width="9.7109375" style="90" bestFit="1" customWidth="1"/>
    <col min="5896" max="5896" width="10.140625" style="90" customWidth="1"/>
    <col min="5897" max="5897" width="10.7109375" style="90" customWidth="1"/>
    <col min="5898" max="5900" width="10.140625" style="90" customWidth="1"/>
    <col min="5901" max="5901" width="10.7109375" style="90" customWidth="1"/>
    <col min="5902" max="5902" width="2.28515625" style="90" customWidth="1"/>
    <col min="5903" max="5903" width="16.42578125" style="90" customWidth="1"/>
    <col min="5904" max="5904" width="13.140625" style="90" customWidth="1"/>
    <col min="5905" max="5905" width="9.140625" style="90"/>
    <col min="5906" max="5906" width="9.42578125" style="90" bestFit="1" customWidth="1"/>
    <col min="5907" max="5907" width="11.42578125" style="90" customWidth="1"/>
    <col min="5908" max="5908" width="3" style="90" customWidth="1"/>
    <col min="5909" max="5909" width="15.85546875" style="90" customWidth="1"/>
    <col min="5910" max="5910" width="9.140625" style="90"/>
    <col min="5911" max="5911" width="9.42578125" style="90" bestFit="1" customWidth="1"/>
    <col min="5912" max="5912" width="3.5703125" style="90" customWidth="1"/>
    <col min="5913" max="5913" width="16.7109375" style="90" customWidth="1"/>
    <col min="5914" max="5915" width="9.140625" style="90"/>
    <col min="5916" max="5916" width="11" style="90" customWidth="1"/>
    <col min="5917" max="5917" width="14.28515625" style="90" customWidth="1"/>
    <col min="5918" max="5918" width="9.28515625" style="90" customWidth="1"/>
    <col min="5919" max="6137" width="9.140625" style="90"/>
    <col min="6138" max="6138" width="1.85546875" style="90" customWidth="1"/>
    <col min="6139" max="6139" width="24.85546875" style="90" customWidth="1"/>
    <col min="6140" max="6140" width="19.85546875" style="90" customWidth="1"/>
    <col min="6141" max="6141" width="2.140625" style="90" customWidth="1"/>
    <col min="6142" max="6142" width="25.7109375" style="90" customWidth="1"/>
    <col min="6143" max="6143" width="23.7109375" style="90" customWidth="1"/>
    <col min="6144" max="6144" width="1.7109375" style="90" customWidth="1"/>
    <col min="6145" max="6145" width="18.28515625" style="90" customWidth="1"/>
    <col min="6146" max="6146" width="10.85546875" style="90" customWidth="1"/>
    <col min="6147" max="6147" width="9.7109375" style="90" bestFit="1" customWidth="1"/>
    <col min="6148" max="6148" width="10.140625" style="90" customWidth="1"/>
    <col min="6149" max="6149" width="12.140625" style="90" customWidth="1"/>
    <col min="6150" max="6150" width="10.7109375" style="90" customWidth="1"/>
    <col min="6151" max="6151" width="9.7109375" style="90" bestFit="1" customWidth="1"/>
    <col min="6152" max="6152" width="10.140625" style="90" customWidth="1"/>
    <col min="6153" max="6153" width="10.7109375" style="90" customWidth="1"/>
    <col min="6154" max="6156" width="10.140625" style="90" customWidth="1"/>
    <col min="6157" max="6157" width="10.7109375" style="90" customWidth="1"/>
    <col min="6158" max="6158" width="2.28515625" style="90" customWidth="1"/>
    <col min="6159" max="6159" width="16.42578125" style="90" customWidth="1"/>
    <col min="6160" max="6160" width="13.140625" style="90" customWidth="1"/>
    <col min="6161" max="6161" width="9.140625" style="90"/>
    <col min="6162" max="6162" width="9.42578125" style="90" bestFit="1" customWidth="1"/>
    <col min="6163" max="6163" width="11.42578125" style="90" customWidth="1"/>
    <col min="6164" max="6164" width="3" style="90" customWidth="1"/>
    <col min="6165" max="6165" width="15.85546875" style="90" customWidth="1"/>
    <col min="6166" max="6166" width="9.140625" style="90"/>
    <col min="6167" max="6167" width="9.42578125" style="90" bestFit="1" customWidth="1"/>
    <col min="6168" max="6168" width="3.5703125" style="90" customWidth="1"/>
    <col min="6169" max="6169" width="16.7109375" style="90" customWidth="1"/>
    <col min="6170" max="6171" width="9.140625" style="90"/>
    <col min="6172" max="6172" width="11" style="90" customWidth="1"/>
    <col min="6173" max="6173" width="14.28515625" style="90" customWidth="1"/>
    <col min="6174" max="6174" width="9.28515625" style="90" customWidth="1"/>
    <col min="6175" max="6393" width="9.140625" style="90"/>
    <col min="6394" max="6394" width="1.85546875" style="90" customWidth="1"/>
    <col min="6395" max="6395" width="24.85546875" style="90" customWidth="1"/>
    <col min="6396" max="6396" width="19.85546875" style="90" customWidth="1"/>
    <col min="6397" max="6397" width="2.140625" style="90" customWidth="1"/>
    <col min="6398" max="6398" width="25.7109375" style="90" customWidth="1"/>
    <col min="6399" max="6399" width="23.7109375" style="90" customWidth="1"/>
    <col min="6400" max="6400" width="1.7109375" style="90" customWidth="1"/>
    <col min="6401" max="6401" width="18.28515625" style="90" customWidth="1"/>
    <col min="6402" max="6402" width="10.85546875" style="90" customWidth="1"/>
    <col min="6403" max="6403" width="9.7109375" style="90" bestFit="1" customWidth="1"/>
    <col min="6404" max="6404" width="10.140625" style="90" customWidth="1"/>
    <col min="6405" max="6405" width="12.140625" style="90" customWidth="1"/>
    <col min="6406" max="6406" width="10.7109375" style="90" customWidth="1"/>
    <col min="6407" max="6407" width="9.7109375" style="90" bestFit="1" customWidth="1"/>
    <col min="6408" max="6408" width="10.140625" style="90" customWidth="1"/>
    <col min="6409" max="6409" width="10.7109375" style="90" customWidth="1"/>
    <col min="6410" max="6412" width="10.140625" style="90" customWidth="1"/>
    <col min="6413" max="6413" width="10.7109375" style="90" customWidth="1"/>
    <col min="6414" max="6414" width="2.28515625" style="90" customWidth="1"/>
    <col min="6415" max="6415" width="16.42578125" style="90" customWidth="1"/>
    <col min="6416" max="6416" width="13.140625" style="90" customWidth="1"/>
    <col min="6417" max="6417" width="9.140625" style="90"/>
    <col min="6418" max="6418" width="9.42578125" style="90" bestFit="1" customWidth="1"/>
    <col min="6419" max="6419" width="11.42578125" style="90" customWidth="1"/>
    <col min="6420" max="6420" width="3" style="90" customWidth="1"/>
    <col min="6421" max="6421" width="15.85546875" style="90" customWidth="1"/>
    <col min="6422" max="6422" width="9.140625" style="90"/>
    <col min="6423" max="6423" width="9.42578125" style="90" bestFit="1" customWidth="1"/>
    <col min="6424" max="6424" width="3.5703125" style="90" customWidth="1"/>
    <col min="6425" max="6425" width="16.7109375" style="90" customWidth="1"/>
    <col min="6426" max="6427" width="9.140625" style="90"/>
    <col min="6428" max="6428" width="11" style="90" customWidth="1"/>
    <col min="6429" max="6429" width="14.28515625" style="90" customWidth="1"/>
    <col min="6430" max="6430" width="9.28515625" style="90" customWidth="1"/>
    <col min="6431" max="6649" width="9.140625" style="90"/>
    <col min="6650" max="6650" width="1.85546875" style="90" customWidth="1"/>
    <col min="6651" max="6651" width="24.85546875" style="90" customWidth="1"/>
    <col min="6652" max="6652" width="19.85546875" style="90" customWidth="1"/>
    <col min="6653" max="6653" width="2.140625" style="90" customWidth="1"/>
    <col min="6654" max="6654" width="25.7109375" style="90" customWidth="1"/>
    <col min="6655" max="6655" width="23.7109375" style="90" customWidth="1"/>
    <col min="6656" max="6656" width="1.7109375" style="90" customWidth="1"/>
    <col min="6657" max="6657" width="18.28515625" style="90" customWidth="1"/>
    <col min="6658" max="6658" width="10.85546875" style="90" customWidth="1"/>
    <col min="6659" max="6659" width="9.7109375" style="90" bestFit="1" customWidth="1"/>
    <col min="6660" max="6660" width="10.140625" style="90" customWidth="1"/>
    <col min="6661" max="6661" width="12.140625" style="90" customWidth="1"/>
    <col min="6662" max="6662" width="10.7109375" style="90" customWidth="1"/>
    <col min="6663" max="6663" width="9.7109375" style="90" bestFit="1" customWidth="1"/>
    <col min="6664" max="6664" width="10.140625" style="90" customWidth="1"/>
    <col min="6665" max="6665" width="10.7109375" style="90" customWidth="1"/>
    <col min="6666" max="6668" width="10.140625" style="90" customWidth="1"/>
    <col min="6669" max="6669" width="10.7109375" style="90" customWidth="1"/>
    <col min="6670" max="6670" width="2.28515625" style="90" customWidth="1"/>
    <col min="6671" max="6671" width="16.42578125" style="90" customWidth="1"/>
    <col min="6672" max="6672" width="13.140625" style="90" customWidth="1"/>
    <col min="6673" max="6673" width="9.140625" style="90"/>
    <col min="6674" max="6674" width="9.42578125" style="90" bestFit="1" customWidth="1"/>
    <col min="6675" max="6675" width="11.42578125" style="90" customWidth="1"/>
    <col min="6676" max="6676" width="3" style="90" customWidth="1"/>
    <col min="6677" max="6677" width="15.85546875" style="90" customWidth="1"/>
    <col min="6678" max="6678" width="9.140625" style="90"/>
    <col min="6679" max="6679" width="9.42578125" style="90" bestFit="1" customWidth="1"/>
    <col min="6680" max="6680" width="3.5703125" style="90" customWidth="1"/>
    <col min="6681" max="6681" width="16.7109375" style="90" customWidth="1"/>
    <col min="6682" max="6683" width="9.140625" style="90"/>
    <col min="6684" max="6684" width="11" style="90" customWidth="1"/>
    <col min="6685" max="6685" width="14.28515625" style="90" customWidth="1"/>
    <col min="6686" max="6686" width="9.28515625" style="90" customWidth="1"/>
    <col min="6687" max="6905" width="9.140625" style="90"/>
    <col min="6906" max="6906" width="1.85546875" style="90" customWidth="1"/>
    <col min="6907" max="6907" width="24.85546875" style="90" customWidth="1"/>
    <col min="6908" max="6908" width="19.85546875" style="90" customWidth="1"/>
    <col min="6909" max="6909" width="2.140625" style="90" customWidth="1"/>
    <col min="6910" max="6910" width="25.7109375" style="90" customWidth="1"/>
    <col min="6911" max="6911" width="23.7109375" style="90" customWidth="1"/>
    <col min="6912" max="6912" width="1.7109375" style="90" customWidth="1"/>
    <col min="6913" max="6913" width="18.28515625" style="90" customWidth="1"/>
    <col min="6914" max="6914" width="10.85546875" style="90" customWidth="1"/>
    <col min="6915" max="6915" width="9.7109375" style="90" bestFit="1" customWidth="1"/>
    <col min="6916" max="6916" width="10.140625" style="90" customWidth="1"/>
    <col min="6917" max="6917" width="12.140625" style="90" customWidth="1"/>
    <col min="6918" max="6918" width="10.7109375" style="90" customWidth="1"/>
    <col min="6919" max="6919" width="9.7109375" style="90" bestFit="1" customWidth="1"/>
    <col min="6920" max="6920" width="10.140625" style="90" customWidth="1"/>
    <col min="6921" max="6921" width="10.7109375" style="90" customWidth="1"/>
    <col min="6922" max="6924" width="10.140625" style="90" customWidth="1"/>
    <col min="6925" max="6925" width="10.7109375" style="90" customWidth="1"/>
    <col min="6926" max="6926" width="2.28515625" style="90" customWidth="1"/>
    <col min="6927" max="6927" width="16.42578125" style="90" customWidth="1"/>
    <col min="6928" max="6928" width="13.140625" style="90" customWidth="1"/>
    <col min="6929" max="6929" width="9.140625" style="90"/>
    <col min="6930" max="6930" width="9.42578125" style="90" bestFit="1" customWidth="1"/>
    <col min="6931" max="6931" width="11.42578125" style="90" customWidth="1"/>
    <col min="6932" max="6932" width="3" style="90" customWidth="1"/>
    <col min="6933" max="6933" width="15.85546875" style="90" customWidth="1"/>
    <col min="6934" max="6934" width="9.140625" style="90"/>
    <col min="6935" max="6935" width="9.42578125" style="90" bestFit="1" customWidth="1"/>
    <col min="6936" max="6936" width="3.5703125" style="90" customWidth="1"/>
    <col min="6937" max="6937" width="16.7109375" style="90" customWidth="1"/>
    <col min="6938" max="6939" width="9.140625" style="90"/>
    <col min="6940" max="6940" width="11" style="90" customWidth="1"/>
    <col min="6941" max="6941" width="14.28515625" style="90" customWidth="1"/>
    <col min="6942" max="6942" width="9.28515625" style="90" customWidth="1"/>
    <col min="6943" max="7161" width="9.140625" style="90"/>
    <col min="7162" max="7162" width="1.85546875" style="90" customWidth="1"/>
    <col min="7163" max="7163" width="24.85546875" style="90" customWidth="1"/>
    <col min="7164" max="7164" width="19.85546875" style="90" customWidth="1"/>
    <col min="7165" max="7165" width="2.140625" style="90" customWidth="1"/>
    <col min="7166" max="7166" width="25.7109375" style="90" customWidth="1"/>
    <col min="7167" max="7167" width="23.7109375" style="90" customWidth="1"/>
    <col min="7168" max="7168" width="1.7109375" style="90" customWidth="1"/>
    <col min="7169" max="7169" width="18.28515625" style="90" customWidth="1"/>
    <col min="7170" max="7170" width="10.85546875" style="90" customWidth="1"/>
    <col min="7171" max="7171" width="9.7109375" style="90" bestFit="1" customWidth="1"/>
    <col min="7172" max="7172" width="10.140625" style="90" customWidth="1"/>
    <col min="7173" max="7173" width="12.140625" style="90" customWidth="1"/>
    <col min="7174" max="7174" width="10.7109375" style="90" customWidth="1"/>
    <col min="7175" max="7175" width="9.7109375" style="90" bestFit="1" customWidth="1"/>
    <col min="7176" max="7176" width="10.140625" style="90" customWidth="1"/>
    <col min="7177" max="7177" width="10.7109375" style="90" customWidth="1"/>
    <col min="7178" max="7180" width="10.140625" style="90" customWidth="1"/>
    <col min="7181" max="7181" width="10.7109375" style="90" customWidth="1"/>
    <col min="7182" max="7182" width="2.28515625" style="90" customWidth="1"/>
    <col min="7183" max="7183" width="16.42578125" style="90" customWidth="1"/>
    <col min="7184" max="7184" width="13.140625" style="90" customWidth="1"/>
    <col min="7185" max="7185" width="9.140625" style="90"/>
    <col min="7186" max="7186" width="9.42578125" style="90" bestFit="1" customWidth="1"/>
    <col min="7187" max="7187" width="11.42578125" style="90" customWidth="1"/>
    <col min="7188" max="7188" width="3" style="90" customWidth="1"/>
    <col min="7189" max="7189" width="15.85546875" style="90" customWidth="1"/>
    <col min="7190" max="7190" width="9.140625" style="90"/>
    <col min="7191" max="7191" width="9.42578125" style="90" bestFit="1" customWidth="1"/>
    <col min="7192" max="7192" width="3.5703125" style="90" customWidth="1"/>
    <col min="7193" max="7193" width="16.7109375" style="90" customWidth="1"/>
    <col min="7194" max="7195" width="9.140625" style="90"/>
    <col min="7196" max="7196" width="11" style="90" customWidth="1"/>
    <col min="7197" max="7197" width="14.28515625" style="90" customWidth="1"/>
    <col min="7198" max="7198" width="9.28515625" style="90" customWidth="1"/>
    <col min="7199" max="7417" width="9.140625" style="90"/>
    <col min="7418" max="7418" width="1.85546875" style="90" customWidth="1"/>
    <col min="7419" max="7419" width="24.85546875" style="90" customWidth="1"/>
    <col min="7420" max="7420" width="19.85546875" style="90" customWidth="1"/>
    <col min="7421" max="7421" width="2.140625" style="90" customWidth="1"/>
    <col min="7422" max="7422" width="25.7109375" style="90" customWidth="1"/>
    <col min="7423" max="7423" width="23.7109375" style="90" customWidth="1"/>
    <col min="7424" max="7424" width="1.7109375" style="90" customWidth="1"/>
    <col min="7425" max="7425" width="18.28515625" style="90" customWidth="1"/>
    <col min="7426" max="7426" width="10.85546875" style="90" customWidth="1"/>
    <col min="7427" max="7427" width="9.7109375" style="90" bestFit="1" customWidth="1"/>
    <col min="7428" max="7428" width="10.140625" style="90" customWidth="1"/>
    <col min="7429" max="7429" width="12.140625" style="90" customWidth="1"/>
    <col min="7430" max="7430" width="10.7109375" style="90" customWidth="1"/>
    <col min="7431" max="7431" width="9.7109375" style="90" bestFit="1" customWidth="1"/>
    <col min="7432" max="7432" width="10.140625" style="90" customWidth="1"/>
    <col min="7433" max="7433" width="10.7109375" style="90" customWidth="1"/>
    <col min="7434" max="7436" width="10.140625" style="90" customWidth="1"/>
    <col min="7437" max="7437" width="10.7109375" style="90" customWidth="1"/>
    <col min="7438" max="7438" width="2.28515625" style="90" customWidth="1"/>
    <col min="7439" max="7439" width="16.42578125" style="90" customWidth="1"/>
    <col min="7440" max="7440" width="13.140625" style="90" customWidth="1"/>
    <col min="7441" max="7441" width="9.140625" style="90"/>
    <col min="7442" max="7442" width="9.42578125" style="90" bestFit="1" customWidth="1"/>
    <col min="7443" max="7443" width="11.42578125" style="90" customWidth="1"/>
    <col min="7444" max="7444" width="3" style="90" customWidth="1"/>
    <col min="7445" max="7445" width="15.85546875" style="90" customWidth="1"/>
    <col min="7446" max="7446" width="9.140625" style="90"/>
    <col min="7447" max="7447" width="9.42578125" style="90" bestFit="1" customWidth="1"/>
    <col min="7448" max="7448" width="3.5703125" style="90" customWidth="1"/>
    <col min="7449" max="7449" width="16.7109375" style="90" customWidth="1"/>
    <col min="7450" max="7451" width="9.140625" style="90"/>
    <col min="7452" max="7452" width="11" style="90" customWidth="1"/>
    <col min="7453" max="7453" width="14.28515625" style="90" customWidth="1"/>
    <col min="7454" max="7454" width="9.28515625" style="90" customWidth="1"/>
    <col min="7455" max="7673" width="9.140625" style="90"/>
    <col min="7674" max="7674" width="1.85546875" style="90" customWidth="1"/>
    <col min="7675" max="7675" width="24.85546875" style="90" customWidth="1"/>
    <col min="7676" max="7676" width="19.85546875" style="90" customWidth="1"/>
    <col min="7677" max="7677" width="2.140625" style="90" customWidth="1"/>
    <col min="7678" max="7678" width="25.7109375" style="90" customWidth="1"/>
    <col min="7679" max="7679" width="23.7109375" style="90" customWidth="1"/>
    <col min="7680" max="7680" width="1.7109375" style="90" customWidth="1"/>
    <col min="7681" max="7681" width="18.28515625" style="90" customWidth="1"/>
    <col min="7682" max="7682" width="10.85546875" style="90" customWidth="1"/>
    <col min="7683" max="7683" width="9.7109375" style="90" bestFit="1" customWidth="1"/>
    <col min="7684" max="7684" width="10.140625" style="90" customWidth="1"/>
    <col min="7685" max="7685" width="12.140625" style="90" customWidth="1"/>
    <col min="7686" max="7686" width="10.7109375" style="90" customWidth="1"/>
    <col min="7687" max="7687" width="9.7109375" style="90" bestFit="1" customWidth="1"/>
    <col min="7688" max="7688" width="10.140625" style="90" customWidth="1"/>
    <col min="7689" max="7689" width="10.7109375" style="90" customWidth="1"/>
    <col min="7690" max="7692" width="10.140625" style="90" customWidth="1"/>
    <col min="7693" max="7693" width="10.7109375" style="90" customWidth="1"/>
    <col min="7694" max="7694" width="2.28515625" style="90" customWidth="1"/>
    <col min="7695" max="7695" width="16.42578125" style="90" customWidth="1"/>
    <col min="7696" max="7696" width="13.140625" style="90" customWidth="1"/>
    <col min="7697" max="7697" width="9.140625" style="90"/>
    <col min="7698" max="7698" width="9.42578125" style="90" bestFit="1" customWidth="1"/>
    <col min="7699" max="7699" width="11.42578125" style="90" customWidth="1"/>
    <col min="7700" max="7700" width="3" style="90" customWidth="1"/>
    <col min="7701" max="7701" width="15.85546875" style="90" customWidth="1"/>
    <col min="7702" max="7702" width="9.140625" style="90"/>
    <col min="7703" max="7703" width="9.42578125" style="90" bestFit="1" customWidth="1"/>
    <col min="7704" max="7704" width="3.5703125" style="90" customWidth="1"/>
    <col min="7705" max="7705" width="16.7109375" style="90" customWidth="1"/>
    <col min="7706" max="7707" width="9.140625" style="90"/>
    <col min="7708" max="7708" width="11" style="90" customWidth="1"/>
    <col min="7709" max="7709" width="14.28515625" style="90" customWidth="1"/>
    <col min="7710" max="7710" width="9.28515625" style="90" customWidth="1"/>
    <col min="7711" max="7929" width="9.140625" style="90"/>
    <col min="7930" max="7930" width="1.85546875" style="90" customWidth="1"/>
    <col min="7931" max="7931" width="24.85546875" style="90" customWidth="1"/>
    <col min="7932" max="7932" width="19.85546875" style="90" customWidth="1"/>
    <col min="7933" max="7933" width="2.140625" style="90" customWidth="1"/>
    <col min="7934" max="7934" width="25.7109375" style="90" customWidth="1"/>
    <col min="7935" max="7935" width="23.7109375" style="90" customWidth="1"/>
    <col min="7936" max="7936" width="1.7109375" style="90" customWidth="1"/>
    <col min="7937" max="7937" width="18.28515625" style="90" customWidth="1"/>
    <col min="7938" max="7938" width="10.85546875" style="90" customWidth="1"/>
    <col min="7939" max="7939" width="9.7109375" style="90" bestFit="1" customWidth="1"/>
    <col min="7940" max="7940" width="10.140625" style="90" customWidth="1"/>
    <col min="7941" max="7941" width="12.140625" style="90" customWidth="1"/>
    <col min="7942" max="7942" width="10.7109375" style="90" customWidth="1"/>
    <col min="7943" max="7943" width="9.7109375" style="90" bestFit="1" customWidth="1"/>
    <col min="7944" max="7944" width="10.140625" style="90" customWidth="1"/>
    <col min="7945" max="7945" width="10.7109375" style="90" customWidth="1"/>
    <col min="7946" max="7948" width="10.140625" style="90" customWidth="1"/>
    <col min="7949" max="7949" width="10.7109375" style="90" customWidth="1"/>
    <col min="7950" max="7950" width="2.28515625" style="90" customWidth="1"/>
    <col min="7951" max="7951" width="16.42578125" style="90" customWidth="1"/>
    <col min="7952" max="7952" width="13.140625" style="90" customWidth="1"/>
    <col min="7953" max="7953" width="9.140625" style="90"/>
    <col min="7954" max="7954" width="9.42578125" style="90" bestFit="1" customWidth="1"/>
    <col min="7955" max="7955" width="11.42578125" style="90" customWidth="1"/>
    <col min="7956" max="7956" width="3" style="90" customWidth="1"/>
    <col min="7957" max="7957" width="15.85546875" style="90" customWidth="1"/>
    <col min="7958" max="7958" width="9.140625" style="90"/>
    <col min="7959" max="7959" width="9.42578125" style="90" bestFit="1" customWidth="1"/>
    <col min="7960" max="7960" width="3.5703125" style="90" customWidth="1"/>
    <col min="7961" max="7961" width="16.7109375" style="90" customWidth="1"/>
    <col min="7962" max="7963" width="9.140625" style="90"/>
    <col min="7964" max="7964" width="11" style="90" customWidth="1"/>
    <col min="7965" max="7965" width="14.28515625" style="90" customWidth="1"/>
    <col min="7966" max="7966" width="9.28515625" style="90" customWidth="1"/>
    <col min="7967" max="8185" width="9.140625" style="90"/>
    <col min="8186" max="8186" width="1.85546875" style="90" customWidth="1"/>
    <col min="8187" max="8187" width="24.85546875" style="90" customWidth="1"/>
    <col min="8188" max="8188" width="19.85546875" style="90" customWidth="1"/>
    <col min="8189" max="8189" width="2.140625" style="90" customWidth="1"/>
    <col min="8190" max="8190" width="25.7109375" style="90" customWidth="1"/>
    <col min="8191" max="8191" width="23.7109375" style="90" customWidth="1"/>
    <col min="8192" max="8192" width="1.7109375" style="90" customWidth="1"/>
    <col min="8193" max="8193" width="18.28515625" style="90" customWidth="1"/>
    <col min="8194" max="8194" width="10.85546875" style="90" customWidth="1"/>
    <col min="8195" max="8195" width="9.7109375" style="90" bestFit="1" customWidth="1"/>
    <col min="8196" max="8196" width="10.140625" style="90" customWidth="1"/>
    <col min="8197" max="8197" width="12.140625" style="90" customWidth="1"/>
    <col min="8198" max="8198" width="10.7109375" style="90" customWidth="1"/>
    <col min="8199" max="8199" width="9.7109375" style="90" bestFit="1" customWidth="1"/>
    <col min="8200" max="8200" width="10.140625" style="90" customWidth="1"/>
    <col min="8201" max="8201" width="10.7109375" style="90" customWidth="1"/>
    <col min="8202" max="8204" width="10.140625" style="90" customWidth="1"/>
    <col min="8205" max="8205" width="10.7109375" style="90" customWidth="1"/>
    <col min="8206" max="8206" width="2.28515625" style="90" customWidth="1"/>
    <col min="8207" max="8207" width="16.42578125" style="90" customWidth="1"/>
    <col min="8208" max="8208" width="13.140625" style="90" customWidth="1"/>
    <col min="8209" max="8209" width="9.140625" style="90"/>
    <col min="8210" max="8210" width="9.42578125" style="90" bestFit="1" customWidth="1"/>
    <col min="8211" max="8211" width="11.42578125" style="90" customWidth="1"/>
    <col min="8212" max="8212" width="3" style="90" customWidth="1"/>
    <col min="8213" max="8213" width="15.85546875" style="90" customWidth="1"/>
    <col min="8214" max="8214" width="9.140625" style="90"/>
    <col min="8215" max="8215" width="9.42578125" style="90" bestFit="1" customWidth="1"/>
    <col min="8216" max="8216" width="3.5703125" style="90" customWidth="1"/>
    <col min="8217" max="8217" width="16.7109375" style="90" customWidth="1"/>
    <col min="8218" max="8219" width="9.140625" style="90"/>
    <col min="8220" max="8220" width="11" style="90" customWidth="1"/>
    <col min="8221" max="8221" width="14.28515625" style="90" customWidth="1"/>
    <col min="8222" max="8222" width="9.28515625" style="90" customWidth="1"/>
    <col min="8223" max="8441" width="9.140625" style="90"/>
    <col min="8442" max="8442" width="1.85546875" style="90" customWidth="1"/>
    <col min="8443" max="8443" width="24.85546875" style="90" customWidth="1"/>
    <col min="8444" max="8444" width="19.85546875" style="90" customWidth="1"/>
    <col min="8445" max="8445" width="2.140625" style="90" customWidth="1"/>
    <col min="8446" max="8446" width="25.7109375" style="90" customWidth="1"/>
    <col min="8447" max="8447" width="23.7109375" style="90" customWidth="1"/>
    <col min="8448" max="8448" width="1.7109375" style="90" customWidth="1"/>
    <col min="8449" max="8449" width="18.28515625" style="90" customWidth="1"/>
    <col min="8450" max="8450" width="10.85546875" style="90" customWidth="1"/>
    <col min="8451" max="8451" width="9.7109375" style="90" bestFit="1" customWidth="1"/>
    <col min="8452" max="8452" width="10.140625" style="90" customWidth="1"/>
    <col min="8453" max="8453" width="12.140625" style="90" customWidth="1"/>
    <col min="8454" max="8454" width="10.7109375" style="90" customWidth="1"/>
    <col min="8455" max="8455" width="9.7109375" style="90" bestFit="1" customWidth="1"/>
    <col min="8456" max="8456" width="10.140625" style="90" customWidth="1"/>
    <col min="8457" max="8457" width="10.7109375" style="90" customWidth="1"/>
    <col min="8458" max="8460" width="10.140625" style="90" customWidth="1"/>
    <col min="8461" max="8461" width="10.7109375" style="90" customWidth="1"/>
    <col min="8462" max="8462" width="2.28515625" style="90" customWidth="1"/>
    <col min="8463" max="8463" width="16.42578125" style="90" customWidth="1"/>
    <col min="8464" max="8464" width="13.140625" style="90" customWidth="1"/>
    <col min="8465" max="8465" width="9.140625" style="90"/>
    <col min="8466" max="8466" width="9.42578125" style="90" bestFit="1" customWidth="1"/>
    <col min="8467" max="8467" width="11.42578125" style="90" customWidth="1"/>
    <col min="8468" max="8468" width="3" style="90" customWidth="1"/>
    <col min="8469" max="8469" width="15.85546875" style="90" customWidth="1"/>
    <col min="8470" max="8470" width="9.140625" style="90"/>
    <col min="8471" max="8471" width="9.42578125" style="90" bestFit="1" customWidth="1"/>
    <col min="8472" max="8472" width="3.5703125" style="90" customWidth="1"/>
    <col min="8473" max="8473" width="16.7109375" style="90" customWidth="1"/>
    <col min="8474" max="8475" width="9.140625" style="90"/>
    <col min="8476" max="8476" width="11" style="90" customWidth="1"/>
    <col min="8477" max="8477" width="14.28515625" style="90" customWidth="1"/>
    <col min="8478" max="8478" width="9.28515625" style="90" customWidth="1"/>
    <col min="8479" max="8697" width="9.140625" style="90"/>
    <col min="8698" max="8698" width="1.85546875" style="90" customWidth="1"/>
    <col min="8699" max="8699" width="24.85546875" style="90" customWidth="1"/>
    <col min="8700" max="8700" width="19.85546875" style="90" customWidth="1"/>
    <col min="8701" max="8701" width="2.140625" style="90" customWidth="1"/>
    <col min="8702" max="8702" width="25.7109375" style="90" customWidth="1"/>
    <col min="8703" max="8703" width="23.7109375" style="90" customWidth="1"/>
    <col min="8704" max="8704" width="1.7109375" style="90" customWidth="1"/>
    <col min="8705" max="8705" width="18.28515625" style="90" customWidth="1"/>
    <col min="8706" max="8706" width="10.85546875" style="90" customWidth="1"/>
    <col min="8707" max="8707" width="9.7109375" style="90" bestFit="1" customWidth="1"/>
    <col min="8708" max="8708" width="10.140625" style="90" customWidth="1"/>
    <col min="8709" max="8709" width="12.140625" style="90" customWidth="1"/>
    <col min="8710" max="8710" width="10.7109375" style="90" customWidth="1"/>
    <col min="8711" max="8711" width="9.7109375" style="90" bestFit="1" customWidth="1"/>
    <col min="8712" max="8712" width="10.140625" style="90" customWidth="1"/>
    <col min="8713" max="8713" width="10.7109375" style="90" customWidth="1"/>
    <col min="8714" max="8716" width="10.140625" style="90" customWidth="1"/>
    <col min="8717" max="8717" width="10.7109375" style="90" customWidth="1"/>
    <col min="8718" max="8718" width="2.28515625" style="90" customWidth="1"/>
    <col min="8719" max="8719" width="16.42578125" style="90" customWidth="1"/>
    <col min="8720" max="8720" width="13.140625" style="90" customWidth="1"/>
    <col min="8721" max="8721" width="9.140625" style="90"/>
    <col min="8722" max="8722" width="9.42578125" style="90" bestFit="1" customWidth="1"/>
    <col min="8723" max="8723" width="11.42578125" style="90" customWidth="1"/>
    <col min="8724" max="8724" width="3" style="90" customWidth="1"/>
    <col min="8725" max="8725" width="15.85546875" style="90" customWidth="1"/>
    <col min="8726" max="8726" width="9.140625" style="90"/>
    <col min="8727" max="8727" width="9.42578125" style="90" bestFit="1" customWidth="1"/>
    <col min="8728" max="8728" width="3.5703125" style="90" customWidth="1"/>
    <col min="8729" max="8729" width="16.7109375" style="90" customWidth="1"/>
    <col min="8730" max="8731" width="9.140625" style="90"/>
    <col min="8732" max="8732" width="11" style="90" customWidth="1"/>
    <col min="8733" max="8733" width="14.28515625" style="90" customWidth="1"/>
    <col min="8734" max="8734" width="9.28515625" style="90" customWidth="1"/>
    <col min="8735" max="8953" width="9.140625" style="90"/>
    <col min="8954" max="8954" width="1.85546875" style="90" customWidth="1"/>
    <col min="8955" max="8955" width="24.85546875" style="90" customWidth="1"/>
    <col min="8956" max="8956" width="19.85546875" style="90" customWidth="1"/>
    <col min="8957" max="8957" width="2.140625" style="90" customWidth="1"/>
    <col min="8958" max="8958" width="25.7109375" style="90" customWidth="1"/>
    <col min="8959" max="8959" width="23.7109375" style="90" customWidth="1"/>
    <col min="8960" max="8960" width="1.7109375" style="90" customWidth="1"/>
    <col min="8961" max="8961" width="18.28515625" style="90" customWidth="1"/>
    <col min="8962" max="8962" width="10.85546875" style="90" customWidth="1"/>
    <col min="8963" max="8963" width="9.7109375" style="90" bestFit="1" customWidth="1"/>
    <col min="8964" max="8964" width="10.140625" style="90" customWidth="1"/>
    <col min="8965" max="8965" width="12.140625" style="90" customWidth="1"/>
    <col min="8966" max="8966" width="10.7109375" style="90" customWidth="1"/>
    <col min="8967" max="8967" width="9.7109375" style="90" bestFit="1" customWidth="1"/>
    <col min="8968" max="8968" width="10.140625" style="90" customWidth="1"/>
    <col min="8969" max="8969" width="10.7109375" style="90" customWidth="1"/>
    <col min="8970" max="8972" width="10.140625" style="90" customWidth="1"/>
    <col min="8973" max="8973" width="10.7109375" style="90" customWidth="1"/>
    <col min="8974" max="8974" width="2.28515625" style="90" customWidth="1"/>
    <col min="8975" max="8975" width="16.42578125" style="90" customWidth="1"/>
    <col min="8976" max="8976" width="13.140625" style="90" customWidth="1"/>
    <col min="8977" max="8977" width="9.140625" style="90"/>
    <col min="8978" max="8978" width="9.42578125" style="90" bestFit="1" customWidth="1"/>
    <col min="8979" max="8979" width="11.42578125" style="90" customWidth="1"/>
    <col min="8980" max="8980" width="3" style="90" customWidth="1"/>
    <col min="8981" max="8981" width="15.85546875" style="90" customWidth="1"/>
    <col min="8982" max="8982" width="9.140625" style="90"/>
    <col min="8983" max="8983" width="9.42578125" style="90" bestFit="1" customWidth="1"/>
    <col min="8984" max="8984" width="3.5703125" style="90" customWidth="1"/>
    <col min="8985" max="8985" width="16.7109375" style="90" customWidth="1"/>
    <col min="8986" max="8987" width="9.140625" style="90"/>
    <col min="8988" max="8988" width="11" style="90" customWidth="1"/>
    <col min="8989" max="8989" width="14.28515625" style="90" customWidth="1"/>
    <col min="8990" max="8990" width="9.28515625" style="90" customWidth="1"/>
    <col min="8991" max="9209" width="9.140625" style="90"/>
    <col min="9210" max="9210" width="1.85546875" style="90" customWidth="1"/>
    <col min="9211" max="9211" width="24.85546875" style="90" customWidth="1"/>
    <col min="9212" max="9212" width="19.85546875" style="90" customWidth="1"/>
    <col min="9213" max="9213" width="2.140625" style="90" customWidth="1"/>
    <col min="9214" max="9214" width="25.7109375" style="90" customWidth="1"/>
    <col min="9215" max="9215" width="23.7109375" style="90" customWidth="1"/>
    <col min="9216" max="9216" width="1.7109375" style="90" customWidth="1"/>
    <col min="9217" max="9217" width="18.28515625" style="90" customWidth="1"/>
    <col min="9218" max="9218" width="10.85546875" style="90" customWidth="1"/>
    <col min="9219" max="9219" width="9.7109375" style="90" bestFit="1" customWidth="1"/>
    <col min="9220" max="9220" width="10.140625" style="90" customWidth="1"/>
    <col min="9221" max="9221" width="12.140625" style="90" customWidth="1"/>
    <col min="9222" max="9222" width="10.7109375" style="90" customWidth="1"/>
    <col min="9223" max="9223" width="9.7109375" style="90" bestFit="1" customWidth="1"/>
    <col min="9224" max="9224" width="10.140625" style="90" customWidth="1"/>
    <col min="9225" max="9225" width="10.7109375" style="90" customWidth="1"/>
    <col min="9226" max="9228" width="10.140625" style="90" customWidth="1"/>
    <col min="9229" max="9229" width="10.7109375" style="90" customWidth="1"/>
    <col min="9230" max="9230" width="2.28515625" style="90" customWidth="1"/>
    <col min="9231" max="9231" width="16.42578125" style="90" customWidth="1"/>
    <col min="9232" max="9232" width="13.140625" style="90" customWidth="1"/>
    <col min="9233" max="9233" width="9.140625" style="90"/>
    <col min="9234" max="9234" width="9.42578125" style="90" bestFit="1" customWidth="1"/>
    <col min="9235" max="9235" width="11.42578125" style="90" customWidth="1"/>
    <col min="9236" max="9236" width="3" style="90" customWidth="1"/>
    <col min="9237" max="9237" width="15.85546875" style="90" customWidth="1"/>
    <col min="9238" max="9238" width="9.140625" style="90"/>
    <col min="9239" max="9239" width="9.42578125" style="90" bestFit="1" customWidth="1"/>
    <col min="9240" max="9240" width="3.5703125" style="90" customWidth="1"/>
    <col min="9241" max="9241" width="16.7109375" style="90" customWidth="1"/>
    <col min="9242" max="9243" width="9.140625" style="90"/>
    <col min="9244" max="9244" width="11" style="90" customWidth="1"/>
    <col min="9245" max="9245" width="14.28515625" style="90" customWidth="1"/>
    <col min="9246" max="9246" width="9.28515625" style="90" customWidth="1"/>
    <col min="9247" max="9465" width="9.140625" style="90"/>
    <col min="9466" max="9466" width="1.85546875" style="90" customWidth="1"/>
    <col min="9467" max="9467" width="24.85546875" style="90" customWidth="1"/>
    <col min="9468" max="9468" width="19.85546875" style="90" customWidth="1"/>
    <col min="9469" max="9469" width="2.140625" style="90" customWidth="1"/>
    <col min="9470" max="9470" width="25.7109375" style="90" customWidth="1"/>
    <col min="9471" max="9471" width="23.7109375" style="90" customWidth="1"/>
    <col min="9472" max="9472" width="1.7109375" style="90" customWidth="1"/>
    <col min="9473" max="9473" width="18.28515625" style="90" customWidth="1"/>
    <col min="9474" max="9474" width="10.85546875" style="90" customWidth="1"/>
    <col min="9475" max="9475" width="9.7109375" style="90" bestFit="1" customWidth="1"/>
    <col min="9476" max="9476" width="10.140625" style="90" customWidth="1"/>
    <col min="9477" max="9477" width="12.140625" style="90" customWidth="1"/>
    <col min="9478" max="9478" width="10.7109375" style="90" customWidth="1"/>
    <col min="9479" max="9479" width="9.7109375" style="90" bestFit="1" customWidth="1"/>
    <col min="9480" max="9480" width="10.140625" style="90" customWidth="1"/>
    <col min="9481" max="9481" width="10.7109375" style="90" customWidth="1"/>
    <col min="9482" max="9484" width="10.140625" style="90" customWidth="1"/>
    <col min="9485" max="9485" width="10.7109375" style="90" customWidth="1"/>
    <col min="9486" max="9486" width="2.28515625" style="90" customWidth="1"/>
    <col min="9487" max="9487" width="16.42578125" style="90" customWidth="1"/>
    <col min="9488" max="9488" width="13.140625" style="90" customWidth="1"/>
    <col min="9489" max="9489" width="9.140625" style="90"/>
    <col min="9490" max="9490" width="9.42578125" style="90" bestFit="1" customWidth="1"/>
    <col min="9491" max="9491" width="11.42578125" style="90" customWidth="1"/>
    <col min="9492" max="9492" width="3" style="90" customWidth="1"/>
    <col min="9493" max="9493" width="15.85546875" style="90" customWidth="1"/>
    <col min="9494" max="9494" width="9.140625" style="90"/>
    <col min="9495" max="9495" width="9.42578125" style="90" bestFit="1" customWidth="1"/>
    <col min="9496" max="9496" width="3.5703125" style="90" customWidth="1"/>
    <col min="9497" max="9497" width="16.7109375" style="90" customWidth="1"/>
    <col min="9498" max="9499" width="9.140625" style="90"/>
    <col min="9500" max="9500" width="11" style="90" customWidth="1"/>
    <col min="9501" max="9501" width="14.28515625" style="90" customWidth="1"/>
    <col min="9502" max="9502" width="9.28515625" style="90" customWidth="1"/>
    <col min="9503" max="9721" width="9.140625" style="90"/>
    <col min="9722" max="9722" width="1.85546875" style="90" customWidth="1"/>
    <col min="9723" max="9723" width="24.85546875" style="90" customWidth="1"/>
    <col min="9724" max="9724" width="19.85546875" style="90" customWidth="1"/>
    <col min="9725" max="9725" width="2.140625" style="90" customWidth="1"/>
    <col min="9726" max="9726" width="25.7109375" style="90" customWidth="1"/>
    <col min="9727" max="9727" width="23.7109375" style="90" customWidth="1"/>
    <col min="9728" max="9728" width="1.7109375" style="90" customWidth="1"/>
    <col min="9729" max="9729" width="18.28515625" style="90" customWidth="1"/>
    <col min="9730" max="9730" width="10.85546875" style="90" customWidth="1"/>
    <col min="9731" max="9731" width="9.7109375" style="90" bestFit="1" customWidth="1"/>
    <col min="9732" max="9732" width="10.140625" style="90" customWidth="1"/>
    <col min="9733" max="9733" width="12.140625" style="90" customWidth="1"/>
    <col min="9734" max="9734" width="10.7109375" style="90" customWidth="1"/>
    <col min="9735" max="9735" width="9.7109375" style="90" bestFit="1" customWidth="1"/>
    <col min="9736" max="9736" width="10.140625" style="90" customWidth="1"/>
    <col min="9737" max="9737" width="10.7109375" style="90" customWidth="1"/>
    <col min="9738" max="9740" width="10.140625" style="90" customWidth="1"/>
    <col min="9741" max="9741" width="10.7109375" style="90" customWidth="1"/>
    <col min="9742" max="9742" width="2.28515625" style="90" customWidth="1"/>
    <col min="9743" max="9743" width="16.42578125" style="90" customWidth="1"/>
    <col min="9744" max="9744" width="13.140625" style="90" customWidth="1"/>
    <col min="9745" max="9745" width="9.140625" style="90"/>
    <col min="9746" max="9746" width="9.42578125" style="90" bestFit="1" customWidth="1"/>
    <col min="9747" max="9747" width="11.42578125" style="90" customWidth="1"/>
    <col min="9748" max="9748" width="3" style="90" customWidth="1"/>
    <col min="9749" max="9749" width="15.85546875" style="90" customWidth="1"/>
    <col min="9750" max="9750" width="9.140625" style="90"/>
    <col min="9751" max="9751" width="9.42578125" style="90" bestFit="1" customWidth="1"/>
    <col min="9752" max="9752" width="3.5703125" style="90" customWidth="1"/>
    <col min="9753" max="9753" width="16.7109375" style="90" customWidth="1"/>
    <col min="9754" max="9755" width="9.140625" style="90"/>
    <col min="9756" max="9756" width="11" style="90" customWidth="1"/>
    <col min="9757" max="9757" width="14.28515625" style="90" customWidth="1"/>
    <col min="9758" max="9758" width="9.28515625" style="90" customWidth="1"/>
    <col min="9759" max="9977" width="9.140625" style="90"/>
    <col min="9978" max="9978" width="1.85546875" style="90" customWidth="1"/>
    <col min="9979" max="9979" width="24.85546875" style="90" customWidth="1"/>
    <col min="9980" max="9980" width="19.85546875" style="90" customWidth="1"/>
    <col min="9981" max="9981" width="2.140625" style="90" customWidth="1"/>
    <col min="9982" max="9982" width="25.7109375" style="90" customWidth="1"/>
    <col min="9983" max="9983" width="23.7109375" style="90" customWidth="1"/>
    <col min="9984" max="9984" width="1.7109375" style="90" customWidth="1"/>
    <col min="9985" max="9985" width="18.28515625" style="90" customWidth="1"/>
    <col min="9986" max="9986" width="10.85546875" style="90" customWidth="1"/>
    <col min="9987" max="9987" width="9.7109375" style="90" bestFit="1" customWidth="1"/>
    <col min="9988" max="9988" width="10.140625" style="90" customWidth="1"/>
    <col min="9989" max="9989" width="12.140625" style="90" customWidth="1"/>
    <col min="9990" max="9990" width="10.7109375" style="90" customWidth="1"/>
    <col min="9991" max="9991" width="9.7109375" style="90" bestFit="1" customWidth="1"/>
    <col min="9992" max="9992" width="10.140625" style="90" customWidth="1"/>
    <col min="9993" max="9993" width="10.7109375" style="90" customWidth="1"/>
    <col min="9994" max="9996" width="10.140625" style="90" customWidth="1"/>
    <col min="9997" max="9997" width="10.7109375" style="90" customWidth="1"/>
    <col min="9998" max="9998" width="2.28515625" style="90" customWidth="1"/>
    <col min="9999" max="9999" width="16.42578125" style="90" customWidth="1"/>
    <col min="10000" max="10000" width="13.140625" style="90" customWidth="1"/>
    <col min="10001" max="10001" width="9.140625" style="90"/>
    <col min="10002" max="10002" width="9.42578125" style="90" bestFit="1" customWidth="1"/>
    <col min="10003" max="10003" width="11.42578125" style="90" customWidth="1"/>
    <col min="10004" max="10004" width="3" style="90" customWidth="1"/>
    <col min="10005" max="10005" width="15.85546875" style="90" customWidth="1"/>
    <col min="10006" max="10006" width="9.140625" style="90"/>
    <col min="10007" max="10007" width="9.42578125" style="90" bestFit="1" customWidth="1"/>
    <col min="10008" max="10008" width="3.5703125" style="90" customWidth="1"/>
    <col min="10009" max="10009" width="16.7109375" style="90" customWidth="1"/>
    <col min="10010" max="10011" width="9.140625" style="90"/>
    <col min="10012" max="10012" width="11" style="90" customWidth="1"/>
    <col min="10013" max="10013" width="14.28515625" style="90" customWidth="1"/>
    <col min="10014" max="10014" width="9.28515625" style="90" customWidth="1"/>
    <col min="10015" max="10233" width="9.140625" style="90"/>
    <col min="10234" max="10234" width="1.85546875" style="90" customWidth="1"/>
    <col min="10235" max="10235" width="24.85546875" style="90" customWidth="1"/>
    <col min="10236" max="10236" width="19.85546875" style="90" customWidth="1"/>
    <col min="10237" max="10237" width="2.140625" style="90" customWidth="1"/>
    <col min="10238" max="10238" width="25.7109375" style="90" customWidth="1"/>
    <col min="10239" max="10239" width="23.7109375" style="90" customWidth="1"/>
    <col min="10240" max="10240" width="1.7109375" style="90" customWidth="1"/>
    <col min="10241" max="10241" width="18.28515625" style="90" customWidth="1"/>
    <col min="10242" max="10242" width="10.85546875" style="90" customWidth="1"/>
    <col min="10243" max="10243" width="9.7109375" style="90" bestFit="1" customWidth="1"/>
    <col min="10244" max="10244" width="10.140625" style="90" customWidth="1"/>
    <col min="10245" max="10245" width="12.140625" style="90" customWidth="1"/>
    <col min="10246" max="10246" width="10.7109375" style="90" customWidth="1"/>
    <col min="10247" max="10247" width="9.7109375" style="90" bestFit="1" customWidth="1"/>
    <col min="10248" max="10248" width="10.140625" style="90" customWidth="1"/>
    <col min="10249" max="10249" width="10.7109375" style="90" customWidth="1"/>
    <col min="10250" max="10252" width="10.140625" style="90" customWidth="1"/>
    <col min="10253" max="10253" width="10.7109375" style="90" customWidth="1"/>
    <col min="10254" max="10254" width="2.28515625" style="90" customWidth="1"/>
    <col min="10255" max="10255" width="16.42578125" style="90" customWidth="1"/>
    <col min="10256" max="10256" width="13.140625" style="90" customWidth="1"/>
    <col min="10257" max="10257" width="9.140625" style="90"/>
    <col min="10258" max="10258" width="9.42578125" style="90" bestFit="1" customWidth="1"/>
    <col min="10259" max="10259" width="11.42578125" style="90" customWidth="1"/>
    <col min="10260" max="10260" width="3" style="90" customWidth="1"/>
    <col min="10261" max="10261" width="15.85546875" style="90" customWidth="1"/>
    <col min="10262" max="10262" width="9.140625" style="90"/>
    <col min="10263" max="10263" width="9.42578125" style="90" bestFit="1" customWidth="1"/>
    <col min="10264" max="10264" width="3.5703125" style="90" customWidth="1"/>
    <col min="10265" max="10265" width="16.7109375" style="90" customWidth="1"/>
    <col min="10266" max="10267" width="9.140625" style="90"/>
    <col min="10268" max="10268" width="11" style="90" customWidth="1"/>
    <col min="10269" max="10269" width="14.28515625" style="90" customWidth="1"/>
    <col min="10270" max="10270" width="9.28515625" style="90" customWidth="1"/>
    <col min="10271" max="10489" width="9.140625" style="90"/>
    <col min="10490" max="10490" width="1.85546875" style="90" customWidth="1"/>
    <col min="10491" max="10491" width="24.85546875" style="90" customWidth="1"/>
    <col min="10492" max="10492" width="19.85546875" style="90" customWidth="1"/>
    <col min="10493" max="10493" width="2.140625" style="90" customWidth="1"/>
    <col min="10494" max="10494" width="25.7109375" style="90" customWidth="1"/>
    <col min="10495" max="10495" width="23.7109375" style="90" customWidth="1"/>
    <col min="10496" max="10496" width="1.7109375" style="90" customWidth="1"/>
    <col min="10497" max="10497" width="18.28515625" style="90" customWidth="1"/>
    <col min="10498" max="10498" width="10.85546875" style="90" customWidth="1"/>
    <col min="10499" max="10499" width="9.7109375" style="90" bestFit="1" customWidth="1"/>
    <col min="10500" max="10500" width="10.140625" style="90" customWidth="1"/>
    <col min="10501" max="10501" width="12.140625" style="90" customWidth="1"/>
    <col min="10502" max="10502" width="10.7109375" style="90" customWidth="1"/>
    <col min="10503" max="10503" width="9.7109375" style="90" bestFit="1" customWidth="1"/>
    <col min="10504" max="10504" width="10.140625" style="90" customWidth="1"/>
    <col min="10505" max="10505" width="10.7109375" style="90" customWidth="1"/>
    <col min="10506" max="10508" width="10.140625" style="90" customWidth="1"/>
    <col min="10509" max="10509" width="10.7109375" style="90" customWidth="1"/>
    <col min="10510" max="10510" width="2.28515625" style="90" customWidth="1"/>
    <col min="10511" max="10511" width="16.42578125" style="90" customWidth="1"/>
    <col min="10512" max="10512" width="13.140625" style="90" customWidth="1"/>
    <col min="10513" max="10513" width="9.140625" style="90"/>
    <col min="10514" max="10514" width="9.42578125" style="90" bestFit="1" customWidth="1"/>
    <col min="10515" max="10515" width="11.42578125" style="90" customWidth="1"/>
    <col min="10516" max="10516" width="3" style="90" customWidth="1"/>
    <col min="10517" max="10517" width="15.85546875" style="90" customWidth="1"/>
    <col min="10518" max="10518" width="9.140625" style="90"/>
    <col min="10519" max="10519" width="9.42578125" style="90" bestFit="1" customWidth="1"/>
    <col min="10520" max="10520" width="3.5703125" style="90" customWidth="1"/>
    <col min="10521" max="10521" width="16.7109375" style="90" customWidth="1"/>
    <col min="10522" max="10523" width="9.140625" style="90"/>
    <col min="10524" max="10524" width="11" style="90" customWidth="1"/>
    <col min="10525" max="10525" width="14.28515625" style="90" customWidth="1"/>
    <col min="10526" max="10526" width="9.28515625" style="90" customWidth="1"/>
    <col min="10527" max="10745" width="9.140625" style="90"/>
    <col min="10746" max="10746" width="1.85546875" style="90" customWidth="1"/>
    <col min="10747" max="10747" width="24.85546875" style="90" customWidth="1"/>
    <col min="10748" max="10748" width="19.85546875" style="90" customWidth="1"/>
    <col min="10749" max="10749" width="2.140625" style="90" customWidth="1"/>
    <col min="10750" max="10750" width="25.7109375" style="90" customWidth="1"/>
    <col min="10751" max="10751" width="23.7109375" style="90" customWidth="1"/>
    <col min="10752" max="10752" width="1.7109375" style="90" customWidth="1"/>
    <col min="10753" max="10753" width="18.28515625" style="90" customWidth="1"/>
    <col min="10754" max="10754" width="10.85546875" style="90" customWidth="1"/>
    <col min="10755" max="10755" width="9.7109375" style="90" bestFit="1" customWidth="1"/>
    <col min="10756" max="10756" width="10.140625" style="90" customWidth="1"/>
    <col min="10757" max="10757" width="12.140625" style="90" customWidth="1"/>
    <col min="10758" max="10758" width="10.7109375" style="90" customWidth="1"/>
    <col min="10759" max="10759" width="9.7109375" style="90" bestFit="1" customWidth="1"/>
    <col min="10760" max="10760" width="10.140625" style="90" customWidth="1"/>
    <col min="10761" max="10761" width="10.7109375" style="90" customWidth="1"/>
    <col min="10762" max="10764" width="10.140625" style="90" customWidth="1"/>
    <col min="10765" max="10765" width="10.7109375" style="90" customWidth="1"/>
    <col min="10766" max="10766" width="2.28515625" style="90" customWidth="1"/>
    <col min="10767" max="10767" width="16.42578125" style="90" customWidth="1"/>
    <col min="10768" max="10768" width="13.140625" style="90" customWidth="1"/>
    <col min="10769" max="10769" width="9.140625" style="90"/>
    <col min="10770" max="10770" width="9.42578125" style="90" bestFit="1" customWidth="1"/>
    <col min="10771" max="10771" width="11.42578125" style="90" customWidth="1"/>
    <col min="10772" max="10772" width="3" style="90" customWidth="1"/>
    <col min="10773" max="10773" width="15.85546875" style="90" customWidth="1"/>
    <col min="10774" max="10774" width="9.140625" style="90"/>
    <col min="10775" max="10775" width="9.42578125" style="90" bestFit="1" customWidth="1"/>
    <col min="10776" max="10776" width="3.5703125" style="90" customWidth="1"/>
    <col min="10777" max="10777" width="16.7109375" style="90" customWidth="1"/>
    <col min="10778" max="10779" width="9.140625" style="90"/>
    <col min="10780" max="10780" width="11" style="90" customWidth="1"/>
    <col min="10781" max="10781" width="14.28515625" style="90" customWidth="1"/>
    <col min="10782" max="10782" width="9.28515625" style="90" customWidth="1"/>
    <col min="10783" max="11001" width="9.140625" style="90"/>
    <col min="11002" max="11002" width="1.85546875" style="90" customWidth="1"/>
    <col min="11003" max="11003" width="24.85546875" style="90" customWidth="1"/>
    <col min="11004" max="11004" width="19.85546875" style="90" customWidth="1"/>
    <col min="11005" max="11005" width="2.140625" style="90" customWidth="1"/>
    <col min="11006" max="11006" width="25.7109375" style="90" customWidth="1"/>
    <col min="11007" max="11007" width="23.7109375" style="90" customWidth="1"/>
    <col min="11008" max="11008" width="1.7109375" style="90" customWidth="1"/>
    <col min="11009" max="11009" width="18.28515625" style="90" customWidth="1"/>
    <col min="11010" max="11010" width="10.85546875" style="90" customWidth="1"/>
    <col min="11011" max="11011" width="9.7109375" style="90" bestFit="1" customWidth="1"/>
    <col min="11012" max="11012" width="10.140625" style="90" customWidth="1"/>
    <col min="11013" max="11013" width="12.140625" style="90" customWidth="1"/>
    <col min="11014" max="11014" width="10.7109375" style="90" customWidth="1"/>
    <col min="11015" max="11015" width="9.7109375" style="90" bestFit="1" customWidth="1"/>
    <col min="11016" max="11016" width="10.140625" style="90" customWidth="1"/>
    <col min="11017" max="11017" width="10.7109375" style="90" customWidth="1"/>
    <col min="11018" max="11020" width="10.140625" style="90" customWidth="1"/>
    <col min="11021" max="11021" width="10.7109375" style="90" customWidth="1"/>
    <col min="11022" max="11022" width="2.28515625" style="90" customWidth="1"/>
    <col min="11023" max="11023" width="16.42578125" style="90" customWidth="1"/>
    <col min="11024" max="11024" width="13.140625" style="90" customWidth="1"/>
    <col min="11025" max="11025" width="9.140625" style="90"/>
    <col min="11026" max="11026" width="9.42578125" style="90" bestFit="1" customWidth="1"/>
    <col min="11027" max="11027" width="11.42578125" style="90" customWidth="1"/>
    <col min="11028" max="11028" width="3" style="90" customWidth="1"/>
    <col min="11029" max="11029" width="15.85546875" style="90" customWidth="1"/>
    <col min="11030" max="11030" width="9.140625" style="90"/>
    <col min="11031" max="11031" width="9.42578125" style="90" bestFit="1" customWidth="1"/>
    <col min="11032" max="11032" width="3.5703125" style="90" customWidth="1"/>
    <col min="11033" max="11033" width="16.7109375" style="90" customWidth="1"/>
    <col min="11034" max="11035" width="9.140625" style="90"/>
    <col min="11036" max="11036" width="11" style="90" customWidth="1"/>
    <col min="11037" max="11037" width="14.28515625" style="90" customWidth="1"/>
    <col min="11038" max="11038" width="9.28515625" style="90" customWidth="1"/>
    <col min="11039" max="11257" width="9.140625" style="90"/>
    <col min="11258" max="11258" width="1.85546875" style="90" customWidth="1"/>
    <col min="11259" max="11259" width="24.85546875" style="90" customWidth="1"/>
    <col min="11260" max="11260" width="19.85546875" style="90" customWidth="1"/>
    <col min="11261" max="11261" width="2.140625" style="90" customWidth="1"/>
    <col min="11262" max="11262" width="25.7109375" style="90" customWidth="1"/>
    <col min="11263" max="11263" width="23.7109375" style="90" customWidth="1"/>
    <col min="11264" max="11264" width="1.7109375" style="90" customWidth="1"/>
    <col min="11265" max="11265" width="18.28515625" style="90" customWidth="1"/>
    <col min="11266" max="11266" width="10.85546875" style="90" customWidth="1"/>
    <col min="11267" max="11267" width="9.7109375" style="90" bestFit="1" customWidth="1"/>
    <col min="11268" max="11268" width="10.140625" style="90" customWidth="1"/>
    <col min="11269" max="11269" width="12.140625" style="90" customWidth="1"/>
    <col min="11270" max="11270" width="10.7109375" style="90" customWidth="1"/>
    <col min="11271" max="11271" width="9.7109375" style="90" bestFit="1" customWidth="1"/>
    <col min="11272" max="11272" width="10.140625" style="90" customWidth="1"/>
    <col min="11273" max="11273" width="10.7109375" style="90" customWidth="1"/>
    <col min="11274" max="11276" width="10.140625" style="90" customWidth="1"/>
    <col min="11277" max="11277" width="10.7109375" style="90" customWidth="1"/>
    <col min="11278" max="11278" width="2.28515625" style="90" customWidth="1"/>
    <col min="11279" max="11279" width="16.42578125" style="90" customWidth="1"/>
    <col min="11280" max="11280" width="13.140625" style="90" customWidth="1"/>
    <col min="11281" max="11281" width="9.140625" style="90"/>
    <col min="11282" max="11282" width="9.42578125" style="90" bestFit="1" customWidth="1"/>
    <col min="11283" max="11283" width="11.42578125" style="90" customWidth="1"/>
    <col min="11284" max="11284" width="3" style="90" customWidth="1"/>
    <col min="11285" max="11285" width="15.85546875" style="90" customWidth="1"/>
    <col min="11286" max="11286" width="9.140625" style="90"/>
    <col min="11287" max="11287" width="9.42578125" style="90" bestFit="1" customWidth="1"/>
    <col min="11288" max="11288" width="3.5703125" style="90" customWidth="1"/>
    <col min="11289" max="11289" width="16.7109375" style="90" customWidth="1"/>
    <col min="11290" max="11291" width="9.140625" style="90"/>
    <col min="11292" max="11292" width="11" style="90" customWidth="1"/>
    <col min="11293" max="11293" width="14.28515625" style="90" customWidth="1"/>
    <col min="11294" max="11294" width="9.28515625" style="90" customWidth="1"/>
    <col min="11295" max="11513" width="9.140625" style="90"/>
    <col min="11514" max="11514" width="1.85546875" style="90" customWidth="1"/>
    <col min="11515" max="11515" width="24.85546875" style="90" customWidth="1"/>
    <col min="11516" max="11516" width="19.85546875" style="90" customWidth="1"/>
    <col min="11517" max="11517" width="2.140625" style="90" customWidth="1"/>
    <col min="11518" max="11518" width="25.7109375" style="90" customWidth="1"/>
    <col min="11519" max="11519" width="23.7109375" style="90" customWidth="1"/>
    <col min="11520" max="11520" width="1.7109375" style="90" customWidth="1"/>
    <col min="11521" max="11521" width="18.28515625" style="90" customWidth="1"/>
    <col min="11522" max="11522" width="10.85546875" style="90" customWidth="1"/>
    <col min="11523" max="11523" width="9.7109375" style="90" bestFit="1" customWidth="1"/>
    <col min="11524" max="11524" width="10.140625" style="90" customWidth="1"/>
    <col min="11525" max="11525" width="12.140625" style="90" customWidth="1"/>
    <col min="11526" max="11526" width="10.7109375" style="90" customWidth="1"/>
    <col min="11527" max="11527" width="9.7109375" style="90" bestFit="1" customWidth="1"/>
    <col min="11528" max="11528" width="10.140625" style="90" customWidth="1"/>
    <col min="11529" max="11529" width="10.7109375" style="90" customWidth="1"/>
    <col min="11530" max="11532" width="10.140625" style="90" customWidth="1"/>
    <col min="11533" max="11533" width="10.7109375" style="90" customWidth="1"/>
    <col min="11534" max="11534" width="2.28515625" style="90" customWidth="1"/>
    <col min="11535" max="11535" width="16.42578125" style="90" customWidth="1"/>
    <col min="11536" max="11536" width="13.140625" style="90" customWidth="1"/>
    <col min="11537" max="11537" width="9.140625" style="90"/>
    <col min="11538" max="11538" width="9.42578125" style="90" bestFit="1" customWidth="1"/>
    <col min="11539" max="11539" width="11.42578125" style="90" customWidth="1"/>
    <col min="11540" max="11540" width="3" style="90" customWidth="1"/>
    <col min="11541" max="11541" width="15.85546875" style="90" customWidth="1"/>
    <col min="11542" max="11542" width="9.140625" style="90"/>
    <col min="11543" max="11543" width="9.42578125" style="90" bestFit="1" customWidth="1"/>
    <col min="11544" max="11544" width="3.5703125" style="90" customWidth="1"/>
    <col min="11545" max="11545" width="16.7109375" style="90" customWidth="1"/>
    <col min="11546" max="11547" width="9.140625" style="90"/>
    <col min="11548" max="11548" width="11" style="90" customWidth="1"/>
    <col min="11549" max="11549" width="14.28515625" style="90" customWidth="1"/>
    <col min="11550" max="11550" width="9.28515625" style="90" customWidth="1"/>
    <col min="11551" max="11769" width="9.140625" style="90"/>
    <col min="11770" max="11770" width="1.85546875" style="90" customWidth="1"/>
    <col min="11771" max="11771" width="24.85546875" style="90" customWidth="1"/>
    <col min="11772" max="11772" width="19.85546875" style="90" customWidth="1"/>
    <col min="11773" max="11773" width="2.140625" style="90" customWidth="1"/>
    <col min="11774" max="11774" width="25.7109375" style="90" customWidth="1"/>
    <col min="11775" max="11775" width="23.7109375" style="90" customWidth="1"/>
    <col min="11776" max="11776" width="1.7109375" style="90" customWidth="1"/>
    <col min="11777" max="11777" width="18.28515625" style="90" customWidth="1"/>
    <col min="11778" max="11778" width="10.85546875" style="90" customWidth="1"/>
    <col min="11779" max="11779" width="9.7109375" style="90" bestFit="1" customWidth="1"/>
    <col min="11780" max="11780" width="10.140625" style="90" customWidth="1"/>
    <col min="11781" max="11781" width="12.140625" style="90" customWidth="1"/>
    <col min="11782" max="11782" width="10.7109375" style="90" customWidth="1"/>
    <col min="11783" max="11783" width="9.7109375" style="90" bestFit="1" customWidth="1"/>
    <col min="11784" max="11784" width="10.140625" style="90" customWidth="1"/>
    <col min="11785" max="11785" width="10.7109375" style="90" customWidth="1"/>
    <col min="11786" max="11788" width="10.140625" style="90" customWidth="1"/>
    <col min="11789" max="11789" width="10.7109375" style="90" customWidth="1"/>
    <col min="11790" max="11790" width="2.28515625" style="90" customWidth="1"/>
    <col min="11791" max="11791" width="16.42578125" style="90" customWidth="1"/>
    <col min="11792" max="11792" width="13.140625" style="90" customWidth="1"/>
    <col min="11793" max="11793" width="9.140625" style="90"/>
    <col min="11794" max="11794" width="9.42578125" style="90" bestFit="1" customWidth="1"/>
    <col min="11795" max="11795" width="11.42578125" style="90" customWidth="1"/>
    <col min="11796" max="11796" width="3" style="90" customWidth="1"/>
    <col min="11797" max="11797" width="15.85546875" style="90" customWidth="1"/>
    <col min="11798" max="11798" width="9.140625" style="90"/>
    <col min="11799" max="11799" width="9.42578125" style="90" bestFit="1" customWidth="1"/>
    <col min="11800" max="11800" width="3.5703125" style="90" customWidth="1"/>
    <col min="11801" max="11801" width="16.7109375" style="90" customWidth="1"/>
    <col min="11802" max="11803" width="9.140625" style="90"/>
    <col min="11804" max="11804" width="11" style="90" customWidth="1"/>
    <col min="11805" max="11805" width="14.28515625" style="90" customWidth="1"/>
    <col min="11806" max="11806" width="9.28515625" style="90" customWidth="1"/>
    <col min="11807" max="12025" width="9.140625" style="90"/>
    <col min="12026" max="12026" width="1.85546875" style="90" customWidth="1"/>
    <col min="12027" max="12027" width="24.85546875" style="90" customWidth="1"/>
    <col min="12028" max="12028" width="19.85546875" style="90" customWidth="1"/>
    <col min="12029" max="12029" width="2.140625" style="90" customWidth="1"/>
    <col min="12030" max="12030" width="25.7109375" style="90" customWidth="1"/>
    <col min="12031" max="12031" width="23.7109375" style="90" customWidth="1"/>
    <col min="12032" max="12032" width="1.7109375" style="90" customWidth="1"/>
    <col min="12033" max="12033" width="18.28515625" style="90" customWidth="1"/>
    <col min="12034" max="12034" width="10.85546875" style="90" customWidth="1"/>
    <col min="12035" max="12035" width="9.7109375" style="90" bestFit="1" customWidth="1"/>
    <col min="12036" max="12036" width="10.140625" style="90" customWidth="1"/>
    <col min="12037" max="12037" width="12.140625" style="90" customWidth="1"/>
    <col min="12038" max="12038" width="10.7109375" style="90" customWidth="1"/>
    <col min="12039" max="12039" width="9.7109375" style="90" bestFit="1" customWidth="1"/>
    <col min="12040" max="12040" width="10.140625" style="90" customWidth="1"/>
    <col min="12041" max="12041" width="10.7109375" style="90" customWidth="1"/>
    <col min="12042" max="12044" width="10.140625" style="90" customWidth="1"/>
    <col min="12045" max="12045" width="10.7109375" style="90" customWidth="1"/>
    <col min="12046" max="12046" width="2.28515625" style="90" customWidth="1"/>
    <col min="12047" max="12047" width="16.42578125" style="90" customWidth="1"/>
    <col min="12048" max="12048" width="13.140625" style="90" customWidth="1"/>
    <col min="12049" max="12049" width="9.140625" style="90"/>
    <col min="12050" max="12050" width="9.42578125" style="90" bestFit="1" customWidth="1"/>
    <col min="12051" max="12051" width="11.42578125" style="90" customWidth="1"/>
    <col min="12052" max="12052" width="3" style="90" customWidth="1"/>
    <col min="12053" max="12053" width="15.85546875" style="90" customWidth="1"/>
    <col min="12054" max="12054" width="9.140625" style="90"/>
    <col min="12055" max="12055" width="9.42578125" style="90" bestFit="1" customWidth="1"/>
    <col min="12056" max="12056" width="3.5703125" style="90" customWidth="1"/>
    <col min="12057" max="12057" width="16.7109375" style="90" customWidth="1"/>
    <col min="12058" max="12059" width="9.140625" style="90"/>
    <col min="12060" max="12060" width="11" style="90" customWidth="1"/>
    <col min="12061" max="12061" width="14.28515625" style="90" customWidth="1"/>
    <col min="12062" max="12062" width="9.28515625" style="90" customWidth="1"/>
    <col min="12063" max="12281" width="9.140625" style="90"/>
    <col min="12282" max="12282" width="1.85546875" style="90" customWidth="1"/>
    <col min="12283" max="12283" width="24.85546875" style="90" customWidth="1"/>
    <col min="12284" max="12284" width="19.85546875" style="90" customWidth="1"/>
    <col min="12285" max="12285" width="2.140625" style="90" customWidth="1"/>
    <col min="12286" max="12286" width="25.7109375" style="90" customWidth="1"/>
    <col min="12287" max="12287" width="23.7109375" style="90" customWidth="1"/>
    <col min="12288" max="12288" width="1.7109375" style="90" customWidth="1"/>
    <col min="12289" max="12289" width="18.28515625" style="90" customWidth="1"/>
    <col min="12290" max="12290" width="10.85546875" style="90" customWidth="1"/>
    <col min="12291" max="12291" width="9.7109375" style="90" bestFit="1" customWidth="1"/>
    <col min="12292" max="12292" width="10.140625" style="90" customWidth="1"/>
    <col min="12293" max="12293" width="12.140625" style="90" customWidth="1"/>
    <col min="12294" max="12294" width="10.7109375" style="90" customWidth="1"/>
    <col min="12295" max="12295" width="9.7109375" style="90" bestFit="1" customWidth="1"/>
    <col min="12296" max="12296" width="10.140625" style="90" customWidth="1"/>
    <col min="12297" max="12297" width="10.7109375" style="90" customWidth="1"/>
    <col min="12298" max="12300" width="10.140625" style="90" customWidth="1"/>
    <col min="12301" max="12301" width="10.7109375" style="90" customWidth="1"/>
    <col min="12302" max="12302" width="2.28515625" style="90" customWidth="1"/>
    <col min="12303" max="12303" width="16.42578125" style="90" customWidth="1"/>
    <col min="12304" max="12304" width="13.140625" style="90" customWidth="1"/>
    <col min="12305" max="12305" width="9.140625" style="90"/>
    <col min="12306" max="12306" width="9.42578125" style="90" bestFit="1" customWidth="1"/>
    <col min="12307" max="12307" width="11.42578125" style="90" customWidth="1"/>
    <col min="12308" max="12308" width="3" style="90" customWidth="1"/>
    <col min="12309" max="12309" width="15.85546875" style="90" customWidth="1"/>
    <col min="12310" max="12310" width="9.140625" style="90"/>
    <col min="12311" max="12311" width="9.42578125" style="90" bestFit="1" customWidth="1"/>
    <col min="12312" max="12312" width="3.5703125" style="90" customWidth="1"/>
    <col min="12313" max="12313" width="16.7109375" style="90" customWidth="1"/>
    <col min="12314" max="12315" width="9.140625" style="90"/>
    <col min="12316" max="12316" width="11" style="90" customWidth="1"/>
    <col min="12317" max="12317" width="14.28515625" style="90" customWidth="1"/>
    <col min="12318" max="12318" width="9.28515625" style="90" customWidth="1"/>
    <col min="12319" max="12537" width="9.140625" style="90"/>
    <col min="12538" max="12538" width="1.85546875" style="90" customWidth="1"/>
    <col min="12539" max="12539" width="24.85546875" style="90" customWidth="1"/>
    <col min="12540" max="12540" width="19.85546875" style="90" customWidth="1"/>
    <col min="12541" max="12541" width="2.140625" style="90" customWidth="1"/>
    <col min="12542" max="12542" width="25.7109375" style="90" customWidth="1"/>
    <col min="12543" max="12543" width="23.7109375" style="90" customWidth="1"/>
    <col min="12544" max="12544" width="1.7109375" style="90" customWidth="1"/>
    <col min="12545" max="12545" width="18.28515625" style="90" customWidth="1"/>
    <col min="12546" max="12546" width="10.85546875" style="90" customWidth="1"/>
    <col min="12547" max="12547" width="9.7109375" style="90" bestFit="1" customWidth="1"/>
    <col min="12548" max="12548" width="10.140625" style="90" customWidth="1"/>
    <col min="12549" max="12549" width="12.140625" style="90" customWidth="1"/>
    <col min="12550" max="12550" width="10.7109375" style="90" customWidth="1"/>
    <col min="12551" max="12551" width="9.7109375" style="90" bestFit="1" customWidth="1"/>
    <col min="12552" max="12552" width="10.140625" style="90" customWidth="1"/>
    <col min="12553" max="12553" width="10.7109375" style="90" customWidth="1"/>
    <col min="12554" max="12556" width="10.140625" style="90" customWidth="1"/>
    <col min="12557" max="12557" width="10.7109375" style="90" customWidth="1"/>
    <col min="12558" max="12558" width="2.28515625" style="90" customWidth="1"/>
    <col min="12559" max="12559" width="16.42578125" style="90" customWidth="1"/>
    <col min="12560" max="12560" width="13.140625" style="90" customWidth="1"/>
    <col min="12561" max="12561" width="9.140625" style="90"/>
    <col min="12562" max="12562" width="9.42578125" style="90" bestFit="1" customWidth="1"/>
    <col min="12563" max="12563" width="11.42578125" style="90" customWidth="1"/>
    <col min="12564" max="12564" width="3" style="90" customWidth="1"/>
    <col min="12565" max="12565" width="15.85546875" style="90" customWidth="1"/>
    <col min="12566" max="12566" width="9.140625" style="90"/>
    <col min="12567" max="12567" width="9.42578125" style="90" bestFit="1" customWidth="1"/>
    <col min="12568" max="12568" width="3.5703125" style="90" customWidth="1"/>
    <col min="12569" max="12569" width="16.7109375" style="90" customWidth="1"/>
    <col min="12570" max="12571" width="9.140625" style="90"/>
    <col min="12572" max="12572" width="11" style="90" customWidth="1"/>
    <col min="12573" max="12573" width="14.28515625" style="90" customWidth="1"/>
    <col min="12574" max="12574" width="9.28515625" style="90" customWidth="1"/>
    <col min="12575" max="12793" width="9.140625" style="90"/>
    <col min="12794" max="12794" width="1.85546875" style="90" customWidth="1"/>
    <col min="12795" max="12795" width="24.85546875" style="90" customWidth="1"/>
    <col min="12796" max="12796" width="19.85546875" style="90" customWidth="1"/>
    <col min="12797" max="12797" width="2.140625" style="90" customWidth="1"/>
    <col min="12798" max="12798" width="25.7109375" style="90" customWidth="1"/>
    <col min="12799" max="12799" width="23.7109375" style="90" customWidth="1"/>
    <col min="12800" max="12800" width="1.7109375" style="90" customWidth="1"/>
    <col min="12801" max="12801" width="18.28515625" style="90" customWidth="1"/>
    <col min="12802" max="12802" width="10.85546875" style="90" customWidth="1"/>
    <col min="12803" max="12803" width="9.7109375" style="90" bestFit="1" customWidth="1"/>
    <col min="12804" max="12804" width="10.140625" style="90" customWidth="1"/>
    <col min="12805" max="12805" width="12.140625" style="90" customWidth="1"/>
    <col min="12806" max="12806" width="10.7109375" style="90" customWidth="1"/>
    <col min="12807" max="12807" width="9.7109375" style="90" bestFit="1" customWidth="1"/>
    <col min="12808" max="12808" width="10.140625" style="90" customWidth="1"/>
    <col min="12809" max="12809" width="10.7109375" style="90" customWidth="1"/>
    <col min="12810" max="12812" width="10.140625" style="90" customWidth="1"/>
    <col min="12813" max="12813" width="10.7109375" style="90" customWidth="1"/>
    <col min="12814" max="12814" width="2.28515625" style="90" customWidth="1"/>
    <col min="12815" max="12815" width="16.42578125" style="90" customWidth="1"/>
    <col min="12816" max="12816" width="13.140625" style="90" customWidth="1"/>
    <col min="12817" max="12817" width="9.140625" style="90"/>
    <col min="12818" max="12818" width="9.42578125" style="90" bestFit="1" customWidth="1"/>
    <col min="12819" max="12819" width="11.42578125" style="90" customWidth="1"/>
    <col min="12820" max="12820" width="3" style="90" customWidth="1"/>
    <col min="12821" max="12821" width="15.85546875" style="90" customWidth="1"/>
    <col min="12822" max="12822" width="9.140625" style="90"/>
    <col min="12823" max="12823" width="9.42578125" style="90" bestFit="1" customWidth="1"/>
    <col min="12824" max="12824" width="3.5703125" style="90" customWidth="1"/>
    <col min="12825" max="12825" width="16.7109375" style="90" customWidth="1"/>
    <col min="12826" max="12827" width="9.140625" style="90"/>
    <col min="12828" max="12828" width="11" style="90" customWidth="1"/>
    <col min="12829" max="12829" width="14.28515625" style="90" customWidth="1"/>
    <col min="12830" max="12830" width="9.28515625" style="90" customWidth="1"/>
    <col min="12831" max="13049" width="9.140625" style="90"/>
    <col min="13050" max="13050" width="1.85546875" style="90" customWidth="1"/>
    <col min="13051" max="13051" width="24.85546875" style="90" customWidth="1"/>
    <col min="13052" max="13052" width="19.85546875" style="90" customWidth="1"/>
    <col min="13053" max="13053" width="2.140625" style="90" customWidth="1"/>
    <col min="13054" max="13054" width="25.7109375" style="90" customWidth="1"/>
    <col min="13055" max="13055" width="23.7109375" style="90" customWidth="1"/>
    <col min="13056" max="13056" width="1.7109375" style="90" customWidth="1"/>
    <col min="13057" max="13057" width="18.28515625" style="90" customWidth="1"/>
    <col min="13058" max="13058" width="10.85546875" style="90" customWidth="1"/>
    <col min="13059" max="13059" width="9.7109375" style="90" bestFit="1" customWidth="1"/>
    <col min="13060" max="13060" width="10.140625" style="90" customWidth="1"/>
    <col min="13061" max="13061" width="12.140625" style="90" customWidth="1"/>
    <col min="13062" max="13062" width="10.7109375" style="90" customWidth="1"/>
    <col min="13063" max="13063" width="9.7109375" style="90" bestFit="1" customWidth="1"/>
    <col min="13064" max="13064" width="10.140625" style="90" customWidth="1"/>
    <col min="13065" max="13065" width="10.7109375" style="90" customWidth="1"/>
    <col min="13066" max="13068" width="10.140625" style="90" customWidth="1"/>
    <col min="13069" max="13069" width="10.7109375" style="90" customWidth="1"/>
    <col min="13070" max="13070" width="2.28515625" style="90" customWidth="1"/>
    <col min="13071" max="13071" width="16.42578125" style="90" customWidth="1"/>
    <col min="13072" max="13072" width="13.140625" style="90" customWidth="1"/>
    <col min="13073" max="13073" width="9.140625" style="90"/>
    <col min="13074" max="13074" width="9.42578125" style="90" bestFit="1" customWidth="1"/>
    <col min="13075" max="13075" width="11.42578125" style="90" customWidth="1"/>
    <col min="13076" max="13076" width="3" style="90" customWidth="1"/>
    <col min="13077" max="13077" width="15.85546875" style="90" customWidth="1"/>
    <col min="13078" max="13078" width="9.140625" style="90"/>
    <col min="13079" max="13079" width="9.42578125" style="90" bestFit="1" customWidth="1"/>
    <col min="13080" max="13080" width="3.5703125" style="90" customWidth="1"/>
    <col min="13081" max="13081" width="16.7109375" style="90" customWidth="1"/>
    <col min="13082" max="13083" width="9.140625" style="90"/>
    <col min="13084" max="13084" width="11" style="90" customWidth="1"/>
    <col min="13085" max="13085" width="14.28515625" style="90" customWidth="1"/>
    <col min="13086" max="13086" width="9.28515625" style="90" customWidth="1"/>
    <col min="13087" max="13305" width="9.140625" style="90"/>
    <col min="13306" max="13306" width="1.85546875" style="90" customWidth="1"/>
    <col min="13307" max="13307" width="24.85546875" style="90" customWidth="1"/>
    <col min="13308" max="13308" width="19.85546875" style="90" customWidth="1"/>
    <col min="13309" max="13309" width="2.140625" style="90" customWidth="1"/>
    <col min="13310" max="13310" width="25.7109375" style="90" customWidth="1"/>
    <col min="13311" max="13311" width="23.7109375" style="90" customWidth="1"/>
    <col min="13312" max="13312" width="1.7109375" style="90" customWidth="1"/>
    <col min="13313" max="13313" width="18.28515625" style="90" customWidth="1"/>
    <col min="13314" max="13314" width="10.85546875" style="90" customWidth="1"/>
    <col min="13315" max="13315" width="9.7109375" style="90" bestFit="1" customWidth="1"/>
    <col min="13316" max="13316" width="10.140625" style="90" customWidth="1"/>
    <col min="13317" max="13317" width="12.140625" style="90" customWidth="1"/>
    <col min="13318" max="13318" width="10.7109375" style="90" customWidth="1"/>
    <col min="13319" max="13319" width="9.7109375" style="90" bestFit="1" customWidth="1"/>
    <col min="13320" max="13320" width="10.140625" style="90" customWidth="1"/>
    <col min="13321" max="13321" width="10.7109375" style="90" customWidth="1"/>
    <col min="13322" max="13324" width="10.140625" style="90" customWidth="1"/>
    <col min="13325" max="13325" width="10.7109375" style="90" customWidth="1"/>
    <col min="13326" max="13326" width="2.28515625" style="90" customWidth="1"/>
    <col min="13327" max="13327" width="16.42578125" style="90" customWidth="1"/>
    <col min="13328" max="13328" width="13.140625" style="90" customWidth="1"/>
    <col min="13329" max="13329" width="9.140625" style="90"/>
    <col min="13330" max="13330" width="9.42578125" style="90" bestFit="1" customWidth="1"/>
    <col min="13331" max="13331" width="11.42578125" style="90" customWidth="1"/>
    <col min="13332" max="13332" width="3" style="90" customWidth="1"/>
    <col min="13333" max="13333" width="15.85546875" style="90" customWidth="1"/>
    <col min="13334" max="13334" width="9.140625" style="90"/>
    <col min="13335" max="13335" width="9.42578125" style="90" bestFit="1" customWidth="1"/>
    <col min="13336" max="13336" width="3.5703125" style="90" customWidth="1"/>
    <col min="13337" max="13337" width="16.7109375" style="90" customWidth="1"/>
    <col min="13338" max="13339" width="9.140625" style="90"/>
    <col min="13340" max="13340" width="11" style="90" customWidth="1"/>
    <col min="13341" max="13341" width="14.28515625" style="90" customWidth="1"/>
    <col min="13342" max="13342" width="9.28515625" style="90" customWidth="1"/>
    <col min="13343" max="13561" width="9.140625" style="90"/>
    <col min="13562" max="13562" width="1.85546875" style="90" customWidth="1"/>
    <col min="13563" max="13563" width="24.85546875" style="90" customWidth="1"/>
    <col min="13564" max="13564" width="19.85546875" style="90" customWidth="1"/>
    <col min="13565" max="13565" width="2.140625" style="90" customWidth="1"/>
    <col min="13566" max="13566" width="25.7109375" style="90" customWidth="1"/>
    <col min="13567" max="13567" width="23.7109375" style="90" customWidth="1"/>
    <col min="13568" max="13568" width="1.7109375" style="90" customWidth="1"/>
    <col min="13569" max="13569" width="18.28515625" style="90" customWidth="1"/>
    <col min="13570" max="13570" width="10.85546875" style="90" customWidth="1"/>
    <col min="13571" max="13571" width="9.7109375" style="90" bestFit="1" customWidth="1"/>
    <col min="13572" max="13572" width="10.140625" style="90" customWidth="1"/>
    <col min="13573" max="13573" width="12.140625" style="90" customWidth="1"/>
    <col min="13574" max="13574" width="10.7109375" style="90" customWidth="1"/>
    <col min="13575" max="13575" width="9.7109375" style="90" bestFit="1" customWidth="1"/>
    <col min="13576" max="13576" width="10.140625" style="90" customWidth="1"/>
    <col min="13577" max="13577" width="10.7109375" style="90" customWidth="1"/>
    <col min="13578" max="13580" width="10.140625" style="90" customWidth="1"/>
    <col min="13581" max="13581" width="10.7109375" style="90" customWidth="1"/>
    <col min="13582" max="13582" width="2.28515625" style="90" customWidth="1"/>
    <col min="13583" max="13583" width="16.42578125" style="90" customWidth="1"/>
    <col min="13584" max="13584" width="13.140625" style="90" customWidth="1"/>
    <col min="13585" max="13585" width="9.140625" style="90"/>
    <col min="13586" max="13586" width="9.42578125" style="90" bestFit="1" customWidth="1"/>
    <col min="13587" max="13587" width="11.42578125" style="90" customWidth="1"/>
    <col min="13588" max="13588" width="3" style="90" customWidth="1"/>
    <col min="13589" max="13589" width="15.85546875" style="90" customWidth="1"/>
    <col min="13590" max="13590" width="9.140625" style="90"/>
    <col min="13591" max="13591" width="9.42578125" style="90" bestFit="1" customWidth="1"/>
    <col min="13592" max="13592" width="3.5703125" style="90" customWidth="1"/>
    <col min="13593" max="13593" width="16.7109375" style="90" customWidth="1"/>
    <col min="13594" max="13595" width="9.140625" style="90"/>
    <col min="13596" max="13596" width="11" style="90" customWidth="1"/>
    <col min="13597" max="13597" width="14.28515625" style="90" customWidth="1"/>
    <col min="13598" max="13598" width="9.28515625" style="90" customWidth="1"/>
    <col min="13599" max="13817" width="9.140625" style="90"/>
    <col min="13818" max="13818" width="1.85546875" style="90" customWidth="1"/>
    <col min="13819" max="13819" width="24.85546875" style="90" customWidth="1"/>
    <col min="13820" max="13820" width="19.85546875" style="90" customWidth="1"/>
    <col min="13821" max="13821" width="2.140625" style="90" customWidth="1"/>
    <col min="13822" max="13822" width="25.7109375" style="90" customWidth="1"/>
    <col min="13823" max="13823" width="23.7109375" style="90" customWidth="1"/>
    <col min="13824" max="13824" width="1.7109375" style="90" customWidth="1"/>
    <col min="13825" max="13825" width="18.28515625" style="90" customWidth="1"/>
    <col min="13826" max="13826" width="10.85546875" style="90" customWidth="1"/>
    <col min="13827" max="13827" width="9.7109375" style="90" bestFit="1" customWidth="1"/>
    <col min="13828" max="13828" width="10.140625" style="90" customWidth="1"/>
    <col min="13829" max="13829" width="12.140625" style="90" customWidth="1"/>
    <col min="13830" max="13830" width="10.7109375" style="90" customWidth="1"/>
    <col min="13831" max="13831" width="9.7109375" style="90" bestFit="1" customWidth="1"/>
    <col min="13832" max="13832" width="10.140625" style="90" customWidth="1"/>
    <col min="13833" max="13833" width="10.7109375" style="90" customWidth="1"/>
    <col min="13834" max="13836" width="10.140625" style="90" customWidth="1"/>
    <col min="13837" max="13837" width="10.7109375" style="90" customWidth="1"/>
    <col min="13838" max="13838" width="2.28515625" style="90" customWidth="1"/>
    <col min="13839" max="13839" width="16.42578125" style="90" customWidth="1"/>
    <col min="13840" max="13840" width="13.140625" style="90" customWidth="1"/>
    <col min="13841" max="13841" width="9.140625" style="90"/>
    <col min="13842" max="13842" width="9.42578125" style="90" bestFit="1" customWidth="1"/>
    <col min="13843" max="13843" width="11.42578125" style="90" customWidth="1"/>
    <col min="13844" max="13844" width="3" style="90" customWidth="1"/>
    <col min="13845" max="13845" width="15.85546875" style="90" customWidth="1"/>
    <col min="13846" max="13846" width="9.140625" style="90"/>
    <col min="13847" max="13847" width="9.42578125" style="90" bestFit="1" customWidth="1"/>
    <col min="13848" max="13848" width="3.5703125" style="90" customWidth="1"/>
    <col min="13849" max="13849" width="16.7109375" style="90" customWidth="1"/>
    <col min="13850" max="13851" width="9.140625" style="90"/>
    <col min="13852" max="13852" width="11" style="90" customWidth="1"/>
    <col min="13853" max="13853" width="14.28515625" style="90" customWidth="1"/>
    <col min="13854" max="13854" width="9.28515625" style="90" customWidth="1"/>
    <col min="13855" max="14073" width="9.140625" style="90"/>
    <col min="14074" max="14074" width="1.85546875" style="90" customWidth="1"/>
    <col min="14075" max="14075" width="24.85546875" style="90" customWidth="1"/>
    <col min="14076" max="14076" width="19.85546875" style="90" customWidth="1"/>
    <col min="14077" max="14077" width="2.140625" style="90" customWidth="1"/>
    <col min="14078" max="14078" width="25.7109375" style="90" customWidth="1"/>
    <col min="14079" max="14079" width="23.7109375" style="90" customWidth="1"/>
    <col min="14080" max="14080" width="1.7109375" style="90" customWidth="1"/>
    <col min="14081" max="14081" width="18.28515625" style="90" customWidth="1"/>
    <col min="14082" max="14082" width="10.85546875" style="90" customWidth="1"/>
    <col min="14083" max="14083" width="9.7109375" style="90" bestFit="1" customWidth="1"/>
    <col min="14084" max="14084" width="10.140625" style="90" customWidth="1"/>
    <col min="14085" max="14085" width="12.140625" style="90" customWidth="1"/>
    <col min="14086" max="14086" width="10.7109375" style="90" customWidth="1"/>
    <col min="14087" max="14087" width="9.7109375" style="90" bestFit="1" customWidth="1"/>
    <col min="14088" max="14088" width="10.140625" style="90" customWidth="1"/>
    <col min="14089" max="14089" width="10.7109375" style="90" customWidth="1"/>
    <col min="14090" max="14092" width="10.140625" style="90" customWidth="1"/>
    <col min="14093" max="14093" width="10.7109375" style="90" customWidth="1"/>
    <col min="14094" max="14094" width="2.28515625" style="90" customWidth="1"/>
    <col min="14095" max="14095" width="16.42578125" style="90" customWidth="1"/>
    <col min="14096" max="14096" width="13.140625" style="90" customWidth="1"/>
    <col min="14097" max="14097" width="9.140625" style="90"/>
    <col min="14098" max="14098" width="9.42578125" style="90" bestFit="1" customWidth="1"/>
    <col min="14099" max="14099" width="11.42578125" style="90" customWidth="1"/>
    <col min="14100" max="14100" width="3" style="90" customWidth="1"/>
    <col min="14101" max="14101" width="15.85546875" style="90" customWidth="1"/>
    <col min="14102" max="14102" width="9.140625" style="90"/>
    <col min="14103" max="14103" width="9.42578125" style="90" bestFit="1" customWidth="1"/>
    <col min="14104" max="14104" width="3.5703125" style="90" customWidth="1"/>
    <col min="14105" max="14105" width="16.7109375" style="90" customWidth="1"/>
    <col min="14106" max="14107" width="9.140625" style="90"/>
    <col min="14108" max="14108" width="11" style="90" customWidth="1"/>
    <col min="14109" max="14109" width="14.28515625" style="90" customWidth="1"/>
    <col min="14110" max="14110" width="9.28515625" style="90" customWidth="1"/>
    <col min="14111" max="14329" width="9.140625" style="90"/>
    <col min="14330" max="14330" width="1.85546875" style="90" customWidth="1"/>
    <col min="14331" max="14331" width="24.85546875" style="90" customWidth="1"/>
    <col min="14332" max="14332" width="19.85546875" style="90" customWidth="1"/>
    <col min="14333" max="14333" width="2.140625" style="90" customWidth="1"/>
    <col min="14334" max="14334" width="25.7109375" style="90" customWidth="1"/>
    <col min="14335" max="14335" width="23.7109375" style="90" customWidth="1"/>
    <col min="14336" max="14336" width="1.7109375" style="90" customWidth="1"/>
    <col min="14337" max="14337" width="18.28515625" style="90" customWidth="1"/>
    <col min="14338" max="14338" width="10.85546875" style="90" customWidth="1"/>
    <col min="14339" max="14339" width="9.7109375" style="90" bestFit="1" customWidth="1"/>
    <col min="14340" max="14340" width="10.140625" style="90" customWidth="1"/>
    <col min="14341" max="14341" width="12.140625" style="90" customWidth="1"/>
    <col min="14342" max="14342" width="10.7109375" style="90" customWidth="1"/>
    <col min="14343" max="14343" width="9.7109375" style="90" bestFit="1" customWidth="1"/>
    <col min="14344" max="14344" width="10.140625" style="90" customWidth="1"/>
    <col min="14345" max="14345" width="10.7109375" style="90" customWidth="1"/>
    <col min="14346" max="14348" width="10.140625" style="90" customWidth="1"/>
    <col min="14349" max="14349" width="10.7109375" style="90" customWidth="1"/>
    <col min="14350" max="14350" width="2.28515625" style="90" customWidth="1"/>
    <col min="14351" max="14351" width="16.42578125" style="90" customWidth="1"/>
    <col min="14352" max="14352" width="13.140625" style="90" customWidth="1"/>
    <col min="14353" max="14353" width="9.140625" style="90"/>
    <col min="14354" max="14354" width="9.42578125" style="90" bestFit="1" customWidth="1"/>
    <col min="14355" max="14355" width="11.42578125" style="90" customWidth="1"/>
    <col min="14356" max="14356" width="3" style="90" customWidth="1"/>
    <col min="14357" max="14357" width="15.85546875" style="90" customWidth="1"/>
    <col min="14358" max="14358" width="9.140625" style="90"/>
    <col min="14359" max="14359" width="9.42578125" style="90" bestFit="1" customWidth="1"/>
    <col min="14360" max="14360" width="3.5703125" style="90" customWidth="1"/>
    <col min="14361" max="14361" width="16.7109375" style="90" customWidth="1"/>
    <col min="14362" max="14363" width="9.140625" style="90"/>
    <col min="14364" max="14364" width="11" style="90" customWidth="1"/>
    <col min="14365" max="14365" width="14.28515625" style="90" customWidth="1"/>
    <col min="14366" max="14366" width="9.28515625" style="90" customWidth="1"/>
    <col min="14367" max="14585" width="9.140625" style="90"/>
    <col min="14586" max="14586" width="1.85546875" style="90" customWidth="1"/>
    <col min="14587" max="14587" width="24.85546875" style="90" customWidth="1"/>
    <col min="14588" max="14588" width="19.85546875" style="90" customWidth="1"/>
    <col min="14589" max="14589" width="2.140625" style="90" customWidth="1"/>
    <col min="14590" max="14590" width="25.7109375" style="90" customWidth="1"/>
    <col min="14591" max="14591" width="23.7109375" style="90" customWidth="1"/>
    <col min="14592" max="14592" width="1.7109375" style="90" customWidth="1"/>
    <col min="14593" max="14593" width="18.28515625" style="90" customWidth="1"/>
    <col min="14594" max="14594" width="10.85546875" style="90" customWidth="1"/>
    <col min="14595" max="14595" width="9.7109375" style="90" bestFit="1" customWidth="1"/>
    <col min="14596" max="14596" width="10.140625" style="90" customWidth="1"/>
    <col min="14597" max="14597" width="12.140625" style="90" customWidth="1"/>
    <col min="14598" max="14598" width="10.7109375" style="90" customWidth="1"/>
    <col min="14599" max="14599" width="9.7109375" style="90" bestFit="1" customWidth="1"/>
    <col min="14600" max="14600" width="10.140625" style="90" customWidth="1"/>
    <col min="14601" max="14601" width="10.7109375" style="90" customWidth="1"/>
    <col min="14602" max="14604" width="10.140625" style="90" customWidth="1"/>
    <col min="14605" max="14605" width="10.7109375" style="90" customWidth="1"/>
    <col min="14606" max="14606" width="2.28515625" style="90" customWidth="1"/>
    <col min="14607" max="14607" width="16.42578125" style="90" customWidth="1"/>
    <col min="14608" max="14608" width="13.140625" style="90" customWidth="1"/>
    <col min="14609" max="14609" width="9.140625" style="90"/>
    <col min="14610" max="14610" width="9.42578125" style="90" bestFit="1" customWidth="1"/>
    <col min="14611" max="14611" width="11.42578125" style="90" customWidth="1"/>
    <col min="14612" max="14612" width="3" style="90" customWidth="1"/>
    <col min="14613" max="14613" width="15.85546875" style="90" customWidth="1"/>
    <col min="14614" max="14614" width="9.140625" style="90"/>
    <col min="14615" max="14615" width="9.42578125" style="90" bestFit="1" customWidth="1"/>
    <col min="14616" max="14616" width="3.5703125" style="90" customWidth="1"/>
    <col min="14617" max="14617" width="16.7109375" style="90" customWidth="1"/>
    <col min="14618" max="14619" width="9.140625" style="90"/>
    <col min="14620" max="14620" width="11" style="90" customWidth="1"/>
    <col min="14621" max="14621" width="14.28515625" style="90" customWidth="1"/>
    <col min="14622" max="14622" width="9.28515625" style="90" customWidth="1"/>
    <col min="14623" max="14841" width="9.140625" style="90"/>
    <col min="14842" max="14842" width="1.85546875" style="90" customWidth="1"/>
    <col min="14843" max="14843" width="24.85546875" style="90" customWidth="1"/>
    <col min="14844" max="14844" width="19.85546875" style="90" customWidth="1"/>
    <col min="14845" max="14845" width="2.140625" style="90" customWidth="1"/>
    <col min="14846" max="14846" width="25.7109375" style="90" customWidth="1"/>
    <col min="14847" max="14847" width="23.7109375" style="90" customWidth="1"/>
    <col min="14848" max="14848" width="1.7109375" style="90" customWidth="1"/>
    <col min="14849" max="14849" width="18.28515625" style="90" customWidth="1"/>
    <col min="14850" max="14850" width="10.85546875" style="90" customWidth="1"/>
    <col min="14851" max="14851" width="9.7109375" style="90" bestFit="1" customWidth="1"/>
    <col min="14852" max="14852" width="10.140625" style="90" customWidth="1"/>
    <col min="14853" max="14853" width="12.140625" style="90" customWidth="1"/>
    <col min="14854" max="14854" width="10.7109375" style="90" customWidth="1"/>
    <col min="14855" max="14855" width="9.7109375" style="90" bestFit="1" customWidth="1"/>
    <col min="14856" max="14856" width="10.140625" style="90" customWidth="1"/>
    <col min="14857" max="14857" width="10.7109375" style="90" customWidth="1"/>
    <col min="14858" max="14860" width="10.140625" style="90" customWidth="1"/>
    <col min="14861" max="14861" width="10.7109375" style="90" customWidth="1"/>
    <col min="14862" max="14862" width="2.28515625" style="90" customWidth="1"/>
    <col min="14863" max="14863" width="16.42578125" style="90" customWidth="1"/>
    <col min="14864" max="14864" width="13.140625" style="90" customWidth="1"/>
    <col min="14865" max="14865" width="9.140625" style="90"/>
    <col min="14866" max="14866" width="9.42578125" style="90" bestFit="1" customWidth="1"/>
    <col min="14867" max="14867" width="11.42578125" style="90" customWidth="1"/>
    <col min="14868" max="14868" width="3" style="90" customWidth="1"/>
    <col min="14869" max="14869" width="15.85546875" style="90" customWidth="1"/>
    <col min="14870" max="14870" width="9.140625" style="90"/>
    <col min="14871" max="14871" width="9.42578125" style="90" bestFit="1" customWidth="1"/>
    <col min="14872" max="14872" width="3.5703125" style="90" customWidth="1"/>
    <col min="14873" max="14873" width="16.7109375" style="90" customWidth="1"/>
    <col min="14874" max="14875" width="9.140625" style="90"/>
    <col min="14876" max="14876" width="11" style="90" customWidth="1"/>
    <col min="14877" max="14877" width="14.28515625" style="90" customWidth="1"/>
    <col min="14878" max="14878" width="9.28515625" style="90" customWidth="1"/>
    <col min="14879" max="15097" width="9.140625" style="90"/>
    <col min="15098" max="15098" width="1.85546875" style="90" customWidth="1"/>
    <col min="15099" max="15099" width="24.85546875" style="90" customWidth="1"/>
    <col min="15100" max="15100" width="19.85546875" style="90" customWidth="1"/>
    <col min="15101" max="15101" width="2.140625" style="90" customWidth="1"/>
    <col min="15102" max="15102" width="25.7109375" style="90" customWidth="1"/>
    <col min="15103" max="15103" width="23.7109375" style="90" customWidth="1"/>
    <col min="15104" max="15104" width="1.7109375" style="90" customWidth="1"/>
    <col min="15105" max="15105" width="18.28515625" style="90" customWidth="1"/>
    <col min="15106" max="15106" width="10.85546875" style="90" customWidth="1"/>
    <col min="15107" max="15107" width="9.7109375" style="90" bestFit="1" customWidth="1"/>
    <col min="15108" max="15108" width="10.140625" style="90" customWidth="1"/>
    <col min="15109" max="15109" width="12.140625" style="90" customWidth="1"/>
    <col min="15110" max="15110" width="10.7109375" style="90" customWidth="1"/>
    <col min="15111" max="15111" width="9.7109375" style="90" bestFit="1" customWidth="1"/>
    <col min="15112" max="15112" width="10.140625" style="90" customWidth="1"/>
    <col min="15113" max="15113" width="10.7109375" style="90" customWidth="1"/>
    <col min="15114" max="15116" width="10.140625" style="90" customWidth="1"/>
    <col min="15117" max="15117" width="10.7109375" style="90" customWidth="1"/>
    <col min="15118" max="15118" width="2.28515625" style="90" customWidth="1"/>
    <col min="15119" max="15119" width="16.42578125" style="90" customWidth="1"/>
    <col min="15120" max="15120" width="13.140625" style="90" customWidth="1"/>
    <col min="15121" max="15121" width="9.140625" style="90"/>
    <col min="15122" max="15122" width="9.42578125" style="90" bestFit="1" customWidth="1"/>
    <col min="15123" max="15123" width="11.42578125" style="90" customWidth="1"/>
    <col min="15124" max="15124" width="3" style="90" customWidth="1"/>
    <col min="15125" max="15125" width="15.85546875" style="90" customWidth="1"/>
    <col min="15126" max="15126" width="9.140625" style="90"/>
    <col min="15127" max="15127" width="9.42578125" style="90" bestFit="1" customWidth="1"/>
    <col min="15128" max="15128" width="3.5703125" style="90" customWidth="1"/>
    <col min="15129" max="15129" width="16.7109375" style="90" customWidth="1"/>
    <col min="15130" max="15131" width="9.140625" style="90"/>
    <col min="15132" max="15132" width="11" style="90" customWidth="1"/>
    <col min="15133" max="15133" width="14.28515625" style="90" customWidth="1"/>
    <col min="15134" max="15134" width="9.28515625" style="90" customWidth="1"/>
    <col min="15135" max="15353" width="9.140625" style="90"/>
    <col min="15354" max="15354" width="1.85546875" style="90" customWidth="1"/>
    <col min="15355" max="15355" width="24.85546875" style="90" customWidth="1"/>
    <col min="15356" max="15356" width="19.85546875" style="90" customWidth="1"/>
    <col min="15357" max="15357" width="2.140625" style="90" customWidth="1"/>
    <col min="15358" max="15358" width="25.7109375" style="90" customWidth="1"/>
    <col min="15359" max="15359" width="23.7109375" style="90" customWidth="1"/>
    <col min="15360" max="15360" width="1.7109375" style="90" customWidth="1"/>
    <col min="15361" max="15361" width="18.28515625" style="90" customWidth="1"/>
    <col min="15362" max="15362" width="10.85546875" style="90" customWidth="1"/>
    <col min="15363" max="15363" width="9.7109375" style="90" bestFit="1" customWidth="1"/>
    <col min="15364" max="15364" width="10.140625" style="90" customWidth="1"/>
    <col min="15365" max="15365" width="12.140625" style="90" customWidth="1"/>
    <col min="15366" max="15366" width="10.7109375" style="90" customWidth="1"/>
    <col min="15367" max="15367" width="9.7109375" style="90" bestFit="1" customWidth="1"/>
    <col min="15368" max="15368" width="10.140625" style="90" customWidth="1"/>
    <col min="15369" max="15369" width="10.7109375" style="90" customWidth="1"/>
    <col min="15370" max="15372" width="10.140625" style="90" customWidth="1"/>
    <col min="15373" max="15373" width="10.7109375" style="90" customWidth="1"/>
    <col min="15374" max="15374" width="2.28515625" style="90" customWidth="1"/>
    <col min="15375" max="15375" width="16.42578125" style="90" customWidth="1"/>
    <col min="15376" max="15376" width="13.140625" style="90" customWidth="1"/>
    <col min="15377" max="15377" width="9.140625" style="90"/>
    <col min="15378" max="15378" width="9.42578125" style="90" bestFit="1" customWidth="1"/>
    <col min="15379" max="15379" width="11.42578125" style="90" customWidth="1"/>
    <col min="15380" max="15380" width="3" style="90" customWidth="1"/>
    <col min="15381" max="15381" width="15.85546875" style="90" customWidth="1"/>
    <col min="15382" max="15382" width="9.140625" style="90"/>
    <col min="15383" max="15383" width="9.42578125" style="90" bestFit="1" customWidth="1"/>
    <col min="15384" max="15384" width="3.5703125" style="90" customWidth="1"/>
    <col min="15385" max="15385" width="16.7109375" style="90" customWidth="1"/>
    <col min="15386" max="15387" width="9.140625" style="90"/>
    <col min="15388" max="15388" width="11" style="90" customWidth="1"/>
    <col min="15389" max="15389" width="14.28515625" style="90" customWidth="1"/>
    <col min="15390" max="15390" width="9.28515625" style="90" customWidth="1"/>
    <col min="15391" max="15609" width="9.140625" style="90"/>
    <col min="15610" max="15610" width="1.85546875" style="90" customWidth="1"/>
    <col min="15611" max="15611" width="24.85546875" style="90" customWidth="1"/>
    <col min="15612" max="15612" width="19.85546875" style="90" customWidth="1"/>
    <col min="15613" max="15613" width="2.140625" style="90" customWidth="1"/>
    <col min="15614" max="15614" width="25.7109375" style="90" customWidth="1"/>
    <col min="15615" max="15615" width="23.7109375" style="90" customWidth="1"/>
    <col min="15616" max="15616" width="1.7109375" style="90" customWidth="1"/>
    <col min="15617" max="15617" width="18.28515625" style="90" customWidth="1"/>
    <col min="15618" max="15618" width="10.85546875" style="90" customWidth="1"/>
    <col min="15619" max="15619" width="9.7109375" style="90" bestFit="1" customWidth="1"/>
    <col min="15620" max="15620" width="10.140625" style="90" customWidth="1"/>
    <col min="15621" max="15621" width="12.140625" style="90" customWidth="1"/>
    <col min="15622" max="15622" width="10.7109375" style="90" customWidth="1"/>
    <col min="15623" max="15623" width="9.7109375" style="90" bestFit="1" customWidth="1"/>
    <col min="15624" max="15624" width="10.140625" style="90" customWidth="1"/>
    <col min="15625" max="15625" width="10.7109375" style="90" customWidth="1"/>
    <col min="15626" max="15628" width="10.140625" style="90" customWidth="1"/>
    <col min="15629" max="15629" width="10.7109375" style="90" customWidth="1"/>
    <col min="15630" max="15630" width="2.28515625" style="90" customWidth="1"/>
    <col min="15631" max="15631" width="16.42578125" style="90" customWidth="1"/>
    <col min="15632" max="15632" width="13.140625" style="90" customWidth="1"/>
    <col min="15633" max="15633" width="9.140625" style="90"/>
    <col min="15634" max="15634" width="9.42578125" style="90" bestFit="1" customWidth="1"/>
    <col min="15635" max="15635" width="11.42578125" style="90" customWidth="1"/>
    <col min="15636" max="15636" width="3" style="90" customWidth="1"/>
    <col min="15637" max="15637" width="15.85546875" style="90" customWidth="1"/>
    <col min="15638" max="15638" width="9.140625" style="90"/>
    <col min="15639" max="15639" width="9.42578125" style="90" bestFit="1" customWidth="1"/>
    <col min="15640" max="15640" width="3.5703125" style="90" customWidth="1"/>
    <col min="15641" max="15641" width="16.7109375" style="90" customWidth="1"/>
    <col min="15642" max="15643" width="9.140625" style="90"/>
    <col min="15644" max="15644" width="11" style="90" customWidth="1"/>
    <col min="15645" max="15645" width="14.28515625" style="90" customWidth="1"/>
    <col min="15646" max="15646" width="9.28515625" style="90" customWidth="1"/>
    <col min="15647" max="15865" width="9.140625" style="90"/>
    <col min="15866" max="15866" width="1.85546875" style="90" customWidth="1"/>
    <col min="15867" max="15867" width="24.85546875" style="90" customWidth="1"/>
    <col min="15868" max="15868" width="19.85546875" style="90" customWidth="1"/>
    <col min="15869" max="15869" width="2.140625" style="90" customWidth="1"/>
    <col min="15870" max="15870" width="25.7109375" style="90" customWidth="1"/>
    <col min="15871" max="15871" width="23.7109375" style="90" customWidth="1"/>
    <col min="15872" max="15872" width="1.7109375" style="90" customWidth="1"/>
    <col min="15873" max="15873" width="18.28515625" style="90" customWidth="1"/>
    <col min="15874" max="15874" width="10.85546875" style="90" customWidth="1"/>
    <col min="15875" max="15875" width="9.7109375" style="90" bestFit="1" customWidth="1"/>
    <col min="15876" max="15876" width="10.140625" style="90" customWidth="1"/>
    <col min="15877" max="15877" width="12.140625" style="90" customWidth="1"/>
    <col min="15878" max="15878" width="10.7109375" style="90" customWidth="1"/>
    <col min="15879" max="15879" width="9.7109375" style="90" bestFit="1" customWidth="1"/>
    <col min="15880" max="15880" width="10.140625" style="90" customWidth="1"/>
    <col min="15881" max="15881" width="10.7109375" style="90" customWidth="1"/>
    <col min="15882" max="15884" width="10.140625" style="90" customWidth="1"/>
    <col min="15885" max="15885" width="10.7109375" style="90" customWidth="1"/>
    <col min="15886" max="15886" width="2.28515625" style="90" customWidth="1"/>
    <col min="15887" max="15887" width="16.42578125" style="90" customWidth="1"/>
    <col min="15888" max="15888" width="13.140625" style="90" customWidth="1"/>
    <col min="15889" max="15889" width="9.140625" style="90"/>
    <col min="15890" max="15890" width="9.42578125" style="90" bestFit="1" customWidth="1"/>
    <col min="15891" max="15891" width="11.42578125" style="90" customWidth="1"/>
    <col min="15892" max="15892" width="3" style="90" customWidth="1"/>
    <col min="15893" max="15893" width="15.85546875" style="90" customWidth="1"/>
    <col min="15894" max="15894" width="9.140625" style="90"/>
    <col min="15895" max="15895" width="9.42578125" style="90" bestFit="1" customWidth="1"/>
    <col min="15896" max="15896" width="3.5703125" style="90" customWidth="1"/>
    <col min="15897" max="15897" width="16.7109375" style="90" customWidth="1"/>
    <col min="15898" max="15899" width="9.140625" style="90"/>
    <col min="15900" max="15900" width="11" style="90" customWidth="1"/>
    <col min="15901" max="15901" width="14.28515625" style="90" customWidth="1"/>
    <col min="15902" max="15902" width="9.28515625" style="90" customWidth="1"/>
    <col min="15903" max="16121" width="9.140625" style="90"/>
    <col min="16122" max="16122" width="1.85546875" style="90" customWidth="1"/>
    <col min="16123" max="16123" width="24.85546875" style="90" customWidth="1"/>
    <col min="16124" max="16124" width="19.85546875" style="90" customWidth="1"/>
    <col min="16125" max="16125" width="2.140625" style="90" customWidth="1"/>
    <col min="16126" max="16126" width="25.7109375" style="90" customWidth="1"/>
    <col min="16127" max="16127" width="23.7109375" style="90" customWidth="1"/>
    <col min="16128" max="16128" width="1.7109375" style="90" customWidth="1"/>
    <col min="16129" max="16129" width="18.28515625" style="90" customWidth="1"/>
    <col min="16130" max="16130" width="10.85546875" style="90" customWidth="1"/>
    <col min="16131" max="16131" width="9.7109375" style="90" bestFit="1" customWidth="1"/>
    <col min="16132" max="16132" width="10.140625" style="90" customWidth="1"/>
    <col min="16133" max="16133" width="12.140625" style="90" customWidth="1"/>
    <col min="16134" max="16134" width="10.7109375" style="90" customWidth="1"/>
    <col min="16135" max="16135" width="9.7109375" style="90" bestFit="1" customWidth="1"/>
    <col min="16136" max="16136" width="10.140625" style="90" customWidth="1"/>
    <col min="16137" max="16137" width="10.7109375" style="90" customWidth="1"/>
    <col min="16138" max="16140" width="10.140625" style="90" customWidth="1"/>
    <col min="16141" max="16141" width="10.7109375" style="90" customWidth="1"/>
    <col min="16142" max="16142" width="2.28515625" style="90" customWidth="1"/>
    <col min="16143" max="16143" width="16.42578125" style="90" customWidth="1"/>
    <col min="16144" max="16144" width="13.140625" style="90" customWidth="1"/>
    <col min="16145" max="16145" width="9.140625" style="90"/>
    <col min="16146" max="16146" width="9.42578125" style="90" bestFit="1" customWidth="1"/>
    <col min="16147" max="16147" width="11.42578125" style="90" customWidth="1"/>
    <col min="16148" max="16148" width="3" style="90" customWidth="1"/>
    <col min="16149" max="16149" width="15.85546875" style="90" customWidth="1"/>
    <col min="16150" max="16150" width="9.140625" style="90"/>
    <col min="16151" max="16151" width="9.42578125" style="90" bestFit="1" customWidth="1"/>
    <col min="16152" max="16152" width="3.5703125" style="90" customWidth="1"/>
    <col min="16153" max="16153" width="16.7109375" style="90" customWidth="1"/>
    <col min="16154" max="16155" width="9.140625" style="90"/>
    <col min="16156" max="16156" width="11" style="90" customWidth="1"/>
    <col min="16157" max="16157" width="14.28515625" style="90" customWidth="1"/>
    <col min="16158" max="16158" width="9.28515625" style="90" customWidth="1"/>
    <col min="16159" max="16384" width="9.140625" style="90"/>
  </cols>
  <sheetData>
    <row r="1" spans="1:29" ht="36.75" customHeight="1">
      <c r="A1" s="1290" t="s">
        <v>368</v>
      </c>
      <c r="B1" s="1290"/>
      <c r="C1" s="1290"/>
      <c r="D1" s="1290"/>
      <c r="E1" s="1290"/>
      <c r="F1" s="1290"/>
      <c r="G1" s="1290"/>
      <c r="H1" s="1290"/>
      <c r="I1" s="1290"/>
      <c r="J1" s="1290"/>
      <c r="K1" s="1290"/>
      <c r="L1" s="1290"/>
      <c r="M1" s="1290"/>
    </row>
    <row r="2" spans="1:29" ht="12.75" hidden="1" customHeight="1">
      <c r="A2" s="1290"/>
      <c r="B2" s="1290"/>
      <c r="C2" s="1290"/>
      <c r="D2" s="1290"/>
      <c r="E2" s="1290"/>
      <c r="F2" s="1290"/>
      <c r="G2" s="1290"/>
      <c r="H2" s="1290"/>
      <c r="I2" s="1290"/>
      <c r="J2" s="1290"/>
      <c r="K2" s="1290"/>
      <c r="L2" s="1290"/>
      <c r="M2" s="1290"/>
    </row>
    <row r="3" spans="1:29" ht="12.75" hidden="1" customHeight="1">
      <c r="A3" s="1290"/>
      <c r="B3" s="1290"/>
      <c r="C3" s="1290"/>
      <c r="D3" s="1290"/>
      <c r="E3" s="1290"/>
      <c r="F3" s="1290"/>
      <c r="G3" s="1290"/>
      <c r="H3" s="1290"/>
      <c r="I3" s="1290"/>
      <c r="J3" s="1290"/>
      <c r="K3" s="1290"/>
      <c r="L3" s="1290"/>
      <c r="M3" s="1290"/>
    </row>
    <row r="4" spans="1:29" ht="20.25">
      <c r="A4" s="1085" t="s">
        <v>152</v>
      </c>
      <c r="B4" s="1086"/>
      <c r="C4" s="1086"/>
      <c r="D4" s="1086"/>
    </row>
    <row r="6" spans="1:29" ht="13.5" customHeight="1" thickBot="1">
      <c r="A6" s="91">
        <v>2003</v>
      </c>
      <c r="B6" s="92"/>
      <c r="C6" s="92"/>
      <c r="D6" s="92"/>
      <c r="E6" s="92"/>
      <c r="F6" s="92"/>
      <c r="G6" s="92"/>
      <c r="H6" s="92"/>
      <c r="I6" s="92"/>
      <c r="J6" s="92"/>
      <c r="K6" s="92"/>
      <c r="L6" s="93" t="s">
        <v>153</v>
      </c>
      <c r="M6" s="92"/>
      <c r="N6" s="92"/>
      <c r="O6" s="92"/>
      <c r="P6" s="91">
        <v>2003</v>
      </c>
      <c r="Q6" s="1289" t="s">
        <v>154</v>
      </c>
      <c r="R6" s="1289"/>
      <c r="S6" s="1289"/>
      <c r="T6" s="925"/>
      <c r="U6" s="91">
        <v>2003</v>
      </c>
      <c r="V6" s="1289" t="s">
        <v>155</v>
      </c>
      <c r="W6" s="1291"/>
      <c r="X6" s="925"/>
      <c r="Y6" s="92"/>
      <c r="Z6" s="91" t="s">
        <v>156</v>
      </c>
      <c r="AB6" s="94"/>
      <c r="AC6" s="94"/>
    </row>
    <row r="7" spans="1:29" ht="15.75" thickBot="1">
      <c r="A7" s="95"/>
      <c r="B7" s="96" t="s">
        <v>157</v>
      </c>
      <c r="C7" s="96" t="s">
        <v>158</v>
      </c>
      <c r="D7" s="96" t="s">
        <v>159</v>
      </c>
      <c r="E7" s="96" t="s">
        <v>160</v>
      </c>
      <c r="F7" s="96" t="s">
        <v>161</v>
      </c>
      <c r="G7" s="96" t="s">
        <v>162</v>
      </c>
      <c r="H7" s="96" t="s">
        <v>163</v>
      </c>
      <c r="I7" s="96" t="s">
        <v>164</v>
      </c>
      <c r="J7" s="96" t="s">
        <v>165</v>
      </c>
      <c r="K7" s="96" t="s">
        <v>166</v>
      </c>
      <c r="L7" s="96" t="s">
        <v>167</v>
      </c>
      <c r="M7" s="97" t="s">
        <v>168</v>
      </c>
      <c r="N7" s="92"/>
      <c r="O7" s="95"/>
      <c r="P7" s="96" t="s">
        <v>169</v>
      </c>
      <c r="Q7" s="96" t="s">
        <v>170</v>
      </c>
      <c r="R7" s="96" t="s">
        <v>171</v>
      </c>
      <c r="S7" s="97" t="s">
        <v>172</v>
      </c>
      <c r="T7" s="92"/>
      <c r="U7" s="95"/>
      <c r="V7" s="96" t="s">
        <v>173</v>
      </c>
      <c r="W7" s="97" t="s">
        <v>174</v>
      </c>
      <c r="X7" s="92"/>
      <c r="Y7" s="95"/>
      <c r="Z7" s="98" t="s">
        <v>175</v>
      </c>
      <c r="AB7" s="94"/>
      <c r="AC7" s="94"/>
    </row>
    <row r="8" spans="1:29" ht="15.75" thickBot="1">
      <c r="A8" s="99" t="s">
        <v>176</v>
      </c>
      <c r="B8" s="100">
        <v>5341.2380000000003</v>
      </c>
      <c r="C8" s="100">
        <v>5276.7089999999998</v>
      </c>
      <c r="D8" s="100">
        <v>5327.2619999999997</v>
      </c>
      <c r="E8" s="100">
        <v>5444.1729999999998</v>
      </c>
      <c r="F8" s="100">
        <v>5151.6779999999999</v>
      </c>
      <c r="G8" s="100">
        <v>5286.8310000000001</v>
      </c>
      <c r="H8" s="100">
        <v>4949.5159999999996</v>
      </c>
      <c r="I8" s="101">
        <v>5038.848</v>
      </c>
      <c r="J8" s="100">
        <v>5031.6180000000004</v>
      </c>
      <c r="K8" s="100">
        <v>5175.1809999999996</v>
      </c>
      <c r="L8" s="100">
        <v>5217.5559999999996</v>
      </c>
      <c r="M8" s="102">
        <v>5200.482</v>
      </c>
      <c r="N8" s="92"/>
      <c r="O8" s="99" t="s">
        <v>176</v>
      </c>
      <c r="P8" s="100">
        <v>5309.9</v>
      </c>
      <c r="Q8" s="100">
        <v>5287.9</v>
      </c>
      <c r="R8" s="100">
        <v>4999.3999999999996</v>
      </c>
      <c r="S8" s="102">
        <v>5196</v>
      </c>
      <c r="T8" s="92"/>
      <c r="U8" s="99" t="s">
        <v>176</v>
      </c>
      <c r="V8" s="100">
        <v>5298.6</v>
      </c>
      <c r="W8" s="102">
        <v>5104.3999999999996</v>
      </c>
      <c r="X8" s="92"/>
      <c r="Y8" s="99" t="s">
        <v>176</v>
      </c>
      <c r="Z8" s="103">
        <v>5204.4530000000004</v>
      </c>
      <c r="AB8" s="94"/>
      <c r="AC8" s="94"/>
    </row>
    <row r="9" spans="1:29" ht="15">
      <c r="A9" s="104" t="s">
        <v>177</v>
      </c>
      <c r="B9" s="105">
        <v>6348.35</v>
      </c>
      <c r="C9" s="105">
        <v>6413.1840000000002</v>
      </c>
      <c r="D9" s="105">
        <v>6413.3180000000002</v>
      </c>
      <c r="E9" s="105">
        <v>6373.6540000000005</v>
      </c>
      <c r="F9" s="105">
        <v>6397.8429999999998</v>
      </c>
      <c r="G9" s="105">
        <v>6346.527</v>
      </c>
      <c r="H9" s="105">
        <v>6213.9290000000001</v>
      </c>
      <c r="I9" s="105">
        <v>6240.8389999999999</v>
      </c>
      <c r="J9" s="105">
        <v>6242.0969999999998</v>
      </c>
      <c r="K9" s="105">
        <v>6174.68</v>
      </c>
      <c r="L9" s="105">
        <v>6108.9809999999998</v>
      </c>
      <c r="M9" s="106">
        <v>6020.6629999999996</v>
      </c>
      <c r="N9" s="92"/>
      <c r="O9" s="104" t="s">
        <v>177</v>
      </c>
      <c r="P9" s="105">
        <v>6386.7020000000002</v>
      </c>
      <c r="Q9" s="105">
        <v>6376.3119999999999</v>
      </c>
      <c r="R9" s="105">
        <v>6237.076</v>
      </c>
      <c r="S9" s="106">
        <v>6105.6329999999998</v>
      </c>
      <c r="T9" s="92"/>
      <c r="U9" s="104" t="s">
        <v>177</v>
      </c>
      <c r="V9" s="105">
        <v>6381.2060000000001</v>
      </c>
      <c r="W9" s="106">
        <v>6165.3609999999999</v>
      </c>
      <c r="X9" s="92"/>
      <c r="Y9" s="104" t="s">
        <v>177</v>
      </c>
      <c r="Z9" s="107">
        <v>6283.1679999999997</v>
      </c>
      <c r="AB9" s="94"/>
      <c r="AC9" s="94"/>
    </row>
    <row r="10" spans="1:29" ht="15">
      <c r="A10" s="104" t="s">
        <v>178</v>
      </c>
      <c r="B10" s="105">
        <v>6190.0739999999996</v>
      </c>
      <c r="C10" s="105">
        <v>6148.7150000000001</v>
      </c>
      <c r="D10" s="105">
        <v>6083.81</v>
      </c>
      <c r="E10" s="105">
        <v>5910.4219999999996</v>
      </c>
      <c r="F10" s="105">
        <v>5827.4080000000004</v>
      </c>
      <c r="G10" s="105">
        <v>6212.6049999999996</v>
      </c>
      <c r="H10" s="105">
        <v>6393.5050000000001</v>
      </c>
      <c r="I10" s="105">
        <v>6257.549</v>
      </c>
      <c r="J10" s="105">
        <v>6052.85</v>
      </c>
      <c r="K10" s="105">
        <v>6073.9120000000003</v>
      </c>
      <c r="L10" s="105">
        <v>5881.9489999999996</v>
      </c>
      <c r="M10" s="106">
        <v>5921.8980000000001</v>
      </c>
      <c r="N10" s="92"/>
      <c r="O10" s="104" t="s">
        <v>178</v>
      </c>
      <c r="P10" s="105">
        <v>6129.0010000000002</v>
      </c>
      <c r="Q10" s="105">
        <v>5958.2240000000002</v>
      </c>
      <c r="R10" s="105">
        <v>6265.2190000000001</v>
      </c>
      <c r="S10" s="106">
        <v>5987.5950000000003</v>
      </c>
      <c r="T10" s="92"/>
      <c r="U10" s="104" t="s">
        <v>178</v>
      </c>
      <c r="V10" s="105">
        <v>6075.4960000000001</v>
      </c>
      <c r="W10" s="106">
        <v>6143.8389999999999</v>
      </c>
      <c r="X10" s="92"/>
      <c r="Y10" s="104" t="s">
        <v>178</v>
      </c>
      <c r="Z10" s="108">
        <v>6119.2340000000004</v>
      </c>
      <c r="AB10" s="94"/>
      <c r="AC10" s="94"/>
    </row>
    <row r="11" spans="1:29" ht="15">
      <c r="A11" s="104" t="s">
        <v>179</v>
      </c>
      <c r="B11" s="105">
        <v>6152.1440000000002</v>
      </c>
      <c r="C11" s="105">
        <v>6280.8729999999996</v>
      </c>
      <c r="D11" s="105">
        <v>6268.7889999999998</v>
      </c>
      <c r="E11" s="105">
        <v>6238.268</v>
      </c>
      <c r="F11" s="105">
        <v>6113.4380000000001</v>
      </c>
      <c r="G11" s="105"/>
      <c r="H11" s="105">
        <v>5980.7190000000001</v>
      </c>
      <c r="I11" s="105">
        <v>6189.14</v>
      </c>
      <c r="J11" s="105"/>
      <c r="K11" s="105">
        <v>5686.3609999999999</v>
      </c>
      <c r="L11" s="105">
        <v>5988.0910000000003</v>
      </c>
      <c r="M11" s="106">
        <v>5591.3879999999999</v>
      </c>
      <c r="N11" s="92"/>
      <c r="O11" s="104" t="s">
        <v>179</v>
      </c>
      <c r="P11" s="105">
        <v>6251.92</v>
      </c>
      <c r="Q11" s="105">
        <v>6164.6360000000004</v>
      </c>
      <c r="R11" s="105">
        <v>6044.4030000000002</v>
      </c>
      <c r="S11" s="106">
        <v>5818.7359999999999</v>
      </c>
      <c r="T11" s="92"/>
      <c r="U11" s="104" t="s">
        <v>179</v>
      </c>
      <c r="V11" s="105">
        <v>6223.5659999999998</v>
      </c>
      <c r="W11" s="106">
        <v>5835.3829999999998</v>
      </c>
      <c r="X11" s="92"/>
      <c r="Y11" s="104" t="s">
        <v>179</v>
      </c>
      <c r="Z11" s="108">
        <v>5993.1120000000001</v>
      </c>
      <c r="AB11" s="94"/>
      <c r="AC11" s="94"/>
    </row>
    <row r="12" spans="1:29" ht="15">
      <c r="A12" s="104" t="s">
        <v>77</v>
      </c>
      <c r="B12" s="105">
        <v>3524.9380000000001</v>
      </c>
      <c r="C12" s="105">
        <v>3454.2460000000001</v>
      </c>
      <c r="D12" s="105">
        <v>3450.259</v>
      </c>
      <c r="E12" s="105">
        <v>3338.0320000000002</v>
      </c>
      <c r="F12" s="105">
        <v>3364.6289999999999</v>
      </c>
      <c r="G12" s="105">
        <v>3331.6779999999999</v>
      </c>
      <c r="H12" s="105">
        <v>3335.34</v>
      </c>
      <c r="I12" s="105">
        <v>3509.5239999999999</v>
      </c>
      <c r="J12" s="105">
        <v>3819.0160000000001</v>
      </c>
      <c r="K12" s="105">
        <v>4104.4279999999999</v>
      </c>
      <c r="L12" s="105">
        <v>3943.6529999999998</v>
      </c>
      <c r="M12" s="106">
        <v>3838.4839999999999</v>
      </c>
      <c r="N12" s="92"/>
      <c r="O12" s="104" t="s">
        <v>77</v>
      </c>
      <c r="P12" s="105">
        <v>3476.96</v>
      </c>
      <c r="Q12" s="105">
        <v>3350.4960000000001</v>
      </c>
      <c r="R12" s="105">
        <v>3552.92</v>
      </c>
      <c r="S12" s="106">
        <v>3991.2750000000001</v>
      </c>
      <c r="T12" s="92"/>
      <c r="U12" s="104" t="s">
        <v>77</v>
      </c>
      <c r="V12" s="105">
        <v>3413.306</v>
      </c>
      <c r="W12" s="106">
        <v>3773.232</v>
      </c>
      <c r="X12" s="92"/>
      <c r="Y12" s="104" t="s">
        <v>77</v>
      </c>
      <c r="Z12" s="108">
        <v>3603.2739999999999</v>
      </c>
      <c r="AB12" s="94"/>
      <c r="AC12" s="94"/>
    </row>
    <row r="13" spans="1:29" ht="15.75" thickBot="1">
      <c r="A13" s="99" t="s">
        <v>180</v>
      </c>
      <c r="B13" s="100">
        <v>6035.6149999999998</v>
      </c>
      <c r="C13" s="100">
        <v>6085.4859999999999</v>
      </c>
      <c r="D13" s="100">
        <v>6075.902</v>
      </c>
      <c r="E13" s="100">
        <v>5998.0420000000004</v>
      </c>
      <c r="F13" s="100">
        <v>6005.5290000000005</v>
      </c>
      <c r="G13" s="100">
        <v>5958.6580000000004</v>
      </c>
      <c r="H13" s="100">
        <v>5810.5540000000001</v>
      </c>
      <c r="I13" s="100">
        <v>5793.8429999999998</v>
      </c>
      <c r="J13" s="100">
        <v>5699.1790000000001</v>
      </c>
      <c r="K13" s="100">
        <v>5679.8329999999996</v>
      </c>
      <c r="L13" s="100">
        <v>5666.482</v>
      </c>
      <c r="M13" s="102">
        <v>5614.5309999999999</v>
      </c>
      <c r="N13" s="92"/>
      <c r="O13" s="99" t="s">
        <v>180</v>
      </c>
      <c r="P13" s="100">
        <v>6061.1719999999996</v>
      </c>
      <c r="Q13" s="100">
        <v>5991.1279999999997</v>
      </c>
      <c r="R13" s="100">
        <v>5767.7259999999997</v>
      </c>
      <c r="S13" s="102">
        <v>5656.4979999999996</v>
      </c>
      <c r="T13" s="92"/>
      <c r="U13" s="99" t="s">
        <v>180</v>
      </c>
      <c r="V13" s="100">
        <v>6025.3019999999997</v>
      </c>
      <c r="W13" s="102">
        <v>5704.72</v>
      </c>
      <c r="X13" s="92"/>
      <c r="Y13" s="99" t="s">
        <v>180</v>
      </c>
      <c r="Z13" s="109">
        <v>5876.509</v>
      </c>
      <c r="AB13" s="94"/>
      <c r="AC13" s="94"/>
    </row>
    <row r="14" spans="1:29" ht="15">
      <c r="A14" s="92"/>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B14" s="94"/>
      <c r="AC14" s="94"/>
    </row>
    <row r="15" spans="1:29" ht="16.5" thickBot="1">
      <c r="A15" s="91">
        <v>2004</v>
      </c>
      <c r="B15" s="92"/>
      <c r="C15" s="92"/>
      <c r="D15" s="92"/>
      <c r="E15" s="92"/>
      <c r="F15" s="92"/>
      <c r="G15" s="92"/>
      <c r="H15" s="92"/>
      <c r="I15" s="92"/>
      <c r="J15" s="92"/>
      <c r="K15" s="92"/>
      <c r="L15" s="93" t="s">
        <v>153</v>
      </c>
      <c r="M15" s="92"/>
      <c r="N15" s="92"/>
      <c r="O15" s="91">
        <v>2004</v>
      </c>
      <c r="P15" s="1289" t="s">
        <v>154</v>
      </c>
      <c r="Q15" s="1289"/>
      <c r="R15" s="1289"/>
      <c r="S15" s="1289"/>
      <c r="T15" s="92"/>
      <c r="U15" s="91">
        <v>2004</v>
      </c>
      <c r="V15" s="1289" t="s">
        <v>155</v>
      </c>
      <c r="W15" s="1289"/>
      <c r="X15" s="92"/>
      <c r="Y15" s="91">
        <v>2004</v>
      </c>
      <c r="Z15" s="92"/>
      <c r="AB15" s="94"/>
      <c r="AC15" s="94"/>
    </row>
    <row r="16" spans="1:29" ht="15.75" thickBot="1">
      <c r="A16" s="95"/>
      <c r="B16" s="96" t="s">
        <v>157</v>
      </c>
      <c r="C16" s="96" t="s">
        <v>158</v>
      </c>
      <c r="D16" s="96" t="s">
        <v>159</v>
      </c>
      <c r="E16" s="96" t="s">
        <v>160</v>
      </c>
      <c r="F16" s="96" t="s">
        <v>161</v>
      </c>
      <c r="G16" s="96" t="s">
        <v>162</v>
      </c>
      <c r="H16" s="96" t="s">
        <v>163</v>
      </c>
      <c r="I16" s="96" t="s">
        <v>164</v>
      </c>
      <c r="J16" s="96" t="s">
        <v>165</v>
      </c>
      <c r="K16" s="96" t="s">
        <v>166</v>
      </c>
      <c r="L16" s="96" t="s">
        <v>167</v>
      </c>
      <c r="M16" s="97" t="s">
        <v>168</v>
      </c>
      <c r="N16" s="92"/>
      <c r="O16" s="95"/>
      <c r="P16" s="96" t="s">
        <v>169</v>
      </c>
      <c r="Q16" s="96" t="s">
        <v>170</v>
      </c>
      <c r="R16" s="96" t="s">
        <v>171</v>
      </c>
      <c r="S16" s="97" t="s">
        <v>172</v>
      </c>
      <c r="T16" s="92"/>
      <c r="U16" s="95"/>
      <c r="V16" s="96" t="s">
        <v>173</v>
      </c>
      <c r="W16" s="97" t="s">
        <v>174</v>
      </c>
      <c r="X16" s="92"/>
      <c r="Y16" s="95"/>
      <c r="Z16" s="98" t="s">
        <v>175</v>
      </c>
      <c r="AB16" s="94"/>
      <c r="AC16" s="94"/>
    </row>
    <row r="17" spans="1:37" ht="15.75" thickBot="1">
      <c r="A17" s="110" t="s">
        <v>176</v>
      </c>
      <c r="B17" s="101">
        <v>5358.9769999999999</v>
      </c>
      <c r="C17" s="101">
        <v>5570.5479999999998</v>
      </c>
      <c r="D17" s="101">
        <v>5842.5410000000002</v>
      </c>
      <c r="E17" s="101">
        <v>6002.4250000000002</v>
      </c>
      <c r="F17" s="101">
        <v>6909.1989999999996</v>
      </c>
      <c r="G17" s="101">
        <v>8199.0460000000003</v>
      </c>
      <c r="H17" s="101">
        <v>7483.74</v>
      </c>
      <c r="I17" s="101">
        <v>7468.56</v>
      </c>
      <c r="J17" s="101">
        <v>7659.9610000000002</v>
      </c>
      <c r="K17" s="101">
        <v>7608.9</v>
      </c>
      <c r="L17" s="101">
        <v>7418.5420000000004</v>
      </c>
      <c r="M17" s="111">
        <v>7342.6139999999996</v>
      </c>
      <c r="N17" s="92"/>
      <c r="O17" s="99" t="s">
        <v>176</v>
      </c>
      <c r="P17" s="100">
        <v>5633</v>
      </c>
      <c r="Q17" s="100">
        <v>7248.1</v>
      </c>
      <c r="R17" s="100">
        <v>7547.7</v>
      </c>
      <c r="S17" s="102">
        <v>7451.7</v>
      </c>
      <c r="T17" s="92"/>
      <c r="U17" s="99" t="s">
        <v>176</v>
      </c>
      <c r="V17" s="100">
        <v>6394.6</v>
      </c>
      <c r="W17" s="102">
        <v>7499.9</v>
      </c>
      <c r="X17" s="92"/>
      <c r="Y17" s="99" t="s">
        <v>176</v>
      </c>
      <c r="Z17" s="103">
        <v>7081.6170000000002</v>
      </c>
      <c r="AB17" s="94"/>
      <c r="AC17" s="94"/>
    </row>
    <row r="18" spans="1:37" ht="15">
      <c r="A18" s="104" t="s">
        <v>177</v>
      </c>
      <c r="B18" s="105">
        <v>6185.1580000000004</v>
      </c>
      <c r="C18" s="105">
        <v>6288.7879999999996</v>
      </c>
      <c r="D18" s="105">
        <v>6461.5619999999999</v>
      </c>
      <c r="E18" s="105">
        <v>6711.4660000000003</v>
      </c>
      <c r="F18" s="105">
        <v>7846.9539999999997</v>
      </c>
      <c r="G18" s="105">
        <v>9006.5509999999995</v>
      </c>
      <c r="H18" s="105">
        <v>8344.6509999999998</v>
      </c>
      <c r="I18" s="105">
        <v>8265.2019999999993</v>
      </c>
      <c r="J18" s="105">
        <v>8418.0859999999993</v>
      </c>
      <c r="K18" s="105">
        <v>8375.2029999999995</v>
      </c>
      <c r="L18" s="105">
        <v>8325.5220000000008</v>
      </c>
      <c r="M18" s="106">
        <v>8327.857</v>
      </c>
      <c r="N18" s="92"/>
      <c r="O18" s="104" t="s">
        <v>177</v>
      </c>
      <c r="P18" s="105">
        <v>6333.0810000000001</v>
      </c>
      <c r="Q18" s="105">
        <v>8121.3630000000003</v>
      </c>
      <c r="R18" s="105">
        <v>8347.5439999999999</v>
      </c>
      <c r="S18" s="106">
        <v>8342.2970000000005</v>
      </c>
      <c r="T18" s="92"/>
      <c r="U18" s="104" t="s">
        <v>177</v>
      </c>
      <c r="V18" s="105">
        <v>7136.482</v>
      </c>
      <c r="W18" s="106">
        <v>8345.0130000000008</v>
      </c>
      <c r="X18" s="92"/>
      <c r="Y18" s="104" t="s">
        <v>177</v>
      </c>
      <c r="Z18" s="107">
        <v>7881.8980000000001</v>
      </c>
      <c r="AB18" s="94"/>
      <c r="AC18" s="94"/>
    </row>
    <row r="19" spans="1:37" ht="15">
      <c r="A19" s="104" t="s">
        <v>178</v>
      </c>
      <c r="B19" s="105">
        <v>6243.6409999999996</v>
      </c>
      <c r="C19" s="105">
        <v>6347.8339999999998</v>
      </c>
      <c r="D19" s="105">
        <v>6443.7709999999997</v>
      </c>
      <c r="E19" s="105">
        <v>6439.7730000000001</v>
      </c>
      <c r="F19" s="105">
        <v>7864.0640000000003</v>
      </c>
      <c r="G19" s="105">
        <v>9203.33</v>
      </c>
      <c r="H19" s="105">
        <v>8266.6090000000004</v>
      </c>
      <c r="I19" s="105">
        <v>8265.9040000000005</v>
      </c>
      <c r="J19" s="105">
        <v>8240.5190000000002</v>
      </c>
      <c r="K19" s="105">
        <v>8488.6659999999993</v>
      </c>
      <c r="L19" s="105">
        <v>8270.2479999999996</v>
      </c>
      <c r="M19" s="106">
        <v>8317.2270000000008</v>
      </c>
      <c r="N19" s="92"/>
      <c r="O19" s="104" t="s">
        <v>178</v>
      </c>
      <c r="P19" s="105">
        <v>6378.8959999999997</v>
      </c>
      <c r="Q19" s="105">
        <v>8087.4610000000002</v>
      </c>
      <c r="R19" s="105">
        <v>8275.6200000000008</v>
      </c>
      <c r="S19" s="106">
        <v>8364.2489999999998</v>
      </c>
      <c r="T19" s="92"/>
      <c r="U19" s="104" t="s">
        <v>178</v>
      </c>
      <c r="V19" s="105">
        <v>7199.1760000000004</v>
      </c>
      <c r="W19" s="106">
        <v>8307.7579999999998</v>
      </c>
      <c r="X19" s="92"/>
      <c r="Y19" s="104" t="s">
        <v>178</v>
      </c>
      <c r="Z19" s="108">
        <v>8058.64</v>
      </c>
      <c r="AB19" s="94"/>
      <c r="AC19" s="94"/>
    </row>
    <row r="20" spans="1:37" ht="15">
      <c r="A20" s="104" t="s">
        <v>179</v>
      </c>
      <c r="B20" s="105"/>
      <c r="C20" s="105"/>
      <c r="D20" s="105">
        <v>6061</v>
      </c>
      <c r="E20" s="105"/>
      <c r="F20" s="105"/>
      <c r="G20" s="105">
        <v>8042.3649999999998</v>
      </c>
      <c r="H20" s="105"/>
      <c r="I20" s="105">
        <v>8670</v>
      </c>
      <c r="J20" s="105">
        <v>6566</v>
      </c>
      <c r="K20" s="105">
        <v>7349.0829999999996</v>
      </c>
      <c r="L20" s="105">
        <v>7004.7650000000003</v>
      </c>
      <c r="M20" s="106">
        <v>6830</v>
      </c>
      <c r="N20" s="92"/>
      <c r="O20" s="104" t="s">
        <v>179</v>
      </c>
      <c r="P20" s="105">
        <v>6061</v>
      </c>
      <c r="Q20" s="105">
        <v>8042.3649999999998</v>
      </c>
      <c r="R20" s="105">
        <v>7768.2860000000001</v>
      </c>
      <c r="S20" s="106">
        <v>7091.7820000000002</v>
      </c>
      <c r="T20" s="92"/>
      <c r="U20" s="104" t="s">
        <v>179</v>
      </c>
      <c r="V20" s="105">
        <v>7403.2150000000001</v>
      </c>
      <c r="W20" s="106">
        <v>7186.5919999999996</v>
      </c>
      <c r="X20" s="92"/>
      <c r="Y20" s="104" t="s">
        <v>179</v>
      </c>
      <c r="Z20" s="108">
        <v>7199.8770000000004</v>
      </c>
      <c r="AB20" s="94"/>
      <c r="AC20" s="94"/>
    </row>
    <row r="21" spans="1:37" ht="15">
      <c r="A21" s="104" t="s">
        <v>77</v>
      </c>
      <c r="B21" s="105">
        <v>3931.5010000000002</v>
      </c>
      <c r="C21" s="105">
        <v>4436.2640000000001</v>
      </c>
      <c r="D21" s="105">
        <v>4833.7389999999996</v>
      </c>
      <c r="E21" s="105">
        <v>5166.7290000000003</v>
      </c>
      <c r="F21" s="105">
        <v>5912.9449999999997</v>
      </c>
      <c r="G21" s="105">
        <v>7634.067</v>
      </c>
      <c r="H21" s="105">
        <v>6599.9539999999997</v>
      </c>
      <c r="I21" s="105">
        <v>6731.8019999999997</v>
      </c>
      <c r="J21" s="105">
        <v>7059.93</v>
      </c>
      <c r="K21" s="105">
        <v>6997.509</v>
      </c>
      <c r="L21" s="105">
        <v>6699.2510000000002</v>
      </c>
      <c r="M21" s="106">
        <v>6446.1750000000002</v>
      </c>
      <c r="N21" s="92"/>
      <c r="O21" s="104" t="s">
        <v>77</v>
      </c>
      <c r="P21" s="105">
        <v>4477.7640000000001</v>
      </c>
      <c r="Q21" s="105">
        <v>6526.1570000000002</v>
      </c>
      <c r="R21" s="105">
        <v>6840.5690000000004</v>
      </c>
      <c r="S21" s="106">
        <v>6704.6850000000004</v>
      </c>
      <c r="T21" s="92"/>
      <c r="U21" s="104" t="s">
        <v>77</v>
      </c>
      <c r="V21" s="105">
        <v>5595.8459999999995</v>
      </c>
      <c r="W21" s="106">
        <v>6771.0429999999997</v>
      </c>
      <c r="X21" s="92"/>
      <c r="Y21" s="104" t="s">
        <v>77</v>
      </c>
      <c r="Z21" s="108">
        <v>6379.8519999999999</v>
      </c>
      <c r="AB21" s="94"/>
      <c r="AC21" s="94"/>
    </row>
    <row r="22" spans="1:37" ht="15.75" thickBot="1">
      <c r="A22" s="99" t="s">
        <v>180</v>
      </c>
      <c r="B22" s="100">
        <v>5668.7359999999999</v>
      </c>
      <c r="C22" s="100">
        <v>5761.4309999999996</v>
      </c>
      <c r="D22" s="100">
        <v>5956.9830000000002</v>
      </c>
      <c r="E22" s="100">
        <v>6128.183</v>
      </c>
      <c r="F22" s="100">
        <v>6826.9409999999998</v>
      </c>
      <c r="G22" s="100">
        <v>7922.0860000000002</v>
      </c>
      <c r="H22" s="100">
        <v>7290.75</v>
      </c>
      <c r="I22" s="100">
        <v>7177.4840000000004</v>
      </c>
      <c r="J22" s="100">
        <v>7339.55</v>
      </c>
      <c r="K22" s="100">
        <v>7412.2439999999997</v>
      </c>
      <c r="L22" s="100">
        <v>7322.5720000000001</v>
      </c>
      <c r="M22" s="102">
        <v>7244.4620000000004</v>
      </c>
      <c r="N22" s="92"/>
      <c r="O22" s="99" t="s">
        <v>180</v>
      </c>
      <c r="P22" s="100">
        <v>5808.893</v>
      </c>
      <c r="Q22" s="100">
        <v>7013.26</v>
      </c>
      <c r="R22" s="100">
        <v>7270.2150000000001</v>
      </c>
      <c r="S22" s="102">
        <v>7323.0540000000001</v>
      </c>
      <c r="T22" s="92"/>
      <c r="U22" s="99" t="s">
        <v>180</v>
      </c>
      <c r="V22" s="100">
        <v>6292.33</v>
      </c>
      <c r="W22" s="102">
        <v>7297.3760000000002</v>
      </c>
      <c r="X22" s="92"/>
      <c r="Y22" s="99" t="s">
        <v>180</v>
      </c>
      <c r="Z22" s="109">
        <v>6824.7650000000003</v>
      </c>
      <c r="AA22" s="112"/>
      <c r="AB22" s="94"/>
      <c r="AC22" s="94"/>
      <c r="AE22" s="112"/>
      <c r="AF22" s="112"/>
      <c r="AI22" s="112"/>
      <c r="AJ22" s="112"/>
      <c r="AK22" s="112"/>
    </row>
    <row r="23" spans="1:37" ht="15">
      <c r="A23" s="92"/>
      <c r="B23" s="92"/>
      <c r="C23" s="92"/>
      <c r="D23" s="92"/>
      <c r="E23" s="92"/>
      <c r="F23" s="92"/>
      <c r="G23" s="92"/>
      <c r="H23" s="92"/>
      <c r="I23" s="92"/>
      <c r="J23" s="92"/>
      <c r="K23" s="92"/>
      <c r="L23" s="92"/>
      <c r="M23" s="92"/>
      <c r="N23" s="92"/>
      <c r="O23" s="92"/>
      <c r="P23" s="113"/>
      <c r="Q23" s="113"/>
      <c r="R23" s="113"/>
      <c r="S23" s="113"/>
      <c r="T23" s="113"/>
      <c r="U23" s="113"/>
      <c r="V23" s="113"/>
      <c r="W23" s="113"/>
      <c r="X23" s="113"/>
      <c r="Y23" s="113"/>
      <c r="Z23" s="113"/>
      <c r="AA23" s="112"/>
      <c r="AB23" s="94"/>
      <c r="AC23" s="94"/>
      <c r="AE23" s="112"/>
      <c r="AF23" s="112"/>
      <c r="AI23" s="112"/>
      <c r="AJ23" s="112"/>
      <c r="AK23" s="112"/>
    </row>
    <row r="24" spans="1:37" ht="16.5" thickBot="1">
      <c r="A24" s="91">
        <v>2005</v>
      </c>
      <c r="B24" s="92"/>
      <c r="C24" s="92"/>
      <c r="D24" s="92"/>
      <c r="E24" s="92"/>
      <c r="F24" s="92"/>
      <c r="G24" s="92"/>
      <c r="H24" s="92"/>
      <c r="I24" s="92"/>
      <c r="J24" s="92"/>
      <c r="K24" s="92"/>
      <c r="L24" s="93" t="s">
        <v>153</v>
      </c>
      <c r="M24" s="92"/>
      <c r="N24" s="92"/>
      <c r="O24" s="91">
        <v>2005</v>
      </c>
      <c r="P24" s="1289" t="s">
        <v>154</v>
      </c>
      <c r="Q24" s="1289"/>
      <c r="R24" s="1289"/>
      <c r="S24" s="1289"/>
      <c r="T24" s="92"/>
      <c r="U24" s="91">
        <v>2005</v>
      </c>
      <c r="V24" s="1289" t="s">
        <v>155</v>
      </c>
      <c r="W24" s="1289"/>
      <c r="X24" s="92"/>
      <c r="Y24" s="91">
        <v>2005</v>
      </c>
      <c r="Z24" s="92"/>
      <c r="AA24" s="112"/>
      <c r="AB24" s="94"/>
      <c r="AC24" s="94"/>
      <c r="AE24" s="112"/>
      <c r="AF24" s="112"/>
      <c r="AI24" s="112"/>
      <c r="AJ24" s="112"/>
      <c r="AK24" s="112"/>
    </row>
    <row r="25" spans="1:37" ht="15.75" thickBot="1">
      <c r="A25" s="95"/>
      <c r="B25" s="96" t="s">
        <v>157</v>
      </c>
      <c r="C25" s="96" t="s">
        <v>158</v>
      </c>
      <c r="D25" s="96" t="s">
        <v>159</v>
      </c>
      <c r="E25" s="96" t="s">
        <v>160</v>
      </c>
      <c r="F25" s="96" t="s">
        <v>161</v>
      </c>
      <c r="G25" s="96" t="s">
        <v>162</v>
      </c>
      <c r="H25" s="96" t="s">
        <v>163</v>
      </c>
      <c r="I25" s="96" t="s">
        <v>164</v>
      </c>
      <c r="J25" s="96" t="s">
        <v>165</v>
      </c>
      <c r="K25" s="96" t="s">
        <v>166</v>
      </c>
      <c r="L25" s="96" t="s">
        <v>167</v>
      </c>
      <c r="M25" s="97" t="s">
        <v>168</v>
      </c>
      <c r="N25" s="92"/>
      <c r="O25" s="95"/>
      <c r="P25" s="96" t="s">
        <v>169</v>
      </c>
      <c r="Q25" s="96" t="s">
        <v>170</v>
      </c>
      <c r="R25" s="96" t="s">
        <v>171</v>
      </c>
      <c r="S25" s="97" t="s">
        <v>172</v>
      </c>
      <c r="T25" s="92"/>
      <c r="U25" s="95"/>
      <c r="V25" s="96" t="s">
        <v>173</v>
      </c>
      <c r="W25" s="97" t="s">
        <v>174</v>
      </c>
      <c r="X25" s="92"/>
      <c r="Y25" s="95"/>
      <c r="Z25" s="98" t="s">
        <v>175</v>
      </c>
      <c r="AA25" s="112"/>
      <c r="AB25" s="94"/>
      <c r="AC25" s="94"/>
      <c r="AE25" s="112"/>
      <c r="AF25" s="112"/>
      <c r="AI25" s="112"/>
      <c r="AJ25" s="112"/>
      <c r="AK25" s="112"/>
    </row>
    <row r="26" spans="1:37" ht="15.75" thickBot="1">
      <c r="A26" s="110" t="s">
        <v>176</v>
      </c>
      <c r="B26" s="101">
        <v>7573.232</v>
      </c>
      <c r="C26" s="101">
        <v>8141.81</v>
      </c>
      <c r="D26" s="101">
        <v>8325.14</v>
      </c>
      <c r="E26" s="101">
        <v>8289.23</v>
      </c>
      <c r="F26" s="101">
        <v>8229.8799999999992</v>
      </c>
      <c r="G26" s="101">
        <v>8369.68</v>
      </c>
      <c r="H26" s="101">
        <v>8351.39</v>
      </c>
      <c r="I26" s="101">
        <v>8329.18</v>
      </c>
      <c r="J26" s="101">
        <v>8140.9840000000004</v>
      </c>
      <c r="K26" s="101">
        <v>7806.59</v>
      </c>
      <c r="L26" s="101">
        <v>7797.43</v>
      </c>
      <c r="M26" s="111">
        <v>7658.3</v>
      </c>
      <c r="N26" s="92"/>
      <c r="O26" s="99" t="s">
        <v>176</v>
      </c>
      <c r="P26" s="100">
        <v>8055.9</v>
      </c>
      <c r="Q26" s="100">
        <v>8302.9</v>
      </c>
      <c r="R26" s="100">
        <v>8290</v>
      </c>
      <c r="S26" s="102">
        <v>7748.1</v>
      </c>
      <c r="T26" s="92"/>
      <c r="U26" s="99" t="s">
        <v>176</v>
      </c>
      <c r="V26" s="100">
        <v>8203.7999999999993</v>
      </c>
      <c r="W26" s="102">
        <v>8056.2</v>
      </c>
      <c r="X26" s="92"/>
      <c r="Y26" s="99" t="s">
        <v>176</v>
      </c>
      <c r="Z26" s="114">
        <v>8129.49</v>
      </c>
      <c r="AA26" s="112"/>
      <c r="AB26" s="94"/>
      <c r="AC26" s="94"/>
      <c r="AE26" s="112"/>
      <c r="AF26" s="112"/>
      <c r="AI26" s="112"/>
      <c r="AJ26" s="112"/>
      <c r="AK26" s="112"/>
    </row>
    <row r="27" spans="1:37" ht="15">
      <c r="A27" s="104" t="s">
        <v>177</v>
      </c>
      <c r="B27" s="105">
        <v>8516.107</v>
      </c>
      <c r="C27" s="105">
        <v>8928.1299999999992</v>
      </c>
      <c r="D27" s="105">
        <v>9001.0020000000004</v>
      </c>
      <c r="E27" s="105">
        <v>9058.7330000000002</v>
      </c>
      <c r="F27" s="105">
        <v>8926.6939999999995</v>
      </c>
      <c r="G27" s="105">
        <v>9064.0879999999997</v>
      </c>
      <c r="H27" s="105">
        <v>8968.2340000000004</v>
      </c>
      <c r="I27" s="105">
        <v>9035.9680000000008</v>
      </c>
      <c r="J27" s="115">
        <v>8934.8459999999995</v>
      </c>
      <c r="K27" s="105">
        <v>8770.7270000000008</v>
      </c>
      <c r="L27" s="105">
        <v>8825.3389999999999</v>
      </c>
      <c r="M27" s="106">
        <v>8768.8709999999992</v>
      </c>
      <c r="N27" s="92"/>
      <c r="O27" s="104" t="s">
        <v>177</v>
      </c>
      <c r="P27" s="105">
        <v>8866.0679999999993</v>
      </c>
      <c r="Q27" s="105">
        <v>9021.6550000000007</v>
      </c>
      <c r="R27" s="105">
        <v>8983.1489999999994</v>
      </c>
      <c r="S27" s="106">
        <v>8787.4599999999991</v>
      </c>
      <c r="T27" s="92"/>
      <c r="U27" s="104" t="s">
        <v>177</v>
      </c>
      <c r="V27" s="105">
        <v>8960.4989999999998</v>
      </c>
      <c r="W27" s="106">
        <v>8903.625</v>
      </c>
      <c r="X27" s="92"/>
      <c r="Y27" s="104" t="s">
        <v>177</v>
      </c>
      <c r="Z27" s="116">
        <v>8931.1440000000002</v>
      </c>
      <c r="AA27" s="112"/>
      <c r="AB27" s="94"/>
      <c r="AC27" s="94"/>
      <c r="AE27" s="112"/>
      <c r="AF27" s="112"/>
      <c r="AI27" s="112"/>
      <c r="AJ27" s="112"/>
      <c r="AK27" s="112"/>
    </row>
    <row r="28" spans="1:37" ht="15">
      <c r="A28" s="104" t="s">
        <v>178</v>
      </c>
      <c r="B28" s="105">
        <v>8483.6329999999998</v>
      </c>
      <c r="C28" s="105">
        <v>8713.1139999999996</v>
      </c>
      <c r="D28" s="105">
        <v>8885.4979999999996</v>
      </c>
      <c r="E28" s="105">
        <v>9003.6959999999999</v>
      </c>
      <c r="F28" s="105">
        <v>8880.4480000000003</v>
      </c>
      <c r="G28" s="105">
        <v>8885.6630000000005</v>
      </c>
      <c r="H28" s="105">
        <v>8806.0740000000005</v>
      </c>
      <c r="I28" s="105">
        <v>8865.82</v>
      </c>
      <c r="J28" s="115">
        <v>8818.7049999999999</v>
      </c>
      <c r="K28" s="105">
        <v>8732.1450000000004</v>
      </c>
      <c r="L28" s="105">
        <v>8751.02</v>
      </c>
      <c r="M28" s="106">
        <v>8656.3060000000005</v>
      </c>
      <c r="N28" s="92"/>
      <c r="O28" s="104" t="s">
        <v>178</v>
      </c>
      <c r="P28" s="105">
        <v>8699.5630000000001</v>
      </c>
      <c r="Q28" s="105">
        <v>8920.2129999999997</v>
      </c>
      <c r="R28" s="105">
        <v>8830.0310000000009</v>
      </c>
      <c r="S28" s="106">
        <v>8712.2240000000002</v>
      </c>
      <c r="T28" s="92"/>
      <c r="U28" s="104" t="s">
        <v>178</v>
      </c>
      <c r="V28" s="105">
        <v>8833.0990000000002</v>
      </c>
      <c r="W28" s="106">
        <v>8795.5149999999994</v>
      </c>
      <c r="X28" s="92"/>
      <c r="Y28" s="104" t="s">
        <v>178</v>
      </c>
      <c r="Z28" s="117">
        <v>8811.6419999999998</v>
      </c>
      <c r="AA28" s="112"/>
      <c r="AB28" s="94"/>
      <c r="AC28" s="94"/>
      <c r="AE28" s="112"/>
      <c r="AF28" s="112"/>
      <c r="AI28" s="112"/>
      <c r="AJ28" s="112"/>
      <c r="AK28" s="112"/>
    </row>
    <row r="29" spans="1:37" ht="15">
      <c r="A29" s="104" t="s">
        <v>179</v>
      </c>
      <c r="B29" s="105"/>
      <c r="C29" s="105">
        <v>6406</v>
      </c>
      <c r="D29" s="105">
        <v>8415</v>
      </c>
      <c r="E29" s="105">
        <v>8615.85</v>
      </c>
      <c r="F29" s="105">
        <v>9285</v>
      </c>
      <c r="G29" s="105"/>
      <c r="H29" s="105">
        <v>7810.6120000000001</v>
      </c>
      <c r="I29" s="105"/>
      <c r="J29" s="115">
        <v>7537.2060000000001</v>
      </c>
      <c r="K29" s="105">
        <v>8417.7919999999995</v>
      </c>
      <c r="L29" s="105"/>
      <c r="M29" s="106">
        <v>7528.1949999999997</v>
      </c>
      <c r="N29" s="92"/>
      <c r="O29" s="104" t="s">
        <v>179</v>
      </c>
      <c r="P29" s="105">
        <v>6299.4570000000003</v>
      </c>
      <c r="Q29" s="105">
        <v>8689.1820000000007</v>
      </c>
      <c r="R29" s="105">
        <v>7628.55</v>
      </c>
      <c r="S29" s="106">
        <v>7898.2669999999998</v>
      </c>
      <c r="T29" s="92"/>
      <c r="U29" s="104" t="s">
        <v>179</v>
      </c>
      <c r="V29" s="105">
        <v>6564.4780000000001</v>
      </c>
      <c r="W29" s="106">
        <v>7632.3490000000002</v>
      </c>
      <c r="X29" s="92"/>
      <c r="Y29" s="104" t="s">
        <v>179</v>
      </c>
      <c r="Z29" s="117">
        <v>7388.0020000000004</v>
      </c>
      <c r="AA29" s="112"/>
      <c r="AB29" s="94"/>
      <c r="AC29" s="94"/>
      <c r="AE29" s="112"/>
      <c r="AF29" s="112"/>
      <c r="AI29" s="112"/>
      <c r="AJ29" s="112"/>
      <c r="AK29" s="112"/>
    </row>
    <row r="30" spans="1:37" ht="15">
      <c r="A30" s="104" t="s">
        <v>77</v>
      </c>
      <c r="B30" s="105">
        <v>6773.4480000000003</v>
      </c>
      <c r="C30" s="105">
        <v>7380.0140000000001</v>
      </c>
      <c r="D30" s="105">
        <v>7627.4459999999999</v>
      </c>
      <c r="E30" s="105">
        <v>7571.5330000000004</v>
      </c>
      <c r="F30" s="105">
        <v>7548.1080000000002</v>
      </c>
      <c r="G30" s="105">
        <v>7658.0969999999998</v>
      </c>
      <c r="H30" s="105">
        <v>7570.2169999999996</v>
      </c>
      <c r="I30" s="105">
        <v>7564.2619999999997</v>
      </c>
      <c r="J30" s="115">
        <v>7270.3310000000001</v>
      </c>
      <c r="K30" s="105">
        <v>6759.3689999999997</v>
      </c>
      <c r="L30" s="105">
        <v>6690.4229999999998</v>
      </c>
      <c r="M30" s="106">
        <v>6405.2070000000003</v>
      </c>
      <c r="N30" s="92"/>
      <c r="O30" s="104" t="s">
        <v>77</v>
      </c>
      <c r="P30" s="105">
        <v>7286.0680000000002</v>
      </c>
      <c r="Q30" s="105">
        <v>7597.6509999999998</v>
      </c>
      <c r="R30" s="105">
        <v>7489.6289999999999</v>
      </c>
      <c r="S30" s="106">
        <v>6604.1360000000004</v>
      </c>
      <c r="T30" s="92"/>
      <c r="U30" s="104" t="s">
        <v>77</v>
      </c>
      <c r="V30" s="105">
        <v>7472.567</v>
      </c>
      <c r="W30" s="106">
        <v>7092.7120000000004</v>
      </c>
      <c r="X30" s="92"/>
      <c r="Y30" s="104" t="s">
        <v>77</v>
      </c>
      <c r="Z30" s="117">
        <v>7287.0119999999997</v>
      </c>
      <c r="AA30" s="112"/>
      <c r="AB30" s="94"/>
      <c r="AC30" s="94"/>
      <c r="AE30" s="112"/>
      <c r="AF30" s="112"/>
      <c r="AI30" s="112"/>
      <c r="AJ30" s="112"/>
      <c r="AK30" s="112"/>
    </row>
    <row r="31" spans="1:37" ht="15.75" thickBot="1">
      <c r="A31" s="99" t="s">
        <v>180</v>
      </c>
      <c r="B31" s="100">
        <v>7436.6959999999999</v>
      </c>
      <c r="C31" s="100">
        <v>7744.1509999999998</v>
      </c>
      <c r="D31" s="100">
        <v>7854.1049999999996</v>
      </c>
      <c r="E31" s="100">
        <v>7880.5240000000003</v>
      </c>
      <c r="F31" s="100">
        <v>7970.1319999999996</v>
      </c>
      <c r="G31" s="100">
        <v>7884.6480000000001</v>
      </c>
      <c r="H31" s="100">
        <v>7809.3490000000002</v>
      </c>
      <c r="I31" s="100">
        <v>7879.0150000000003</v>
      </c>
      <c r="J31" s="100">
        <v>7762.07</v>
      </c>
      <c r="K31" s="100">
        <v>7627.2160000000003</v>
      </c>
      <c r="L31" s="100">
        <v>7616.7269999999999</v>
      </c>
      <c r="M31" s="102">
        <v>7518.259</v>
      </c>
      <c r="N31" s="92"/>
      <c r="O31" s="99" t="s">
        <v>180</v>
      </c>
      <c r="P31" s="100">
        <v>7689.5330000000004</v>
      </c>
      <c r="Q31" s="100">
        <v>7910.9639999999999</v>
      </c>
      <c r="R31" s="100">
        <v>7820.2250000000004</v>
      </c>
      <c r="S31" s="102">
        <v>7584.9589999999998</v>
      </c>
      <c r="T31" s="92"/>
      <c r="U31" s="99" t="s">
        <v>180</v>
      </c>
      <c r="V31" s="100">
        <v>7816.9279999999999</v>
      </c>
      <c r="W31" s="102">
        <v>7704.9870000000001</v>
      </c>
      <c r="X31" s="92"/>
      <c r="Y31" s="99" t="s">
        <v>180</v>
      </c>
      <c r="Z31" s="118">
        <v>7761.3370000000004</v>
      </c>
      <c r="AA31" s="112"/>
      <c r="AB31" s="94"/>
      <c r="AC31" s="94"/>
      <c r="AE31" s="112"/>
      <c r="AF31" s="112"/>
      <c r="AI31" s="112"/>
      <c r="AJ31" s="112"/>
      <c r="AK31" s="112"/>
    </row>
    <row r="32" spans="1:37" ht="15">
      <c r="A32" s="92"/>
      <c r="B32" s="92"/>
      <c r="C32" s="92"/>
      <c r="D32" s="92"/>
      <c r="E32" s="92"/>
      <c r="F32" s="92"/>
      <c r="G32" s="92"/>
      <c r="H32" s="92"/>
      <c r="I32" s="92"/>
      <c r="J32" s="92"/>
      <c r="K32" s="92"/>
      <c r="L32" s="92"/>
      <c r="M32" s="92"/>
      <c r="N32" s="92"/>
      <c r="O32" s="92"/>
      <c r="P32" s="119"/>
      <c r="Q32" s="105"/>
      <c r="R32" s="105"/>
      <c r="S32" s="105"/>
      <c r="T32" s="105"/>
      <c r="U32" s="105"/>
      <c r="V32" s="105"/>
      <c r="W32" s="105"/>
      <c r="X32" s="105"/>
      <c r="Y32" s="105"/>
      <c r="Z32" s="113"/>
      <c r="AA32" s="112"/>
      <c r="AB32" s="94"/>
      <c r="AC32" s="94"/>
      <c r="AE32" s="112"/>
      <c r="AF32" s="112"/>
      <c r="AI32" s="112"/>
      <c r="AJ32" s="112"/>
      <c r="AK32" s="112"/>
    </row>
    <row r="33" spans="1:37" ht="16.5" thickBot="1">
      <c r="A33" s="91">
        <v>2006</v>
      </c>
      <c r="B33" s="92"/>
      <c r="C33" s="92"/>
      <c r="D33" s="92"/>
      <c r="E33" s="92"/>
      <c r="F33" s="92"/>
      <c r="G33" s="92"/>
      <c r="H33" s="92"/>
      <c r="I33" s="92"/>
      <c r="J33" s="92"/>
      <c r="K33" s="92"/>
      <c r="L33" s="93" t="s">
        <v>153</v>
      </c>
      <c r="M33" s="92"/>
      <c r="N33" s="92"/>
      <c r="O33" s="91">
        <v>2006</v>
      </c>
      <c r="P33" s="1289" t="s">
        <v>154</v>
      </c>
      <c r="Q33" s="1289"/>
      <c r="R33" s="1289"/>
      <c r="S33" s="1289"/>
      <c r="T33" s="92"/>
      <c r="U33" s="91">
        <v>2006</v>
      </c>
      <c r="V33" s="1289" t="s">
        <v>155</v>
      </c>
      <c r="W33" s="1289"/>
      <c r="X33" s="92"/>
      <c r="Y33" s="91">
        <v>2006</v>
      </c>
      <c r="Z33" s="92"/>
      <c r="AA33" s="112"/>
      <c r="AB33" s="94"/>
      <c r="AC33" s="94"/>
      <c r="AE33" s="112"/>
      <c r="AF33" s="112"/>
      <c r="AI33" s="112"/>
      <c r="AJ33" s="112"/>
      <c r="AK33" s="112"/>
    </row>
    <row r="34" spans="1:37" ht="12.75" customHeight="1" thickBot="1">
      <c r="A34" s="95"/>
      <c r="B34" s="96" t="s">
        <v>157</v>
      </c>
      <c r="C34" s="96" t="s">
        <v>158</v>
      </c>
      <c r="D34" s="96" t="s">
        <v>159</v>
      </c>
      <c r="E34" s="96" t="s">
        <v>160</v>
      </c>
      <c r="F34" s="96" t="s">
        <v>161</v>
      </c>
      <c r="G34" s="96" t="s">
        <v>162</v>
      </c>
      <c r="H34" s="96" t="s">
        <v>163</v>
      </c>
      <c r="I34" s="96" t="s">
        <v>164</v>
      </c>
      <c r="J34" s="96" t="s">
        <v>165</v>
      </c>
      <c r="K34" s="96" t="s">
        <v>166</v>
      </c>
      <c r="L34" s="96" t="s">
        <v>167</v>
      </c>
      <c r="M34" s="97" t="s">
        <v>168</v>
      </c>
      <c r="N34" s="92"/>
      <c r="O34" s="95"/>
      <c r="P34" s="96" t="s">
        <v>169</v>
      </c>
      <c r="Q34" s="96" t="s">
        <v>170</v>
      </c>
      <c r="R34" s="96" t="s">
        <v>171</v>
      </c>
      <c r="S34" s="97" t="s">
        <v>172</v>
      </c>
      <c r="T34" s="92"/>
      <c r="U34" s="95"/>
      <c r="V34" s="96" t="s">
        <v>173</v>
      </c>
      <c r="W34" s="97" t="s">
        <v>174</v>
      </c>
      <c r="X34" s="92"/>
      <c r="Y34" s="95"/>
      <c r="Z34" s="98" t="s">
        <v>175</v>
      </c>
      <c r="AA34" s="112"/>
      <c r="AB34" s="94"/>
      <c r="AC34" s="94"/>
      <c r="AE34" s="112"/>
      <c r="AF34" s="112"/>
      <c r="AI34" s="112"/>
      <c r="AJ34" s="112"/>
      <c r="AK34" s="112"/>
    </row>
    <row r="35" spans="1:37" ht="12.75" customHeight="1" thickBot="1">
      <c r="A35" s="110" t="s">
        <v>176</v>
      </c>
      <c r="B35" s="101">
        <v>7855.52</v>
      </c>
      <c r="C35" s="101">
        <v>8238.7800000000007</v>
      </c>
      <c r="D35" s="101">
        <v>8372.7900000000009</v>
      </c>
      <c r="E35" s="101">
        <v>8436.1939999999995</v>
      </c>
      <c r="F35" s="101">
        <v>8508.7800000000007</v>
      </c>
      <c r="G35" s="101">
        <v>8663.7199999999993</v>
      </c>
      <c r="H35" s="101">
        <v>8383.0300000000007</v>
      </c>
      <c r="I35" s="101">
        <v>8317.5349999999999</v>
      </c>
      <c r="J35" s="120">
        <v>8488.8529999999992</v>
      </c>
      <c r="K35" s="101">
        <v>8258.018</v>
      </c>
      <c r="L35" s="101">
        <v>8039.98</v>
      </c>
      <c r="M35" s="111">
        <v>8067.3869999999997</v>
      </c>
      <c r="N35" s="92"/>
      <c r="O35" s="99" t="s">
        <v>176</v>
      </c>
      <c r="P35" s="100">
        <v>8206.1</v>
      </c>
      <c r="Q35" s="100">
        <v>8527.4</v>
      </c>
      <c r="R35" s="100">
        <v>8392.7000000000007</v>
      </c>
      <c r="S35" s="102">
        <v>8121.2</v>
      </c>
      <c r="T35" s="92"/>
      <c r="U35" s="99" t="s">
        <v>176</v>
      </c>
      <c r="V35" s="100">
        <v>8369.7999999999993</v>
      </c>
      <c r="W35" s="102">
        <v>8256.9</v>
      </c>
      <c r="X35" s="92"/>
      <c r="Y35" s="99" t="s">
        <v>176</v>
      </c>
      <c r="Z35" s="114">
        <v>8316.9359999999997</v>
      </c>
      <c r="AA35" s="112"/>
      <c r="AB35" s="94"/>
      <c r="AC35" s="94"/>
      <c r="AE35" s="112"/>
      <c r="AF35" s="112"/>
      <c r="AI35" s="112"/>
      <c r="AJ35" s="112"/>
      <c r="AK35" s="112"/>
    </row>
    <row r="36" spans="1:37" ht="15">
      <c r="A36" s="104" t="s">
        <v>177</v>
      </c>
      <c r="B36" s="105">
        <v>9040.518</v>
      </c>
      <c r="C36" s="105">
        <v>9305.2060000000001</v>
      </c>
      <c r="D36" s="105">
        <v>9474.348</v>
      </c>
      <c r="E36" s="105">
        <v>9520.5169999999998</v>
      </c>
      <c r="F36" s="105">
        <v>9542.58</v>
      </c>
      <c r="G36" s="105">
        <v>9645.1309999999994</v>
      </c>
      <c r="H36" s="105">
        <v>9436.1460000000006</v>
      </c>
      <c r="I36" s="105">
        <v>9288.884</v>
      </c>
      <c r="J36" s="121">
        <v>9446.0190000000002</v>
      </c>
      <c r="K36" s="105">
        <v>9254.7510000000002</v>
      </c>
      <c r="L36" s="105">
        <v>9155.3279999999995</v>
      </c>
      <c r="M36" s="106">
        <v>9086.5810000000001</v>
      </c>
      <c r="N36" s="92"/>
      <c r="O36" s="104" t="s">
        <v>177</v>
      </c>
      <c r="P36" s="105">
        <v>9318.6010000000006</v>
      </c>
      <c r="Q36" s="105">
        <v>9563.7929999999997</v>
      </c>
      <c r="R36" s="105">
        <v>9383.7450000000008</v>
      </c>
      <c r="S36" s="106">
        <v>9165.3009999999995</v>
      </c>
      <c r="T36" s="92"/>
      <c r="U36" s="104" t="s">
        <v>177</v>
      </c>
      <c r="V36" s="105">
        <v>9445.6299999999992</v>
      </c>
      <c r="W36" s="106">
        <v>9277.3549999999996</v>
      </c>
      <c r="X36" s="92"/>
      <c r="Y36" s="104" t="s">
        <v>177</v>
      </c>
      <c r="Z36" s="116">
        <v>9366.3709999999992</v>
      </c>
      <c r="AA36" s="112"/>
      <c r="AB36" s="94"/>
      <c r="AC36" s="94"/>
      <c r="AE36" s="112"/>
      <c r="AF36" s="112"/>
      <c r="AI36" s="112"/>
      <c r="AJ36" s="112"/>
      <c r="AK36" s="112"/>
    </row>
    <row r="37" spans="1:37" ht="15">
      <c r="A37" s="104" t="s">
        <v>178</v>
      </c>
      <c r="B37" s="105">
        <v>8875.7109999999993</v>
      </c>
      <c r="C37" s="105">
        <v>9136.5139999999992</v>
      </c>
      <c r="D37" s="105">
        <v>9257.9979999999996</v>
      </c>
      <c r="E37" s="105">
        <v>9381.4120000000003</v>
      </c>
      <c r="F37" s="105">
        <v>9505.31</v>
      </c>
      <c r="G37" s="105">
        <v>9589.3690000000006</v>
      </c>
      <c r="H37" s="105">
        <v>9455.9089999999997</v>
      </c>
      <c r="I37" s="105">
        <v>9427.7479999999996</v>
      </c>
      <c r="J37" s="121">
        <v>9529.7659999999996</v>
      </c>
      <c r="K37" s="105">
        <v>9388.5640000000003</v>
      </c>
      <c r="L37" s="105">
        <v>9103.1239999999998</v>
      </c>
      <c r="M37" s="106">
        <v>9090.1309999999994</v>
      </c>
      <c r="N37" s="92"/>
      <c r="O37" s="104" t="s">
        <v>178</v>
      </c>
      <c r="P37" s="105">
        <v>9140.8739999999998</v>
      </c>
      <c r="Q37" s="105">
        <v>9496.5499999999993</v>
      </c>
      <c r="R37" s="105">
        <v>9475.1759999999995</v>
      </c>
      <c r="S37" s="106">
        <v>9200.3580000000002</v>
      </c>
      <c r="T37" s="92"/>
      <c r="U37" s="104" t="s">
        <v>178</v>
      </c>
      <c r="V37" s="105">
        <v>9368.2420000000002</v>
      </c>
      <c r="W37" s="106">
        <v>9341.1450000000004</v>
      </c>
      <c r="X37" s="92"/>
      <c r="Y37" s="104" t="s">
        <v>178</v>
      </c>
      <c r="Z37" s="117">
        <v>9354.9879999999994</v>
      </c>
      <c r="AA37" s="112"/>
      <c r="AB37" s="94"/>
      <c r="AC37" s="94"/>
      <c r="AE37" s="112"/>
      <c r="AF37" s="112"/>
      <c r="AI37" s="112"/>
      <c r="AJ37" s="112"/>
      <c r="AK37" s="112"/>
    </row>
    <row r="38" spans="1:37" ht="15">
      <c r="A38" s="104" t="s">
        <v>179</v>
      </c>
      <c r="B38" s="105">
        <v>7428.57</v>
      </c>
      <c r="C38" s="105">
        <v>6500</v>
      </c>
      <c r="D38" s="105">
        <v>7826.6509999999998</v>
      </c>
      <c r="E38" s="105"/>
      <c r="F38" s="105">
        <v>7944.93</v>
      </c>
      <c r="G38" s="105"/>
      <c r="H38" s="105">
        <v>7542.915</v>
      </c>
      <c r="I38" s="105"/>
      <c r="J38" s="121">
        <v>7354</v>
      </c>
      <c r="K38" s="105">
        <v>8193.34</v>
      </c>
      <c r="L38" s="105">
        <v>7579.6229999999996</v>
      </c>
      <c r="M38" s="106">
        <v>7420.2740000000003</v>
      </c>
      <c r="N38" s="92"/>
      <c r="O38" s="104" t="s">
        <v>179</v>
      </c>
      <c r="P38" s="105">
        <v>6838.3789999999999</v>
      </c>
      <c r="Q38" s="105">
        <v>7944.933</v>
      </c>
      <c r="R38" s="105">
        <v>7446.5559999999996</v>
      </c>
      <c r="S38" s="106">
        <v>7585.8919999999998</v>
      </c>
      <c r="T38" s="92"/>
      <c r="U38" s="104" t="s">
        <v>179</v>
      </c>
      <c r="V38" s="105">
        <v>7110.4449999999997</v>
      </c>
      <c r="W38" s="106">
        <v>7554.1469999999999</v>
      </c>
      <c r="X38" s="92"/>
      <c r="Y38" s="104" t="s">
        <v>179</v>
      </c>
      <c r="Z38" s="117">
        <v>7365.4369999999999</v>
      </c>
      <c r="AA38" s="112"/>
      <c r="AB38" s="94"/>
      <c r="AC38" s="94"/>
      <c r="AE38" s="112"/>
      <c r="AF38" s="112"/>
      <c r="AI38" s="112"/>
      <c r="AJ38" s="112"/>
      <c r="AK38" s="112"/>
    </row>
    <row r="39" spans="1:37" ht="15">
      <c r="A39" s="104" t="s">
        <v>77</v>
      </c>
      <c r="B39" s="105">
        <v>6757.4449999999997</v>
      </c>
      <c r="C39" s="105">
        <v>7018.57</v>
      </c>
      <c r="D39" s="105">
        <v>7329.52</v>
      </c>
      <c r="E39" s="105">
        <v>7327.4780000000001</v>
      </c>
      <c r="F39" s="105">
        <v>7405.59</v>
      </c>
      <c r="G39" s="105">
        <v>7603.7449999999999</v>
      </c>
      <c r="H39" s="105">
        <v>7341.335</v>
      </c>
      <c r="I39" s="105">
        <v>7141.88</v>
      </c>
      <c r="J39" s="121">
        <v>7291.6779999999999</v>
      </c>
      <c r="K39" s="105">
        <v>7189.5029999999997</v>
      </c>
      <c r="L39" s="105">
        <v>6949.4459999999999</v>
      </c>
      <c r="M39" s="106">
        <v>6789.53</v>
      </c>
      <c r="N39" s="92"/>
      <c r="O39" s="104" t="s">
        <v>77</v>
      </c>
      <c r="P39" s="105">
        <v>7087.5280000000002</v>
      </c>
      <c r="Q39" s="105">
        <v>7432.6040000000003</v>
      </c>
      <c r="R39" s="105">
        <v>7254.61</v>
      </c>
      <c r="S39" s="106">
        <v>6993.99</v>
      </c>
      <c r="T39" s="92"/>
      <c r="U39" s="104" t="s">
        <v>77</v>
      </c>
      <c r="V39" s="105">
        <v>7257.67</v>
      </c>
      <c r="W39" s="106">
        <v>7121.8339999999998</v>
      </c>
      <c r="X39" s="92"/>
      <c r="Y39" s="104" t="s">
        <v>77</v>
      </c>
      <c r="Z39" s="117">
        <v>7195.6329999999998</v>
      </c>
      <c r="AA39" s="112"/>
      <c r="AB39" s="94"/>
      <c r="AC39" s="94"/>
      <c r="AE39" s="112"/>
      <c r="AF39" s="112"/>
      <c r="AI39" s="112"/>
      <c r="AJ39" s="112"/>
      <c r="AK39" s="112"/>
    </row>
    <row r="40" spans="1:37" ht="15.75" thickBot="1">
      <c r="A40" s="99" t="s">
        <v>180</v>
      </c>
      <c r="B40" s="100">
        <v>7710.8810000000003</v>
      </c>
      <c r="C40" s="100">
        <v>7859.8760000000002</v>
      </c>
      <c r="D40" s="100">
        <v>7949.7640000000001</v>
      </c>
      <c r="E40" s="100">
        <v>7993.5519999999997</v>
      </c>
      <c r="F40" s="100">
        <v>8017.86</v>
      </c>
      <c r="G40" s="100">
        <v>8152.0550000000003</v>
      </c>
      <c r="H40" s="100">
        <v>8057.6189999999997</v>
      </c>
      <c r="I40" s="100">
        <v>7943.2049999999999</v>
      </c>
      <c r="J40" s="122">
        <v>8037.4709999999995</v>
      </c>
      <c r="K40" s="100">
        <v>7964.5829999999996</v>
      </c>
      <c r="L40" s="100">
        <v>7746.442</v>
      </c>
      <c r="M40" s="102">
        <v>7783.5020000000004</v>
      </c>
      <c r="N40" s="92"/>
      <c r="O40" s="99" t="s">
        <v>180</v>
      </c>
      <c r="P40" s="100">
        <v>7866.26</v>
      </c>
      <c r="Q40" s="100">
        <v>8044.9210000000003</v>
      </c>
      <c r="R40" s="100">
        <v>8008.317</v>
      </c>
      <c r="S40" s="102">
        <v>7835.326</v>
      </c>
      <c r="T40" s="92"/>
      <c r="U40" s="99" t="s">
        <v>180</v>
      </c>
      <c r="V40" s="100">
        <v>7958.9030000000002</v>
      </c>
      <c r="W40" s="102">
        <v>7918.7650000000003</v>
      </c>
      <c r="X40" s="92"/>
      <c r="Y40" s="99" t="s">
        <v>180</v>
      </c>
      <c r="Z40" s="118">
        <v>7939.4269999999997</v>
      </c>
      <c r="AA40" s="112"/>
      <c r="AB40" s="94"/>
      <c r="AC40" s="94"/>
      <c r="AE40" s="112"/>
      <c r="AF40" s="112"/>
      <c r="AI40" s="112"/>
      <c r="AJ40" s="112"/>
      <c r="AK40" s="112"/>
    </row>
    <row r="41" spans="1:37" ht="15">
      <c r="A41" s="92"/>
      <c r="B41" s="92"/>
      <c r="C41" s="92"/>
      <c r="D41" s="92"/>
      <c r="E41" s="92"/>
      <c r="F41" s="92"/>
      <c r="G41" s="92"/>
      <c r="H41" s="92"/>
      <c r="I41" s="92"/>
      <c r="J41" s="92"/>
      <c r="K41" s="92"/>
      <c r="L41" s="92"/>
      <c r="M41" s="92"/>
      <c r="N41" s="92"/>
      <c r="O41" s="123"/>
      <c r="P41" s="119"/>
      <c r="Q41" s="105"/>
      <c r="R41" s="105"/>
      <c r="S41" s="105"/>
      <c r="T41" s="105"/>
      <c r="U41" s="105"/>
      <c r="V41" s="105"/>
      <c r="W41" s="105"/>
      <c r="X41" s="105"/>
      <c r="Y41" s="105"/>
      <c r="Z41" s="113"/>
      <c r="AA41" s="112"/>
      <c r="AB41" s="94"/>
      <c r="AC41" s="94"/>
      <c r="AE41" s="112"/>
      <c r="AF41" s="112"/>
      <c r="AI41" s="112"/>
      <c r="AJ41" s="112"/>
      <c r="AK41" s="112"/>
    </row>
    <row r="42" spans="1:37" ht="16.5" thickBot="1">
      <c r="A42" s="91">
        <v>2007</v>
      </c>
      <c r="B42" s="92"/>
      <c r="C42" s="92"/>
      <c r="D42" s="92"/>
      <c r="E42" s="92"/>
      <c r="F42" s="92"/>
      <c r="G42" s="92"/>
      <c r="H42" s="92"/>
      <c r="I42" s="92"/>
      <c r="J42" s="92"/>
      <c r="K42" s="92"/>
      <c r="L42" s="93" t="s">
        <v>153</v>
      </c>
      <c r="M42" s="92"/>
      <c r="N42" s="92"/>
      <c r="O42" s="91">
        <v>2007</v>
      </c>
      <c r="P42" s="1289" t="s">
        <v>154</v>
      </c>
      <c r="Q42" s="1289"/>
      <c r="R42" s="1289"/>
      <c r="S42" s="1289"/>
      <c r="T42" s="92"/>
      <c r="U42" s="91">
        <v>2007</v>
      </c>
      <c r="V42" s="1289" t="s">
        <v>155</v>
      </c>
      <c r="W42" s="1289"/>
      <c r="X42" s="92"/>
      <c r="Y42" s="91">
        <v>2007</v>
      </c>
      <c r="Z42" s="92"/>
      <c r="AA42" s="112"/>
      <c r="AB42" s="94"/>
      <c r="AC42" s="94"/>
      <c r="AE42" s="112"/>
      <c r="AF42" s="112"/>
      <c r="AI42" s="112"/>
      <c r="AJ42" s="112"/>
      <c r="AK42" s="112"/>
    </row>
    <row r="43" spans="1:37" ht="15.75" thickBot="1">
      <c r="A43" s="95"/>
      <c r="B43" s="96" t="s">
        <v>157</v>
      </c>
      <c r="C43" s="96" t="s">
        <v>158</v>
      </c>
      <c r="D43" s="96" t="s">
        <v>159</v>
      </c>
      <c r="E43" s="96" t="s">
        <v>160</v>
      </c>
      <c r="F43" s="96" t="s">
        <v>161</v>
      </c>
      <c r="G43" s="96" t="s">
        <v>162</v>
      </c>
      <c r="H43" s="96" t="s">
        <v>163</v>
      </c>
      <c r="I43" s="96" t="s">
        <v>164</v>
      </c>
      <c r="J43" s="96" t="s">
        <v>165</v>
      </c>
      <c r="K43" s="96" t="s">
        <v>166</v>
      </c>
      <c r="L43" s="96" t="s">
        <v>167</v>
      </c>
      <c r="M43" s="97" t="s">
        <v>168</v>
      </c>
      <c r="N43" s="92"/>
      <c r="O43" s="95"/>
      <c r="P43" s="96" t="s">
        <v>169</v>
      </c>
      <c r="Q43" s="96" t="s">
        <v>170</v>
      </c>
      <c r="R43" s="96" t="s">
        <v>171</v>
      </c>
      <c r="S43" s="97" t="s">
        <v>172</v>
      </c>
      <c r="T43" s="92"/>
      <c r="U43" s="95"/>
      <c r="V43" s="96" t="s">
        <v>173</v>
      </c>
      <c r="W43" s="97" t="s">
        <v>174</v>
      </c>
      <c r="X43" s="92"/>
      <c r="Y43" s="95"/>
      <c r="Z43" s="98" t="s">
        <v>175</v>
      </c>
      <c r="AA43" s="112"/>
      <c r="AB43" s="94"/>
      <c r="AC43" s="94"/>
      <c r="AE43" s="112"/>
      <c r="AF43" s="112"/>
      <c r="AI43" s="112"/>
      <c r="AJ43" s="112"/>
      <c r="AK43" s="112"/>
    </row>
    <row r="44" spans="1:37" ht="15.75" thickBot="1">
      <c r="A44" s="110" t="s">
        <v>176</v>
      </c>
      <c r="B44" s="101">
        <v>8300.0879999999997</v>
      </c>
      <c r="C44" s="101">
        <v>8454.07</v>
      </c>
      <c r="D44" s="101">
        <v>8390.0499999999993</v>
      </c>
      <c r="E44" s="101">
        <v>8264.2860000000001</v>
      </c>
      <c r="F44" s="101">
        <v>7979.54</v>
      </c>
      <c r="G44" s="101">
        <v>7879.23</v>
      </c>
      <c r="H44" s="101">
        <v>7832.66</v>
      </c>
      <c r="I44" s="101">
        <v>8083.85</v>
      </c>
      <c r="J44" s="120">
        <v>8234.14</v>
      </c>
      <c r="K44" s="101">
        <v>7900.83</v>
      </c>
      <c r="L44" s="101">
        <v>7647.18</v>
      </c>
      <c r="M44" s="111">
        <v>7700.9629999999997</v>
      </c>
      <c r="N44" s="92"/>
      <c r="O44" s="99" t="s">
        <v>176</v>
      </c>
      <c r="P44" s="100">
        <v>8381.69</v>
      </c>
      <c r="Q44" s="100">
        <v>8029.51</v>
      </c>
      <c r="R44" s="100">
        <v>8063.45</v>
      </c>
      <c r="S44" s="102">
        <v>7761.8850000000002</v>
      </c>
      <c r="T44" s="92"/>
      <c r="U44" s="99" t="s">
        <v>176</v>
      </c>
      <c r="V44" s="100">
        <v>8203.5300000000007</v>
      </c>
      <c r="W44" s="102">
        <v>7910.0129999999999</v>
      </c>
      <c r="X44" s="92"/>
      <c r="Y44" s="99" t="s">
        <v>176</v>
      </c>
      <c r="Z44" s="103">
        <v>8051.7579999999998</v>
      </c>
      <c r="AA44" s="112"/>
      <c r="AB44" s="94"/>
      <c r="AC44" s="94"/>
      <c r="AE44" s="112"/>
      <c r="AF44" s="112"/>
      <c r="AI44" s="112"/>
      <c r="AJ44" s="112"/>
      <c r="AK44" s="112"/>
    </row>
    <row r="45" spans="1:37" ht="15">
      <c r="A45" s="104" t="s">
        <v>177</v>
      </c>
      <c r="B45" s="105">
        <v>9327.32</v>
      </c>
      <c r="C45" s="105">
        <v>9332.4419999999991</v>
      </c>
      <c r="D45" s="105">
        <v>9210.2150000000001</v>
      </c>
      <c r="E45" s="105">
        <v>9131.7939999999999</v>
      </c>
      <c r="F45" s="105">
        <v>8837.6489999999994</v>
      </c>
      <c r="G45" s="105">
        <v>8656.8169999999991</v>
      </c>
      <c r="H45" s="105">
        <v>8541.8889999999992</v>
      </c>
      <c r="I45" s="105">
        <v>8872.7790000000005</v>
      </c>
      <c r="J45" s="121">
        <v>8909.1650000000009</v>
      </c>
      <c r="K45" s="105">
        <v>8661.6360000000004</v>
      </c>
      <c r="L45" s="105">
        <v>8492.9030000000002</v>
      </c>
      <c r="M45" s="106">
        <v>8532.5460000000003</v>
      </c>
      <c r="N45" s="92"/>
      <c r="O45" s="104" t="s">
        <v>177</v>
      </c>
      <c r="P45" s="105">
        <v>9288.7070000000003</v>
      </c>
      <c r="Q45" s="105">
        <v>8870.2569999999996</v>
      </c>
      <c r="R45" s="105">
        <v>8793.7739999999994</v>
      </c>
      <c r="S45" s="106">
        <v>8567.6569999999992</v>
      </c>
      <c r="T45" s="92"/>
      <c r="U45" s="104" t="s">
        <v>177</v>
      </c>
      <c r="V45" s="105">
        <v>9086.6129999999994</v>
      </c>
      <c r="W45" s="106">
        <v>8680.4789999999994</v>
      </c>
      <c r="X45" s="92"/>
      <c r="Y45" s="104" t="s">
        <v>177</v>
      </c>
      <c r="Z45" s="107">
        <v>8881.634</v>
      </c>
      <c r="AA45" s="112"/>
      <c r="AB45" s="94"/>
      <c r="AC45" s="94"/>
      <c r="AE45" s="112"/>
      <c r="AF45" s="112"/>
      <c r="AI45" s="112"/>
      <c r="AJ45" s="112"/>
      <c r="AK45" s="112"/>
    </row>
    <row r="46" spans="1:37" ht="15">
      <c r="A46" s="104" t="s">
        <v>178</v>
      </c>
      <c r="B46" s="105">
        <v>9338.768</v>
      </c>
      <c r="C46" s="105">
        <v>9383.1380000000008</v>
      </c>
      <c r="D46" s="105">
        <v>9096.3439999999991</v>
      </c>
      <c r="E46" s="105">
        <v>9103.5759999999991</v>
      </c>
      <c r="F46" s="105">
        <v>8727.0460000000003</v>
      </c>
      <c r="G46" s="105">
        <v>8689.4779999999992</v>
      </c>
      <c r="H46" s="105">
        <v>8711.4969999999994</v>
      </c>
      <c r="I46" s="105">
        <v>8884.393</v>
      </c>
      <c r="J46" s="121">
        <v>8996.0930000000008</v>
      </c>
      <c r="K46" s="105">
        <v>8653.4509999999991</v>
      </c>
      <c r="L46" s="105">
        <v>8305.2860000000001</v>
      </c>
      <c r="M46" s="106">
        <v>8399</v>
      </c>
      <c r="N46" s="92"/>
      <c r="O46" s="104" t="s">
        <v>178</v>
      </c>
      <c r="P46" s="105">
        <v>9255.1720000000005</v>
      </c>
      <c r="Q46" s="105">
        <v>8827.6630000000005</v>
      </c>
      <c r="R46" s="105">
        <v>8873.5319999999992</v>
      </c>
      <c r="S46" s="106">
        <v>8468.1129999999994</v>
      </c>
      <c r="T46" s="92"/>
      <c r="U46" s="104" t="s">
        <v>178</v>
      </c>
      <c r="V46" s="105">
        <v>9027.6849999999995</v>
      </c>
      <c r="W46" s="106">
        <v>8705.9120000000003</v>
      </c>
      <c r="X46" s="92"/>
      <c r="Y46" s="104" t="s">
        <v>178</v>
      </c>
      <c r="Z46" s="108">
        <v>8865.4930000000004</v>
      </c>
      <c r="AA46" s="112"/>
      <c r="AB46" s="94"/>
      <c r="AC46" s="94"/>
      <c r="AE46" s="112"/>
      <c r="AF46" s="112"/>
      <c r="AI46" s="112"/>
      <c r="AJ46" s="112"/>
      <c r="AK46" s="112"/>
    </row>
    <row r="47" spans="1:37" ht="15">
      <c r="A47" s="104" t="s">
        <v>179</v>
      </c>
      <c r="B47" s="105"/>
      <c r="C47" s="105"/>
      <c r="D47" s="105">
        <v>7924.902</v>
      </c>
      <c r="E47" s="105">
        <v>8900.1</v>
      </c>
      <c r="F47" s="105">
        <v>7734.7860000000001</v>
      </c>
      <c r="G47" s="105">
        <v>6769.28</v>
      </c>
      <c r="H47" s="105"/>
      <c r="I47" s="105">
        <v>7315</v>
      </c>
      <c r="J47" s="121">
        <v>8061.22</v>
      </c>
      <c r="K47" s="105">
        <v>7595</v>
      </c>
      <c r="L47" s="105">
        <v>8331.7090000000007</v>
      </c>
      <c r="M47" s="106">
        <v>6490</v>
      </c>
      <c r="N47" s="124"/>
      <c r="O47" s="104" t="s">
        <v>179</v>
      </c>
      <c r="P47" s="105">
        <v>7924.902</v>
      </c>
      <c r="Q47" s="105">
        <v>7534.2439999999997</v>
      </c>
      <c r="R47" s="105">
        <v>7554.0029999999997</v>
      </c>
      <c r="S47" s="106">
        <v>7363.8029999999999</v>
      </c>
      <c r="T47" s="92"/>
      <c r="U47" s="104" t="s">
        <v>179</v>
      </c>
      <c r="V47" s="105">
        <v>7567.1090000000004</v>
      </c>
      <c r="W47" s="106">
        <v>7427.6570000000002</v>
      </c>
      <c r="X47" s="92"/>
      <c r="Y47" s="104" t="s">
        <v>179</v>
      </c>
      <c r="Z47" s="108">
        <v>7545.259</v>
      </c>
      <c r="AA47" s="112"/>
      <c r="AB47" s="94"/>
      <c r="AC47" s="94"/>
      <c r="AE47" s="112"/>
      <c r="AF47" s="112"/>
      <c r="AI47" s="112"/>
      <c r="AJ47" s="112"/>
      <c r="AK47" s="112"/>
    </row>
    <row r="48" spans="1:37" ht="15">
      <c r="A48" s="104" t="s">
        <v>77</v>
      </c>
      <c r="B48" s="105">
        <v>7010.9489999999996</v>
      </c>
      <c r="C48" s="105">
        <v>7282.9</v>
      </c>
      <c r="D48" s="105">
        <v>7350.3360000000002</v>
      </c>
      <c r="E48" s="105">
        <v>7284.1090000000004</v>
      </c>
      <c r="F48" s="105">
        <v>7091.4859999999999</v>
      </c>
      <c r="G48" s="105">
        <v>7056.5649999999996</v>
      </c>
      <c r="H48" s="105">
        <v>7047.7619999999997</v>
      </c>
      <c r="I48" s="105">
        <v>7222.0609999999997</v>
      </c>
      <c r="J48" s="121">
        <v>7473.93</v>
      </c>
      <c r="K48" s="105">
        <v>7173.5990000000002</v>
      </c>
      <c r="L48" s="105">
        <v>6699.8850000000002</v>
      </c>
      <c r="M48" s="106">
        <v>6545.8090000000002</v>
      </c>
      <c r="N48" s="125"/>
      <c r="O48" s="104" t="s">
        <v>77</v>
      </c>
      <c r="P48" s="105">
        <v>7213.393</v>
      </c>
      <c r="Q48" s="105">
        <v>7132.7960000000003</v>
      </c>
      <c r="R48" s="105">
        <v>7255.4679999999998</v>
      </c>
      <c r="S48" s="106">
        <v>6861.848</v>
      </c>
      <c r="T48" s="92"/>
      <c r="U48" s="104" t="s">
        <v>77</v>
      </c>
      <c r="V48" s="105">
        <v>7169.8860000000004</v>
      </c>
      <c r="W48" s="106">
        <v>7052.7560000000003</v>
      </c>
      <c r="X48" s="92"/>
      <c r="Y48" s="104" t="s">
        <v>77</v>
      </c>
      <c r="Z48" s="108">
        <v>7107.0889999999999</v>
      </c>
      <c r="AA48" s="112"/>
      <c r="AB48" s="94"/>
      <c r="AC48" s="94"/>
      <c r="AE48" s="112"/>
      <c r="AF48" s="112"/>
      <c r="AI48" s="112"/>
      <c r="AJ48" s="112"/>
      <c r="AK48" s="112"/>
    </row>
    <row r="49" spans="1:37" ht="15.75" thickBot="1">
      <c r="A49" s="99" t="s">
        <v>180</v>
      </c>
      <c r="B49" s="100">
        <v>7876.4269999999997</v>
      </c>
      <c r="C49" s="100">
        <v>7957.4679999999998</v>
      </c>
      <c r="D49" s="100">
        <v>7928.0519999999997</v>
      </c>
      <c r="E49" s="100">
        <v>7808.3069999999998</v>
      </c>
      <c r="F49" s="100">
        <v>7675.9589999999998</v>
      </c>
      <c r="G49" s="100">
        <v>7638.9549999999999</v>
      </c>
      <c r="H49" s="100">
        <v>7641.9970000000003</v>
      </c>
      <c r="I49" s="100">
        <v>7808.433</v>
      </c>
      <c r="J49" s="122">
        <v>7922.69</v>
      </c>
      <c r="K49" s="100">
        <v>7711.3559999999998</v>
      </c>
      <c r="L49" s="100">
        <v>7602.9250000000002</v>
      </c>
      <c r="M49" s="102">
        <v>7598.1840000000002</v>
      </c>
      <c r="N49" s="125"/>
      <c r="O49" s="99" t="s">
        <v>180</v>
      </c>
      <c r="P49" s="100">
        <v>7920.8</v>
      </c>
      <c r="Q49" s="100">
        <v>7701.4250000000002</v>
      </c>
      <c r="R49" s="100">
        <v>7796.5860000000002</v>
      </c>
      <c r="S49" s="102">
        <v>7645.5820000000003</v>
      </c>
      <c r="T49" s="92"/>
      <c r="U49" s="99" t="s">
        <v>180</v>
      </c>
      <c r="V49" s="100">
        <v>7811.8819999999996</v>
      </c>
      <c r="W49" s="102">
        <v>7717.9570000000003</v>
      </c>
      <c r="X49" s="92"/>
      <c r="Y49" s="99" t="s">
        <v>180</v>
      </c>
      <c r="Z49" s="109">
        <v>7763.86</v>
      </c>
      <c r="AA49" s="112"/>
      <c r="AB49" s="94"/>
      <c r="AC49" s="94"/>
      <c r="AE49" s="112"/>
      <c r="AF49" s="112"/>
      <c r="AI49" s="112"/>
      <c r="AJ49" s="112"/>
      <c r="AK49" s="112"/>
    </row>
    <row r="50" spans="1:37" ht="15">
      <c r="A50" s="119"/>
      <c r="B50" s="105"/>
      <c r="C50" s="105"/>
      <c r="D50" s="105"/>
      <c r="E50" s="105"/>
      <c r="F50" s="105"/>
      <c r="G50" s="105"/>
      <c r="H50" s="105"/>
      <c r="I50" s="105"/>
      <c r="J50" s="126"/>
      <c r="K50" s="105"/>
      <c r="L50" s="105"/>
      <c r="M50" s="105"/>
      <c r="N50" s="125"/>
      <c r="O50" s="119"/>
      <c r="P50" s="105"/>
      <c r="Q50" s="105"/>
      <c r="R50" s="105"/>
      <c r="S50" s="105"/>
      <c r="T50" s="92"/>
      <c r="U50" s="119"/>
      <c r="V50" s="105"/>
      <c r="W50" s="105"/>
      <c r="X50" s="92"/>
      <c r="Y50" s="119"/>
      <c r="Z50" s="127"/>
      <c r="AA50" s="112"/>
      <c r="AB50" s="94"/>
      <c r="AC50" s="94"/>
      <c r="AE50" s="112"/>
      <c r="AF50" s="112"/>
      <c r="AI50" s="112"/>
      <c r="AJ50" s="112"/>
      <c r="AK50" s="112"/>
    </row>
    <row r="51" spans="1:37" ht="16.5" thickBot="1">
      <c r="A51" s="91">
        <v>2008</v>
      </c>
      <c r="B51" s="92"/>
      <c r="C51" s="92"/>
      <c r="D51" s="92"/>
      <c r="E51" s="92"/>
      <c r="F51" s="92"/>
      <c r="G51" s="92"/>
      <c r="H51" s="92"/>
      <c r="I51" s="92"/>
      <c r="J51" s="92"/>
      <c r="K51" s="92"/>
      <c r="L51" s="93" t="s">
        <v>153</v>
      </c>
      <c r="M51" s="92"/>
      <c r="N51" s="125"/>
      <c r="O51" s="91">
        <v>2008</v>
      </c>
      <c r="P51" s="1289" t="s">
        <v>154</v>
      </c>
      <c r="Q51" s="1289"/>
      <c r="R51" s="1289"/>
      <c r="S51" s="1289"/>
      <c r="T51" s="92"/>
      <c r="U51" s="91">
        <v>2008</v>
      </c>
      <c r="V51" s="1289" t="s">
        <v>155</v>
      </c>
      <c r="W51" s="1289"/>
      <c r="X51" s="92"/>
      <c r="Y51" s="91">
        <v>2008</v>
      </c>
      <c r="Z51" s="92"/>
      <c r="AA51" s="112"/>
      <c r="AB51" s="94"/>
      <c r="AC51" s="94"/>
      <c r="AE51" s="112"/>
      <c r="AF51" s="112"/>
      <c r="AI51" s="112"/>
      <c r="AJ51" s="112"/>
      <c r="AK51" s="112"/>
    </row>
    <row r="52" spans="1:37" ht="15.75" thickBot="1">
      <c r="A52" s="95"/>
      <c r="B52" s="96" t="s">
        <v>157</v>
      </c>
      <c r="C52" s="96" t="s">
        <v>158</v>
      </c>
      <c r="D52" s="96" t="s">
        <v>159</v>
      </c>
      <c r="E52" s="96" t="s">
        <v>160</v>
      </c>
      <c r="F52" s="96" t="s">
        <v>161</v>
      </c>
      <c r="G52" s="96" t="s">
        <v>162</v>
      </c>
      <c r="H52" s="96" t="s">
        <v>163</v>
      </c>
      <c r="I52" s="96" t="s">
        <v>164</v>
      </c>
      <c r="J52" s="96" t="s">
        <v>165</v>
      </c>
      <c r="K52" s="96" t="s">
        <v>166</v>
      </c>
      <c r="L52" s="96" t="s">
        <v>167</v>
      </c>
      <c r="M52" s="97" t="s">
        <v>168</v>
      </c>
      <c r="N52" s="125"/>
      <c r="O52" s="95"/>
      <c r="P52" s="96" t="s">
        <v>169</v>
      </c>
      <c r="Q52" s="96" t="s">
        <v>170</v>
      </c>
      <c r="R52" s="96" t="s">
        <v>171</v>
      </c>
      <c r="S52" s="97" t="s">
        <v>172</v>
      </c>
      <c r="T52" s="92"/>
      <c r="U52" s="95"/>
      <c r="V52" s="96" t="s">
        <v>173</v>
      </c>
      <c r="W52" s="97" t="s">
        <v>174</v>
      </c>
      <c r="X52" s="92"/>
      <c r="Y52" s="95"/>
      <c r="Z52" s="98" t="s">
        <v>175</v>
      </c>
      <c r="AA52" s="112"/>
      <c r="AB52" s="94"/>
      <c r="AC52" s="94"/>
      <c r="AD52" s="128"/>
      <c r="AE52" s="112"/>
      <c r="AF52" s="112"/>
      <c r="AI52" s="112"/>
      <c r="AJ52" s="112"/>
      <c r="AK52" s="112"/>
    </row>
    <row r="53" spans="1:37" ht="15.75" thickBot="1">
      <c r="A53" s="110" t="s">
        <v>176</v>
      </c>
      <c r="B53" s="101">
        <v>8130.38</v>
      </c>
      <c r="C53" s="101">
        <v>8239.08</v>
      </c>
      <c r="D53" s="101">
        <v>8222.4599999999991</v>
      </c>
      <c r="E53" s="101">
        <v>8227.48</v>
      </c>
      <c r="F53" s="101">
        <v>8241.0300000000007</v>
      </c>
      <c r="G53" s="101">
        <v>8442.4599999999991</v>
      </c>
      <c r="H53" s="101">
        <v>8053.8850000000002</v>
      </c>
      <c r="I53" s="101">
        <v>8102.4309999999996</v>
      </c>
      <c r="J53" s="120">
        <v>8283.7999999999993</v>
      </c>
      <c r="K53" s="101">
        <v>8257.7999999999993</v>
      </c>
      <c r="L53" s="101">
        <v>8163</v>
      </c>
      <c r="M53" s="111">
        <v>8405.14</v>
      </c>
      <c r="N53" s="125"/>
      <c r="O53" s="99" t="s">
        <v>176</v>
      </c>
      <c r="P53" s="100">
        <v>8196.09</v>
      </c>
      <c r="Q53" s="100">
        <v>8299.3799999999992</v>
      </c>
      <c r="R53" s="100">
        <v>8147.9</v>
      </c>
      <c r="S53" s="102">
        <v>8269.1</v>
      </c>
      <c r="T53" s="92"/>
      <c r="U53" s="99" t="s">
        <v>176</v>
      </c>
      <c r="V53" s="100">
        <v>8250.0499999999993</v>
      </c>
      <c r="W53" s="102">
        <v>8212.5</v>
      </c>
      <c r="X53" s="92"/>
      <c r="Y53" s="99" t="s">
        <v>176</v>
      </c>
      <c r="Z53" s="103">
        <v>8231.74</v>
      </c>
      <c r="AA53" s="112"/>
      <c r="AB53" s="94"/>
      <c r="AC53" s="94"/>
      <c r="AD53" s="128"/>
      <c r="AE53" s="112"/>
      <c r="AF53" s="112"/>
      <c r="AI53" s="112"/>
      <c r="AJ53" s="112"/>
      <c r="AK53" s="112"/>
    </row>
    <row r="54" spans="1:37" ht="15">
      <c r="A54" s="104" t="s">
        <v>177</v>
      </c>
      <c r="B54" s="105">
        <v>8998.4339999999993</v>
      </c>
      <c r="C54" s="105">
        <v>8924.7729999999992</v>
      </c>
      <c r="D54" s="105">
        <v>8829.9410000000007</v>
      </c>
      <c r="E54" s="105">
        <v>8884.5540000000001</v>
      </c>
      <c r="F54" s="105">
        <v>8862.8870000000006</v>
      </c>
      <c r="G54" s="105">
        <v>9027.1550000000007</v>
      </c>
      <c r="H54" s="105">
        <v>8759.2639999999992</v>
      </c>
      <c r="I54" s="105">
        <v>8872.0889999999999</v>
      </c>
      <c r="J54" s="121">
        <v>9027.9940000000006</v>
      </c>
      <c r="K54" s="105">
        <v>9090.277</v>
      </c>
      <c r="L54" s="105">
        <v>9090.7630000000008</v>
      </c>
      <c r="M54" s="106">
        <v>9340.107</v>
      </c>
      <c r="N54" s="125"/>
      <c r="O54" s="104" t="s">
        <v>177</v>
      </c>
      <c r="P54" s="105">
        <v>8919.33</v>
      </c>
      <c r="Q54" s="105">
        <v>8923.8700000000008</v>
      </c>
      <c r="R54" s="105">
        <v>8886.5360000000001</v>
      </c>
      <c r="S54" s="106">
        <v>9164.2129999999997</v>
      </c>
      <c r="T54" s="92"/>
      <c r="U54" s="104" t="s">
        <v>177</v>
      </c>
      <c r="V54" s="105">
        <v>8921.6650000000009</v>
      </c>
      <c r="W54" s="106">
        <v>9035.5820000000003</v>
      </c>
      <c r="X54" s="92"/>
      <c r="Y54" s="104" t="s">
        <v>177</v>
      </c>
      <c r="Z54" s="107">
        <v>8974.9009999999998</v>
      </c>
      <c r="AA54" s="112"/>
      <c r="AB54" s="94"/>
      <c r="AC54" s="94"/>
      <c r="AD54" s="128"/>
      <c r="AE54" s="112"/>
      <c r="AF54" s="112"/>
      <c r="AI54" s="112"/>
      <c r="AJ54" s="112"/>
      <c r="AK54" s="112"/>
    </row>
    <row r="55" spans="1:37" ht="15">
      <c r="A55" s="104" t="s">
        <v>178</v>
      </c>
      <c r="B55" s="105">
        <v>8935.1730000000007</v>
      </c>
      <c r="C55" s="105">
        <v>8791.1849999999995</v>
      </c>
      <c r="D55" s="105">
        <v>8671.2080000000005</v>
      </c>
      <c r="E55" s="105">
        <v>8815.7440000000006</v>
      </c>
      <c r="F55" s="105">
        <v>8926.8379999999997</v>
      </c>
      <c r="G55" s="105">
        <v>9163.0280000000002</v>
      </c>
      <c r="H55" s="105">
        <v>8886.634</v>
      </c>
      <c r="I55" s="105">
        <v>9023.6820000000007</v>
      </c>
      <c r="J55" s="121">
        <v>9186.3269999999993</v>
      </c>
      <c r="K55" s="105">
        <v>9172.9500000000007</v>
      </c>
      <c r="L55" s="105">
        <v>9156.6110000000008</v>
      </c>
      <c r="M55" s="106">
        <v>9112.0939999999991</v>
      </c>
      <c r="N55" s="125"/>
      <c r="O55" s="104" t="s">
        <v>178</v>
      </c>
      <c r="P55" s="105">
        <v>8807.9699999999993</v>
      </c>
      <c r="Q55" s="105">
        <v>8962.6229999999996</v>
      </c>
      <c r="R55" s="105">
        <v>9054.0529999999999</v>
      </c>
      <c r="S55" s="106">
        <v>9150.9590000000007</v>
      </c>
      <c r="T55" s="92"/>
      <c r="U55" s="104" t="s">
        <v>178</v>
      </c>
      <c r="V55" s="105">
        <v>8893.0709999999999</v>
      </c>
      <c r="W55" s="106">
        <v>9091.5149999999994</v>
      </c>
      <c r="X55" s="92"/>
      <c r="Y55" s="104" t="s">
        <v>178</v>
      </c>
      <c r="Z55" s="108">
        <v>8992.7029999999995</v>
      </c>
      <c r="AA55" s="112"/>
      <c r="AB55" s="94"/>
      <c r="AC55" s="94"/>
      <c r="AD55" s="128"/>
      <c r="AE55" s="112"/>
      <c r="AF55" s="112"/>
      <c r="AI55" s="112"/>
      <c r="AJ55" s="112"/>
      <c r="AK55" s="112"/>
    </row>
    <row r="56" spans="1:37" ht="15">
      <c r="A56" s="104" t="s">
        <v>179</v>
      </c>
      <c r="B56" s="105">
        <v>7537.9560000000001</v>
      </c>
      <c r="C56" s="105">
        <v>7974.451</v>
      </c>
      <c r="D56" s="105">
        <v>8560</v>
      </c>
      <c r="E56" s="105">
        <v>6382.9880000000003</v>
      </c>
      <c r="F56" s="105">
        <v>8585.5139999999992</v>
      </c>
      <c r="G56" s="105">
        <v>9491</v>
      </c>
      <c r="H56" s="105">
        <v>8129.1210000000001</v>
      </c>
      <c r="I56" s="105">
        <v>8025</v>
      </c>
      <c r="J56" s="121">
        <v>7545.2560000000003</v>
      </c>
      <c r="K56" s="105"/>
      <c r="L56" s="105">
        <v>7782.0550000000003</v>
      </c>
      <c r="M56" s="106">
        <v>7706</v>
      </c>
      <c r="N56" s="125"/>
      <c r="O56" s="104" t="s">
        <v>179</v>
      </c>
      <c r="P56" s="105">
        <v>7675.18</v>
      </c>
      <c r="Q56" s="105">
        <v>6953.2830000000004</v>
      </c>
      <c r="R56" s="105">
        <v>7909.07</v>
      </c>
      <c r="S56" s="106">
        <v>7772.9669999999996</v>
      </c>
      <c r="T56" s="92"/>
      <c r="U56" s="104" t="s">
        <v>179</v>
      </c>
      <c r="V56" s="105">
        <v>7486.4110000000001</v>
      </c>
      <c r="W56" s="106">
        <v>7866.26</v>
      </c>
      <c r="X56" s="92"/>
      <c r="Y56" s="104" t="s">
        <v>179</v>
      </c>
      <c r="Z56" s="108">
        <v>7599.1949999999997</v>
      </c>
      <c r="AA56" s="112"/>
      <c r="AB56" s="94"/>
      <c r="AC56" s="94"/>
      <c r="AD56" s="128"/>
      <c r="AE56" s="112"/>
      <c r="AF56" s="112"/>
      <c r="AI56" s="112"/>
      <c r="AJ56" s="112"/>
      <c r="AK56" s="112"/>
    </row>
    <row r="57" spans="1:37" ht="15">
      <c r="A57" s="104" t="s">
        <v>77</v>
      </c>
      <c r="B57" s="105">
        <v>6968.174</v>
      </c>
      <c r="C57" s="105">
        <v>7153.49</v>
      </c>
      <c r="D57" s="105">
        <v>7307.6940000000004</v>
      </c>
      <c r="E57" s="105">
        <v>7351.0360000000001</v>
      </c>
      <c r="F57" s="105">
        <v>7399.5039999999999</v>
      </c>
      <c r="G57" s="105">
        <v>7651.6189999999997</v>
      </c>
      <c r="H57" s="105">
        <v>7241.6490000000003</v>
      </c>
      <c r="I57" s="105">
        <v>7220.8549999999996</v>
      </c>
      <c r="J57" s="121">
        <v>7368.8329999999996</v>
      </c>
      <c r="K57" s="105">
        <v>7314.7179999999998</v>
      </c>
      <c r="L57" s="105">
        <v>7028.4189999999999</v>
      </c>
      <c r="M57" s="106">
        <v>7198.3549999999996</v>
      </c>
      <c r="N57" s="125"/>
      <c r="O57" s="104" t="s">
        <v>77</v>
      </c>
      <c r="P57" s="105">
        <v>7132.05</v>
      </c>
      <c r="Q57" s="105">
        <v>7459.0479999999998</v>
      </c>
      <c r="R57" s="105">
        <v>7279.085</v>
      </c>
      <c r="S57" s="106">
        <v>7189.6670000000004</v>
      </c>
      <c r="T57" s="92"/>
      <c r="U57" s="104" t="s">
        <v>77</v>
      </c>
      <c r="V57" s="105">
        <v>7305.5460000000003</v>
      </c>
      <c r="W57" s="106">
        <v>7231.9449999999997</v>
      </c>
      <c r="X57" s="92"/>
      <c r="Y57" s="104" t="s">
        <v>77</v>
      </c>
      <c r="Z57" s="108">
        <v>7267.7269999999999</v>
      </c>
      <c r="AA57" s="112"/>
      <c r="AB57" s="94"/>
      <c r="AC57" s="94"/>
      <c r="AD57" s="128"/>
      <c r="AE57" s="112"/>
      <c r="AF57" s="112"/>
      <c r="AI57" s="112"/>
      <c r="AJ57" s="112"/>
      <c r="AK57" s="112"/>
    </row>
    <row r="58" spans="1:37" ht="15.75" thickBot="1">
      <c r="A58" s="99" t="s">
        <v>180</v>
      </c>
      <c r="B58" s="100">
        <v>7828.5020000000004</v>
      </c>
      <c r="C58" s="100">
        <v>7918.759</v>
      </c>
      <c r="D58" s="100">
        <v>7988.116</v>
      </c>
      <c r="E58" s="100">
        <v>7963.8639999999996</v>
      </c>
      <c r="F58" s="100">
        <v>7990.348</v>
      </c>
      <c r="G58" s="100">
        <v>8085.9989999999998</v>
      </c>
      <c r="H58" s="100">
        <v>7858.8770000000004</v>
      </c>
      <c r="I58" s="100">
        <v>7826.12</v>
      </c>
      <c r="J58" s="122">
        <v>7971.0230000000001</v>
      </c>
      <c r="K58" s="100">
        <v>7954.9449999999997</v>
      </c>
      <c r="L58" s="100">
        <v>7908.0110000000004</v>
      </c>
      <c r="M58" s="102">
        <v>8076.5360000000001</v>
      </c>
      <c r="N58" s="125"/>
      <c r="O58" s="99" t="s">
        <v>180</v>
      </c>
      <c r="P58" s="100">
        <v>7911.28</v>
      </c>
      <c r="Q58" s="100">
        <v>8009.1530000000002</v>
      </c>
      <c r="R58" s="100">
        <v>7889.34</v>
      </c>
      <c r="S58" s="102">
        <v>7973.6850000000004</v>
      </c>
      <c r="T58" s="92"/>
      <c r="U58" s="99" t="s">
        <v>180</v>
      </c>
      <c r="V58" s="100">
        <v>7963.2809999999999</v>
      </c>
      <c r="W58" s="102">
        <v>7935.1210000000001</v>
      </c>
      <c r="X58" s="92"/>
      <c r="Y58" s="99" t="s">
        <v>180</v>
      </c>
      <c r="Z58" s="109">
        <v>7949.3209999999999</v>
      </c>
      <c r="AA58" s="112"/>
      <c r="AB58" s="94"/>
      <c r="AC58" s="94"/>
      <c r="AD58" s="129"/>
      <c r="AE58" s="112"/>
      <c r="AF58" s="112"/>
      <c r="AI58" s="112"/>
      <c r="AJ58" s="112"/>
      <c r="AK58" s="112"/>
    </row>
    <row r="59" spans="1:37" ht="15">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112"/>
      <c r="AB59" s="94"/>
      <c r="AC59" s="94"/>
      <c r="AD59" s="112"/>
      <c r="AE59" s="112"/>
      <c r="AF59" s="112"/>
      <c r="AI59" s="112"/>
      <c r="AJ59" s="112"/>
      <c r="AK59" s="112"/>
    </row>
    <row r="60" spans="1:37" ht="16.5" thickBot="1">
      <c r="A60" s="91">
        <v>2009</v>
      </c>
      <c r="B60" s="92"/>
      <c r="C60" s="92"/>
      <c r="D60" s="92"/>
      <c r="E60" s="92"/>
      <c r="F60" s="92"/>
      <c r="G60" s="92"/>
      <c r="H60" s="92"/>
      <c r="I60" s="92"/>
      <c r="J60" s="92"/>
      <c r="K60" s="92"/>
      <c r="L60" s="93" t="s">
        <v>153</v>
      </c>
      <c r="M60" s="92"/>
      <c r="N60" s="125"/>
      <c r="O60" s="91">
        <v>2009</v>
      </c>
      <c r="P60" s="1289" t="s">
        <v>154</v>
      </c>
      <c r="Q60" s="1289"/>
      <c r="R60" s="1289"/>
      <c r="S60" s="1289"/>
      <c r="T60" s="92"/>
      <c r="U60" s="91">
        <v>2009</v>
      </c>
      <c r="V60" s="1289" t="s">
        <v>155</v>
      </c>
      <c r="W60" s="1289"/>
      <c r="X60" s="92"/>
      <c r="Y60" s="91">
        <v>2009</v>
      </c>
      <c r="Z60" s="92"/>
      <c r="AA60" s="112"/>
      <c r="AB60" s="94"/>
      <c r="AC60" s="94"/>
      <c r="AD60" s="112"/>
      <c r="AE60" s="112"/>
      <c r="AF60" s="112"/>
      <c r="AI60" s="112"/>
      <c r="AJ60" s="112"/>
      <c r="AK60" s="112"/>
    </row>
    <row r="61" spans="1:37" ht="15.75" thickBot="1">
      <c r="A61" s="95"/>
      <c r="B61" s="96" t="s">
        <v>157</v>
      </c>
      <c r="C61" s="96" t="s">
        <v>158</v>
      </c>
      <c r="D61" s="96" t="s">
        <v>159</v>
      </c>
      <c r="E61" s="96" t="s">
        <v>160</v>
      </c>
      <c r="F61" s="96" t="s">
        <v>161</v>
      </c>
      <c r="G61" s="96" t="s">
        <v>162</v>
      </c>
      <c r="H61" s="96" t="s">
        <v>163</v>
      </c>
      <c r="I61" s="96" t="s">
        <v>164</v>
      </c>
      <c r="J61" s="96" t="s">
        <v>165</v>
      </c>
      <c r="K61" s="96" t="s">
        <v>166</v>
      </c>
      <c r="L61" s="96" t="s">
        <v>167</v>
      </c>
      <c r="M61" s="97" t="s">
        <v>168</v>
      </c>
      <c r="N61" s="125"/>
      <c r="O61" s="95"/>
      <c r="P61" s="96" t="s">
        <v>169</v>
      </c>
      <c r="Q61" s="96" t="s">
        <v>170</v>
      </c>
      <c r="R61" s="96" t="s">
        <v>171</v>
      </c>
      <c r="S61" s="97" t="s">
        <v>172</v>
      </c>
      <c r="T61" s="92"/>
      <c r="U61" s="95"/>
      <c r="V61" s="96" t="s">
        <v>173</v>
      </c>
      <c r="W61" s="97" t="s">
        <v>174</v>
      </c>
      <c r="X61" s="92"/>
      <c r="Y61" s="95"/>
      <c r="Z61" s="98" t="s">
        <v>175</v>
      </c>
      <c r="AA61" s="112"/>
      <c r="AB61" s="94"/>
      <c r="AC61" s="94"/>
      <c r="AD61" s="112"/>
      <c r="AE61" s="112"/>
      <c r="AF61" s="112"/>
      <c r="AI61" s="112"/>
      <c r="AJ61" s="112"/>
      <c r="AK61" s="112"/>
    </row>
    <row r="62" spans="1:37" ht="15.75" thickBot="1">
      <c r="A62" s="110" t="s">
        <v>176</v>
      </c>
      <c r="B62" s="101">
        <v>8836.48</v>
      </c>
      <c r="C62" s="101">
        <v>9311.77</v>
      </c>
      <c r="D62" s="101">
        <v>9664.4030000000002</v>
      </c>
      <c r="E62" s="101">
        <v>9468.7950000000001</v>
      </c>
      <c r="F62" s="101">
        <v>9615.5030000000006</v>
      </c>
      <c r="G62" s="101">
        <v>9898.1849999999995</v>
      </c>
      <c r="H62" s="101">
        <v>9651.5640000000003</v>
      </c>
      <c r="I62" s="101">
        <v>9456.64</v>
      </c>
      <c r="J62" s="120">
        <v>9373.07</v>
      </c>
      <c r="K62" s="101">
        <v>8992.1020000000008</v>
      </c>
      <c r="L62" s="101">
        <v>9094.2659999999996</v>
      </c>
      <c r="M62" s="111">
        <v>9266.6</v>
      </c>
      <c r="N62" s="125"/>
      <c r="O62" s="99" t="s">
        <v>176</v>
      </c>
      <c r="P62" s="100">
        <v>9296.2800000000007</v>
      </c>
      <c r="Q62" s="100">
        <v>9648.41</v>
      </c>
      <c r="R62" s="100">
        <v>9497.59</v>
      </c>
      <c r="S62" s="102">
        <v>9119.51</v>
      </c>
      <c r="T62" s="92"/>
      <c r="U62" s="99" t="s">
        <v>176</v>
      </c>
      <c r="V62" s="100">
        <v>9483.0300000000007</v>
      </c>
      <c r="W62" s="102">
        <v>9315.18</v>
      </c>
      <c r="X62" s="92"/>
      <c r="Y62" s="99" t="s">
        <v>176</v>
      </c>
      <c r="Z62" s="103">
        <v>9399.41</v>
      </c>
      <c r="AA62" s="112"/>
      <c r="AB62" s="94"/>
      <c r="AC62" s="94"/>
      <c r="AD62" s="112"/>
      <c r="AE62" s="112"/>
      <c r="AF62" s="112"/>
      <c r="AI62" s="112"/>
      <c r="AJ62" s="112"/>
      <c r="AK62" s="112"/>
    </row>
    <row r="63" spans="1:37" ht="15">
      <c r="A63" s="104" t="s">
        <v>177</v>
      </c>
      <c r="B63" s="105">
        <v>9704.1239999999998</v>
      </c>
      <c r="C63" s="105">
        <v>10116.279</v>
      </c>
      <c r="D63" s="105">
        <v>10456.814</v>
      </c>
      <c r="E63" s="105">
        <v>10331.454</v>
      </c>
      <c r="F63" s="105">
        <v>10511.127</v>
      </c>
      <c r="G63" s="105">
        <v>10807.297</v>
      </c>
      <c r="H63" s="105">
        <v>10652.795</v>
      </c>
      <c r="I63" s="105">
        <v>10639.745000000001</v>
      </c>
      <c r="J63" s="121">
        <v>10522.982</v>
      </c>
      <c r="K63" s="105">
        <v>10238.1</v>
      </c>
      <c r="L63" s="105">
        <v>10417.075000000001</v>
      </c>
      <c r="M63" s="106">
        <v>10518.73</v>
      </c>
      <c r="N63" s="125"/>
      <c r="O63" s="104" t="s">
        <v>177</v>
      </c>
      <c r="P63" s="105">
        <v>10120.120999999999</v>
      </c>
      <c r="Q63" s="105">
        <v>10539.700999999999</v>
      </c>
      <c r="R63" s="105">
        <v>10601.567999999999</v>
      </c>
      <c r="S63" s="106">
        <v>10397.913</v>
      </c>
      <c r="T63" s="92"/>
      <c r="U63" s="104" t="s">
        <v>177</v>
      </c>
      <c r="V63" s="105">
        <v>10331.672</v>
      </c>
      <c r="W63" s="106">
        <v>10504.382</v>
      </c>
      <c r="X63" s="92"/>
      <c r="Y63" s="104" t="s">
        <v>177</v>
      </c>
      <c r="Z63" s="107">
        <v>10413.302</v>
      </c>
      <c r="AA63" s="112"/>
      <c r="AB63" s="94"/>
      <c r="AC63" s="94"/>
      <c r="AD63" s="112"/>
      <c r="AE63" s="112"/>
      <c r="AF63" s="112"/>
      <c r="AI63" s="112"/>
      <c r="AJ63" s="112"/>
      <c r="AK63" s="112"/>
    </row>
    <row r="64" spans="1:37" ht="15">
      <c r="A64" s="104" t="s">
        <v>178</v>
      </c>
      <c r="B64" s="105">
        <v>9737.3520000000008</v>
      </c>
      <c r="C64" s="105">
        <v>10192.071</v>
      </c>
      <c r="D64" s="105">
        <v>10681.504000000001</v>
      </c>
      <c r="E64" s="105">
        <v>10618.754999999999</v>
      </c>
      <c r="F64" s="105">
        <v>10777.557000000001</v>
      </c>
      <c r="G64" s="105">
        <v>11060.271000000001</v>
      </c>
      <c r="H64" s="105">
        <v>10885.565000000001</v>
      </c>
      <c r="I64" s="105">
        <v>10923.951999999999</v>
      </c>
      <c r="J64" s="121">
        <v>10883.653</v>
      </c>
      <c r="K64" s="105">
        <v>10675.126</v>
      </c>
      <c r="L64" s="105">
        <v>10665.538</v>
      </c>
      <c r="M64" s="106">
        <v>10691.851000000001</v>
      </c>
      <c r="N64" s="125"/>
      <c r="O64" s="104" t="s">
        <v>178</v>
      </c>
      <c r="P64" s="105">
        <v>10329.626</v>
      </c>
      <c r="Q64" s="105">
        <v>10819.612999999999</v>
      </c>
      <c r="R64" s="105">
        <v>10892.304</v>
      </c>
      <c r="S64" s="106">
        <v>10678.39</v>
      </c>
      <c r="T64" s="92"/>
      <c r="U64" s="104" t="s">
        <v>178</v>
      </c>
      <c r="V64" s="105">
        <v>10592.543</v>
      </c>
      <c r="W64" s="106">
        <v>10782.306</v>
      </c>
      <c r="X64" s="92"/>
      <c r="Y64" s="104" t="s">
        <v>178</v>
      </c>
      <c r="Z64" s="108">
        <v>10700.875</v>
      </c>
      <c r="AA64" s="112"/>
      <c r="AB64" s="94"/>
      <c r="AC64" s="94"/>
      <c r="AD64" s="112"/>
      <c r="AE64" s="112"/>
      <c r="AF64" s="112"/>
      <c r="AI64" s="112"/>
      <c r="AJ64" s="112"/>
      <c r="AK64" s="112"/>
    </row>
    <row r="65" spans="1:41" ht="15">
      <c r="A65" s="104" t="s">
        <v>179</v>
      </c>
      <c r="B65" s="105">
        <v>7197</v>
      </c>
      <c r="C65" s="105">
        <v>8510.3250000000007</v>
      </c>
      <c r="D65" s="105"/>
      <c r="E65" s="105"/>
      <c r="F65" s="105">
        <v>8160</v>
      </c>
      <c r="G65" s="105"/>
      <c r="H65" s="105"/>
      <c r="I65" s="105"/>
      <c r="J65" s="121">
        <v>7601</v>
      </c>
      <c r="K65" s="105">
        <v>8630.4529999999995</v>
      </c>
      <c r="L65" s="105">
        <v>8517.34</v>
      </c>
      <c r="M65" s="106"/>
      <c r="N65" s="125"/>
      <c r="O65" s="104" t="s">
        <v>179</v>
      </c>
      <c r="P65" s="105">
        <v>8424.9680000000008</v>
      </c>
      <c r="Q65" s="105">
        <v>8160</v>
      </c>
      <c r="R65" s="105">
        <v>7601</v>
      </c>
      <c r="S65" s="106">
        <v>8617.9449999999997</v>
      </c>
      <c r="T65" s="92"/>
      <c r="U65" s="104" t="s">
        <v>179</v>
      </c>
      <c r="V65" s="105">
        <v>8341.134</v>
      </c>
      <c r="W65" s="106">
        <v>8006.2190000000001</v>
      </c>
      <c r="X65" s="92"/>
      <c r="Y65" s="104" t="s">
        <v>179</v>
      </c>
      <c r="Z65" s="108">
        <v>8291.0840000000007</v>
      </c>
      <c r="AA65" s="112"/>
      <c r="AB65" s="94"/>
      <c r="AC65" s="94"/>
      <c r="AD65" s="112"/>
      <c r="AE65" s="112"/>
      <c r="AF65" s="112"/>
      <c r="AI65" s="112"/>
      <c r="AJ65" s="112"/>
      <c r="AK65" s="112"/>
    </row>
    <row r="66" spans="1:41" ht="15">
      <c r="A66" s="104" t="s">
        <v>77</v>
      </c>
      <c r="B66" s="105">
        <v>7654.6360000000004</v>
      </c>
      <c r="C66" s="105">
        <v>8010.9260000000004</v>
      </c>
      <c r="D66" s="105">
        <v>8488.2780000000002</v>
      </c>
      <c r="E66" s="105">
        <v>8389.5930000000008</v>
      </c>
      <c r="F66" s="105">
        <v>8458.2139999999999</v>
      </c>
      <c r="G66" s="105">
        <v>8729.02</v>
      </c>
      <c r="H66" s="105">
        <v>8361.759</v>
      </c>
      <c r="I66" s="105">
        <v>8088.1360000000004</v>
      </c>
      <c r="J66" s="121">
        <v>7924.6580000000004</v>
      </c>
      <c r="K66" s="105">
        <v>7508.1589999999997</v>
      </c>
      <c r="L66" s="105">
        <v>7481.9610000000002</v>
      </c>
      <c r="M66" s="106">
        <v>7514.8450000000003</v>
      </c>
      <c r="N66" s="125"/>
      <c r="O66" s="104" t="s">
        <v>77</v>
      </c>
      <c r="P66" s="105">
        <v>8063.9790000000003</v>
      </c>
      <c r="Q66" s="105">
        <v>8514.8850000000002</v>
      </c>
      <c r="R66" s="105">
        <v>8124.2190000000001</v>
      </c>
      <c r="S66" s="106">
        <v>7501.4089999999997</v>
      </c>
      <c r="T66" s="92"/>
      <c r="U66" s="104" t="s">
        <v>77</v>
      </c>
      <c r="V66" s="105">
        <v>8312.0540000000001</v>
      </c>
      <c r="W66" s="106">
        <v>7820.0029999999997</v>
      </c>
      <c r="X66" s="92"/>
      <c r="Y66" s="104" t="s">
        <v>77</v>
      </c>
      <c r="Z66" s="108">
        <v>8051.9030000000002</v>
      </c>
      <c r="AA66" s="112"/>
      <c r="AB66" s="94"/>
      <c r="AC66" s="94"/>
      <c r="AD66" s="112"/>
      <c r="AE66" s="112"/>
      <c r="AF66" s="112"/>
      <c r="AI66" s="112"/>
      <c r="AJ66" s="112"/>
      <c r="AK66" s="112"/>
    </row>
    <row r="67" spans="1:41" ht="15.75" thickBot="1">
      <c r="A67" s="99" t="s">
        <v>180</v>
      </c>
      <c r="B67" s="100">
        <v>8380.5210000000006</v>
      </c>
      <c r="C67" s="100">
        <v>8676.2970000000005</v>
      </c>
      <c r="D67" s="100">
        <v>9076.7729999999992</v>
      </c>
      <c r="E67" s="100">
        <v>9062.2420000000002</v>
      </c>
      <c r="F67" s="100">
        <v>9082.1980000000003</v>
      </c>
      <c r="G67" s="100">
        <v>9301.0310000000009</v>
      </c>
      <c r="H67" s="100">
        <v>9209.4860000000008</v>
      </c>
      <c r="I67" s="100">
        <v>9180.2019999999993</v>
      </c>
      <c r="J67" s="122">
        <v>9162.9210000000003</v>
      </c>
      <c r="K67" s="100">
        <v>8923.9509999999991</v>
      </c>
      <c r="L67" s="100">
        <v>9002.2209999999995</v>
      </c>
      <c r="M67" s="102">
        <v>9050.7780000000002</v>
      </c>
      <c r="N67" s="125"/>
      <c r="O67" s="99" t="s">
        <v>180</v>
      </c>
      <c r="P67" s="100">
        <v>8739.8780000000006</v>
      </c>
      <c r="Q67" s="100">
        <v>9135.3809999999994</v>
      </c>
      <c r="R67" s="100">
        <v>9183.9339999999993</v>
      </c>
      <c r="S67" s="102">
        <v>8990.2430000000004</v>
      </c>
      <c r="T67" s="92"/>
      <c r="U67" s="99" t="s">
        <v>180</v>
      </c>
      <c r="V67" s="100">
        <v>8952.7620000000006</v>
      </c>
      <c r="W67" s="102">
        <v>9090.4519999999993</v>
      </c>
      <c r="X67" s="92"/>
      <c r="Y67" s="99" t="s">
        <v>180</v>
      </c>
      <c r="Z67" s="109">
        <v>9023.0329999999994</v>
      </c>
      <c r="AA67" s="112"/>
      <c r="AB67" s="94"/>
      <c r="AC67" s="94"/>
      <c r="AD67" s="112"/>
      <c r="AE67" s="112"/>
      <c r="AF67" s="112"/>
      <c r="AI67" s="112"/>
      <c r="AJ67" s="112"/>
      <c r="AK67" s="112"/>
    </row>
    <row r="68" spans="1:41" ht="15">
      <c r="AA68" s="112"/>
      <c r="AB68" s="94"/>
      <c r="AC68" s="94"/>
      <c r="AD68" s="112"/>
      <c r="AE68" s="112"/>
      <c r="AF68" s="112"/>
      <c r="AI68" s="112"/>
      <c r="AJ68" s="112"/>
      <c r="AK68" s="112"/>
    </row>
    <row r="69" spans="1:41" ht="16.5" thickBot="1">
      <c r="A69" s="91">
        <v>2010</v>
      </c>
      <c r="B69" s="92"/>
      <c r="C69" s="92"/>
      <c r="D69" s="92"/>
      <c r="E69" s="92"/>
      <c r="F69" s="92"/>
      <c r="G69" s="92"/>
      <c r="H69" s="92"/>
      <c r="I69" s="92"/>
      <c r="J69" s="92"/>
      <c r="K69" s="92"/>
      <c r="L69" s="93" t="s">
        <v>153</v>
      </c>
      <c r="M69" s="92"/>
      <c r="N69" s="125"/>
      <c r="O69" s="91">
        <v>2010</v>
      </c>
      <c r="P69" s="1289" t="s">
        <v>154</v>
      </c>
      <c r="Q69" s="1289"/>
      <c r="R69" s="1289"/>
      <c r="S69" s="1289"/>
      <c r="T69" s="92"/>
      <c r="U69" s="91">
        <v>2010</v>
      </c>
      <c r="V69" s="1289" t="s">
        <v>155</v>
      </c>
      <c r="W69" s="1289"/>
      <c r="X69" s="92"/>
      <c r="Y69" s="91">
        <v>2010</v>
      </c>
      <c r="Z69" s="92"/>
      <c r="AA69" s="112"/>
      <c r="AB69" s="94"/>
      <c r="AC69" s="94"/>
      <c r="AD69" s="112"/>
      <c r="AE69" s="112"/>
      <c r="AF69" s="112"/>
      <c r="AI69" s="112"/>
      <c r="AJ69" s="112"/>
      <c r="AK69" s="112"/>
      <c r="AL69" s="112"/>
      <c r="AM69" s="112"/>
      <c r="AN69" s="112"/>
      <c r="AO69" s="112"/>
    </row>
    <row r="70" spans="1:41" ht="15.75" thickBot="1">
      <c r="A70" s="130"/>
      <c r="B70" s="131" t="s">
        <v>157</v>
      </c>
      <c r="C70" s="131" t="s">
        <v>158</v>
      </c>
      <c r="D70" s="131" t="s">
        <v>159</v>
      </c>
      <c r="E70" s="131" t="s">
        <v>160</v>
      </c>
      <c r="F70" s="131" t="s">
        <v>161</v>
      </c>
      <c r="G70" s="131" t="s">
        <v>162</v>
      </c>
      <c r="H70" s="131" t="s">
        <v>163</v>
      </c>
      <c r="I70" s="131" t="s">
        <v>164</v>
      </c>
      <c r="J70" s="131" t="s">
        <v>165</v>
      </c>
      <c r="K70" s="131" t="s">
        <v>166</v>
      </c>
      <c r="L70" s="131" t="s">
        <v>167</v>
      </c>
      <c r="M70" s="132" t="s">
        <v>168</v>
      </c>
      <c r="N70" s="125"/>
      <c r="O70" s="95"/>
      <c r="P70" s="96" t="s">
        <v>169</v>
      </c>
      <c r="Q70" s="96" t="s">
        <v>170</v>
      </c>
      <c r="R70" s="96" t="s">
        <v>171</v>
      </c>
      <c r="S70" s="97" t="s">
        <v>172</v>
      </c>
      <c r="T70" s="92"/>
      <c r="U70" s="95"/>
      <c r="V70" s="96" t="s">
        <v>173</v>
      </c>
      <c r="W70" s="97" t="s">
        <v>174</v>
      </c>
      <c r="X70" s="92"/>
      <c r="Y70" s="95"/>
      <c r="Z70" s="133" t="s">
        <v>175</v>
      </c>
      <c r="AA70" s="112"/>
      <c r="AB70" s="94"/>
      <c r="AC70" s="94"/>
      <c r="AD70" s="112"/>
      <c r="AE70" s="112"/>
      <c r="AF70" s="112"/>
      <c r="AI70" s="112"/>
      <c r="AJ70" s="112"/>
      <c r="AK70" s="112"/>
      <c r="AL70" s="112"/>
      <c r="AM70" s="112"/>
      <c r="AN70" s="112"/>
      <c r="AO70" s="112"/>
    </row>
    <row r="71" spans="1:41" ht="15.75" thickBot="1">
      <c r="A71" s="134" t="s">
        <v>176</v>
      </c>
      <c r="B71" s="135">
        <v>9620.4</v>
      </c>
      <c r="C71" s="135">
        <v>9634.17</v>
      </c>
      <c r="D71" s="135">
        <v>8952.0450000000001</v>
      </c>
      <c r="E71" s="135">
        <v>8954.7099999999991</v>
      </c>
      <c r="F71" s="135">
        <v>8605.26</v>
      </c>
      <c r="G71" s="135">
        <v>8620.0300000000007</v>
      </c>
      <c r="H71" s="135">
        <v>8459.3700000000008</v>
      </c>
      <c r="I71" s="135">
        <v>8678.42</v>
      </c>
      <c r="J71" s="136">
        <v>8829.36</v>
      </c>
      <c r="K71" s="135">
        <v>8970.86</v>
      </c>
      <c r="L71" s="137">
        <v>9589.7999999999993</v>
      </c>
      <c r="M71" s="138">
        <v>10110.097</v>
      </c>
      <c r="N71" s="125"/>
      <c r="O71" s="110" t="s">
        <v>176</v>
      </c>
      <c r="P71" s="101">
        <v>9354.92</v>
      </c>
      <c r="Q71" s="101">
        <v>8708.4599999999991</v>
      </c>
      <c r="R71" s="101">
        <v>8671.94</v>
      </c>
      <c r="S71" s="111">
        <v>9562.0480000000007</v>
      </c>
      <c r="T71" s="92"/>
      <c r="U71" s="99" t="s">
        <v>176</v>
      </c>
      <c r="V71" s="100">
        <v>9007.6299999999992</v>
      </c>
      <c r="W71" s="102">
        <v>9136.4240000000009</v>
      </c>
      <c r="X71" s="92"/>
      <c r="Y71" s="99" t="s">
        <v>176</v>
      </c>
      <c r="Z71" s="103">
        <v>9074.7279999999992</v>
      </c>
      <c r="AA71" s="139"/>
      <c r="AB71" s="94"/>
      <c r="AC71" s="94"/>
      <c r="AD71" s="112"/>
      <c r="AE71" s="112"/>
      <c r="AF71" s="112"/>
      <c r="AI71" s="112"/>
      <c r="AJ71" s="112"/>
      <c r="AK71" s="112"/>
      <c r="AL71" s="112"/>
      <c r="AM71" s="112"/>
      <c r="AN71" s="112"/>
      <c r="AO71" s="112"/>
    </row>
    <row r="72" spans="1:41" ht="15">
      <c r="A72" s="140" t="s">
        <v>177</v>
      </c>
      <c r="B72" s="141">
        <v>10877.111999999999</v>
      </c>
      <c r="C72" s="141">
        <v>10796.123</v>
      </c>
      <c r="D72" s="141">
        <v>9905.652</v>
      </c>
      <c r="E72" s="141">
        <v>9738.3700000000008</v>
      </c>
      <c r="F72" s="141">
        <v>9205.8909999999996</v>
      </c>
      <c r="G72" s="141">
        <v>9155.9959999999992</v>
      </c>
      <c r="H72" s="141">
        <v>9005.4670000000006</v>
      </c>
      <c r="I72" s="141">
        <v>9308.3619999999992</v>
      </c>
      <c r="J72" s="141">
        <v>9493.1479999999992</v>
      </c>
      <c r="K72" s="141">
        <v>9827.1119999999992</v>
      </c>
      <c r="L72" s="142">
        <v>10793.52</v>
      </c>
      <c r="M72" s="143">
        <v>11400.714</v>
      </c>
      <c r="N72" s="125"/>
      <c r="O72" s="169" t="s">
        <v>177</v>
      </c>
      <c r="P72" s="160">
        <v>10480.446</v>
      </c>
      <c r="Q72" s="160">
        <v>9332.8070000000007</v>
      </c>
      <c r="R72" s="160">
        <v>9293.8410000000003</v>
      </c>
      <c r="S72" s="160">
        <v>10703.331</v>
      </c>
      <c r="T72" s="92"/>
      <c r="U72" s="144" t="s">
        <v>177</v>
      </c>
      <c r="V72" s="145">
        <v>9849.9439999999995</v>
      </c>
      <c r="W72" s="146">
        <v>10038.436</v>
      </c>
      <c r="X72" s="92"/>
      <c r="Y72" s="144" t="s">
        <v>177</v>
      </c>
      <c r="Z72" s="143">
        <v>9950.1260000000002</v>
      </c>
      <c r="AB72" s="94"/>
      <c r="AC72" s="94"/>
      <c r="AD72" s="112"/>
      <c r="AE72" s="112"/>
      <c r="AF72" s="112"/>
      <c r="AI72" s="112"/>
      <c r="AJ72" s="112"/>
      <c r="AK72" s="112"/>
      <c r="AL72" s="112"/>
      <c r="AM72" s="112"/>
      <c r="AN72" s="112"/>
      <c r="AO72" s="112"/>
    </row>
    <row r="73" spans="1:41" ht="15">
      <c r="A73" s="147" t="s">
        <v>178</v>
      </c>
      <c r="B73" s="148">
        <v>11176.628000000001</v>
      </c>
      <c r="C73" s="148">
        <v>10950.484</v>
      </c>
      <c r="D73" s="148">
        <v>10001.609</v>
      </c>
      <c r="E73" s="148">
        <v>9926.6479999999992</v>
      </c>
      <c r="F73" s="148">
        <v>9324.4809999999998</v>
      </c>
      <c r="G73" s="148">
        <v>9292.107</v>
      </c>
      <c r="H73" s="148">
        <v>9074.6740000000009</v>
      </c>
      <c r="I73" s="148">
        <v>9519.6059999999998</v>
      </c>
      <c r="J73" s="148">
        <v>9744.8340000000007</v>
      </c>
      <c r="K73" s="148">
        <v>10049.263000000001</v>
      </c>
      <c r="L73" s="149">
        <v>11073.805</v>
      </c>
      <c r="M73" s="117">
        <v>11603.862999999999</v>
      </c>
      <c r="N73" s="125"/>
      <c r="O73" s="149" t="s">
        <v>178</v>
      </c>
      <c r="P73" s="148">
        <v>10659.19</v>
      </c>
      <c r="Q73" s="148">
        <v>9437.0759999999991</v>
      </c>
      <c r="R73" s="148">
        <v>9449.7870000000003</v>
      </c>
      <c r="S73" s="148">
        <v>10934.93</v>
      </c>
      <c r="T73" s="92"/>
      <c r="U73" s="104" t="s">
        <v>178</v>
      </c>
      <c r="V73" s="105">
        <v>9861.3310000000001</v>
      </c>
      <c r="W73" s="106">
        <v>10131.093000000001</v>
      </c>
      <c r="X73" s="92"/>
      <c r="Y73" s="104" t="s">
        <v>178</v>
      </c>
      <c r="Z73" s="117">
        <v>10031.679</v>
      </c>
      <c r="AB73" s="94"/>
      <c r="AC73" s="94"/>
      <c r="AD73" s="112"/>
      <c r="AE73" s="112"/>
      <c r="AF73" s="112"/>
      <c r="AI73" s="112"/>
      <c r="AJ73" s="112"/>
      <c r="AK73" s="112"/>
      <c r="AL73" s="112"/>
      <c r="AM73" s="112"/>
      <c r="AN73" s="112"/>
      <c r="AO73" s="112"/>
    </row>
    <row r="74" spans="1:41" ht="15">
      <c r="A74" s="147" t="s">
        <v>179</v>
      </c>
      <c r="B74" s="148"/>
      <c r="C74" s="148">
        <v>10748</v>
      </c>
      <c r="D74" s="148">
        <v>9423.884</v>
      </c>
      <c r="E74" s="148">
        <v>6111</v>
      </c>
      <c r="F74" s="148">
        <v>8606.64</v>
      </c>
      <c r="G74" s="148">
        <v>8218</v>
      </c>
      <c r="H74" s="148">
        <v>8239.61</v>
      </c>
      <c r="I74" s="148">
        <v>8800.1200000000008</v>
      </c>
      <c r="J74" s="148">
        <v>7802.3890000000001</v>
      </c>
      <c r="K74" s="148"/>
      <c r="L74" s="149"/>
      <c r="M74" s="117">
        <v>8253.6659999999993</v>
      </c>
      <c r="N74" s="125"/>
      <c r="O74" s="149" t="s">
        <v>179</v>
      </c>
      <c r="P74" s="148">
        <v>9550.9989999999998</v>
      </c>
      <c r="Q74" s="148">
        <v>8410.6730000000007</v>
      </c>
      <c r="R74" s="148">
        <v>8318.6119999999992</v>
      </c>
      <c r="S74" s="148">
        <v>8253.6659999999993</v>
      </c>
      <c r="T74" s="92"/>
      <c r="U74" s="104" t="s">
        <v>179</v>
      </c>
      <c r="V74" s="105">
        <v>8759.7520000000004</v>
      </c>
      <c r="W74" s="106">
        <v>8270.3209999999999</v>
      </c>
      <c r="X74" s="92"/>
      <c r="Y74" s="104" t="s">
        <v>179</v>
      </c>
      <c r="Z74" s="117">
        <v>8459.8729999999996</v>
      </c>
      <c r="AB74" s="94"/>
      <c r="AC74" s="94"/>
      <c r="AD74" s="112"/>
      <c r="AE74" s="112"/>
      <c r="AF74" s="112"/>
      <c r="AI74" s="112"/>
      <c r="AJ74" s="112"/>
      <c r="AK74" s="112"/>
      <c r="AL74" s="112"/>
      <c r="AM74" s="112"/>
      <c r="AN74" s="112"/>
      <c r="AO74" s="112"/>
    </row>
    <row r="75" spans="1:41" ht="15">
      <c r="A75" s="147" t="s">
        <v>77</v>
      </c>
      <c r="B75" s="148">
        <v>7852.7240000000002</v>
      </c>
      <c r="C75" s="148">
        <v>7919.4610000000002</v>
      </c>
      <c r="D75" s="148">
        <v>7822.6180000000004</v>
      </c>
      <c r="E75" s="148">
        <v>7835.2910000000002</v>
      </c>
      <c r="F75" s="148">
        <v>7713.0420000000004</v>
      </c>
      <c r="G75" s="148">
        <v>7813.277</v>
      </c>
      <c r="H75" s="148">
        <v>7653.7160000000003</v>
      </c>
      <c r="I75" s="148">
        <v>7613.2740000000003</v>
      </c>
      <c r="J75" s="148">
        <v>7754.6459999999997</v>
      </c>
      <c r="K75" s="148">
        <v>7713.0240000000003</v>
      </c>
      <c r="L75" s="149">
        <v>7781.0060000000003</v>
      </c>
      <c r="M75" s="117">
        <v>8007.0119999999997</v>
      </c>
      <c r="N75" s="125"/>
      <c r="O75" s="149" t="s">
        <v>77</v>
      </c>
      <c r="P75" s="148">
        <v>7861.1409999999996</v>
      </c>
      <c r="Q75" s="148">
        <v>7789.0619999999999</v>
      </c>
      <c r="R75" s="148">
        <v>7683.9449999999997</v>
      </c>
      <c r="S75" s="148">
        <v>7830.8789999999999</v>
      </c>
      <c r="T75" s="92"/>
      <c r="U75" s="104" t="s">
        <v>77</v>
      </c>
      <c r="V75" s="105">
        <v>7824.2079999999996</v>
      </c>
      <c r="W75" s="106">
        <v>7760.3609999999999</v>
      </c>
      <c r="X75" s="92"/>
      <c r="Y75" s="104" t="s">
        <v>77</v>
      </c>
      <c r="Z75" s="117">
        <v>7792.1589999999997</v>
      </c>
      <c r="AB75" s="94"/>
      <c r="AC75" s="94"/>
      <c r="AD75" s="112"/>
      <c r="AE75" s="112"/>
      <c r="AF75" s="112"/>
      <c r="AI75" s="112"/>
      <c r="AJ75" s="112"/>
      <c r="AK75" s="112"/>
      <c r="AL75" s="112"/>
      <c r="AM75" s="112"/>
      <c r="AN75" s="112"/>
      <c r="AO75" s="112"/>
    </row>
    <row r="76" spans="1:41" ht="15.75" thickBot="1">
      <c r="A76" s="150" t="s">
        <v>180</v>
      </c>
      <c r="B76" s="151">
        <v>9350.4140000000007</v>
      </c>
      <c r="C76" s="151">
        <v>9409.5</v>
      </c>
      <c r="D76" s="151">
        <v>8787.1489999999994</v>
      </c>
      <c r="E76" s="151">
        <v>8624.4150000000009</v>
      </c>
      <c r="F76" s="151">
        <v>8356.7000000000007</v>
      </c>
      <c r="G76" s="151">
        <v>8406.01</v>
      </c>
      <c r="H76" s="151">
        <v>8287.4959999999992</v>
      </c>
      <c r="I76" s="151">
        <v>8438.0490000000009</v>
      </c>
      <c r="J76" s="151">
        <v>8586.6869999999999</v>
      </c>
      <c r="K76" s="151">
        <v>8627.8209999999999</v>
      </c>
      <c r="L76" s="152">
        <v>8858.0300000000007</v>
      </c>
      <c r="M76" s="118">
        <v>9204.4549999999999</v>
      </c>
      <c r="N76" s="125"/>
      <c r="O76" s="149" t="s">
        <v>180</v>
      </c>
      <c r="P76" s="148">
        <v>9121.7870000000003</v>
      </c>
      <c r="Q76" s="148">
        <v>8450.5249999999996</v>
      </c>
      <c r="R76" s="148">
        <v>8451.7019999999993</v>
      </c>
      <c r="S76" s="148">
        <v>8880.3670000000002</v>
      </c>
      <c r="T76" s="92"/>
      <c r="U76" s="99" t="s">
        <v>180</v>
      </c>
      <c r="V76" s="100">
        <v>8758.4639999999999</v>
      </c>
      <c r="W76" s="102">
        <v>8670.9570000000003</v>
      </c>
      <c r="X76" s="92"/>
      <c r="Y76" s="99" t="s">
        <v>180</v>
      </c>
      <c r="Z76" s="118">
        <v>8713.6839999999993</v>
      </c>
      <c r="AB76" s="94"/>
      <c r="AC76" s="94"/>
      <c r="AD76" s="112"/>
      <c r="AE76" s="112"/>
      <c r="AF76" s="112"/>
      <c r="AI76" s="112"/>
      <c r="AJ76" s="112"/>
      <c r="AK76" s="112"/>
      <c r="AL76" s="112"/>
      <c r="AM76" s="112"/>
      <c r="AN76" s="112"/>
      <c r="AO76" s="112"/>
    </row>
    <row r="77" spans="1:41" ht="15">
      <c r="AB77" s="94"/>
      <c r="AC77" s="94"/>
      <c r="AD77" s="112"/>
      <c r="AE77" s="112"/>
      <c r="AF77" s="112"/>
      <c r="AI77" s="112"/>
      <c r="AJ77" s="112"/>
      <c r="AK77" s="112"/>
      <c r="AL77" s="112"/>
      <c r="AM77" s="112"/>
      <c r="AN77" s="112"/>
      <c r="AO77" s="112"/>
    </row>
    <row r="78" spans="1:41" ht="16.5" thickBot="1">
      <c r="A78" s="91">
        <v>2011</v>
      </c>
      <c r="B78" s="92"/>
      <c r="C78" s="92"/>
      <c r="D78" s="92"/>
      <c r="E78" s="92"/>
      <c r="F78" s="92"/>
      <c r="G78" s="92"/>
      <c r="H78" s="92"/>
      <c r="I78" s="92"/>
      <c r="J78" s="92"/>
      <c r="K78" s="92"/>
      <c r="L78" s="93" t="s">
        <v>153</v>
      </c>
      <c r="M78" s="92"/>
      <c r="N78" s="125"/>
      <c r="O78" s="91">
        <v>2011</v>
      </c>
      <c r="P78" s="1289" t="s">
        <v>154</v>
      </c>
      <c r="Q78" s="1289"/>
      <c r="R78" s="1289"/>
      <c r="S78" s="1289"/>
      <c r="T78" s="92"/>
      <c r="U78" s="91">
        <v>2011</v>
      </c>
      <c r="V78" s="1289" t="s">
        <v>155</v>
      </c>
      <c r="W78" s="1289"/>
      <c r="X78" s="92"/>
      <c r="Y78" s="91">
        <v>2011</v>
      </c>
      <c r="Z78" s="92"/>
      <c r="AB78" s="94"/>
      <c r="AC78" s="94"/>
      <c r="AD78" s="112"/>
      <c r="AE78" s="112"/>
      <c r="AF78" s="112"/>
      <c r="AI78" s="112"/>
      <c r="AJ78" s="112"/>
      <c r="AK78" s="112"/>
      <c r="AL78" s="112"/>
      <c r="AM78" s="112"/>
      <c r="AN78" s="153"/>
      <c r="AO78" s="112"/>
    </row>
    <row r="79" spans="1:41" ht="15.75" thickBot="1">
      <c r="A79" s="130"/>
      <c r="B79" s="131" t="s">
        <v>157</v>
      </c>
      <c r="C79" s="131" t="s">
        <v>158</v>
      </c>
      <c r="D79" s="131" t="s">
        <v>159</v>
      </c>
      <c r="E79" s="131" t="s">
        <v>160</v>
      </c>
      <c r="F79" s="131" t="s">
        <v>161</v>
      </c>
      <c r="G79" s="131" t="s">
        <v>162</v>
      </c>
      <c r="H79" s="131" t="s">
        <v>163</v>
      </c>
      <c r="I79" s="131" t="s">
        <v>164</v>
      </c>
      <c r="J79" s="131" t="s">
        <v>165</v>
      </c>
      <c r="K79" s="131" t="s">
        <v>166</v>
      </c>
      <c r="L79" s="131" t="s">
        <v>167</v>
      </c>
      <c r="M79" s="132" t="s">
        <v>168</v>
      </c>
      <c r="N79" s="125"/>
      <c r="O79" s="95"/>
      <c r="P79" s="96" t="s">
        <v>169</v>
      </c>
      <c r="Q79" s="96" t="s">
        <v>170</v>
      </c>
      <c r="R79" s="96" t="s">
        <v>171</v>
      </c>
      <c r="S79" s="97" t="s">
        <v>172</v>
      </c>
      <c r="T79" s="92"/>
      <c r="U79" s="95"/>
      <c r="V79" s="96" t="s">
        <v>173</v>
      </c>
      <c r="W79" s="97" t="s">
        <v>174</v>
      </c>
      <c r="X79" s="92"/>
      <c r="Y79" s="95"/>
      <c r="Z79" s="133" t="s">
        <v>175</v>
      </c>
      <c r="AB79" s="94"/>
      <c r="AC79" s="94"/>
      <c r="AD79" s="112"/>
      <c r="AE79" s="112"/>
      <c r="AF79" s="112"/>
      <c r="AI79" s="112"/>
      <c r="AJ79" s="112"/>
      <c r="AK79" s="112"/>
      <c r="AL79" s="112"/>
      <c r="AM79" s="112"/>
      <c r="AN79" s="153"/>
      <c r="AO79" s="112"/>
    </row>
    <row r="80" spans="1:41" ht="15.75" thickBot="1">
      <c r="A80" s="134" t="s">
        <v>176</v>
      </c>
      <c r="B80" s="154">
        <v>10331.209999999999</v>
      </c>
      <c r="C80" s="155">
        <v>10264.484</v>
      </c>
      <c r="D80" s="156">
        <v>10804.913</v>
      </c>
      <c r="E80" s="137">
        <v>10949.43</v>
      </c>
      <c r="F80" s="137">
        <v>11095.29</v>
      </c>
      <c r="G80" s="137">
        <v>10793.03</v>
      </c>
      <c r="H80" s="137">
        <v>11068.59</v>
      </c>
      <c r="I80" s="137">
        <v>11537.78</v>
      </c>
      <c r="J80" s="157">
        <v>11960.72</v>
      </c>
      <c r="K80" s="137">
        <v>12070.66</v>
      </c>
      <c r="L80" s="137">
        <v>12214.12</v>
      </c>
      <c r="M80" s="138">
        <v>12655.37</v>
      </c>
      <c r="N80" s="125"/>
      <c r="O80" s="104" t="s">
        <v>176</v>
      </c>
      <c r="P80" s="105">
        <v>10499.366</v>
      </c>
      <c r="Q80" s="105">
        <v>10936.13</v>
      </c>
      <c r="R80" s="145">
        <v>11532.64</v>
      </c>
      <c r="S80" s="146">
        <v>12283.11</v>
      </c>
      <c r="T80" s="92"/>
      <c r="U80" s="99" t="s">
        <v>176</v>
      </c>
      <c r="V80" s="100">
        <v>10704.59</v>
      </c>
      <c r="W80" s="102">
        <v>11926.72</v>
      </c>
      <c r="X80" s="92"/>
      <c r="Y80" s="104" t="s">
        <v>176</v>
      </c>
      <c r="Z80" s="158">
        <v>11321.66</v>
      </c>
      <c r="AA80" s="159"/>
      <c r="AB80" s="94"/>
      <c r="AC80" s="94"/>
      <c r="AD80" s="112"/>
      <c r="AE80" s="112"/>
      <c r="AF80" s="112"/>
      <c r="AI80" s="112"/>
      <c r="AJ80" s="112"/>
      <c r="AK80" s="112"/>
      <c r="AL80" s="112"/>
      <c r="AM80" s="112"/>
      <c r="AN80" s="153"/>
      <c r="AO80" s="112"/>
    </row>
    <row r="81" spans="1:41" ht="15">
      <c r="A81" s="140" t="s">
        <v>177</v>
      </c>
      <c r="B81" s="141">
        <v>11701.28</v>
      </c>
      <c r="C81" s="160">
        <v>11375.216</v>
      </c>
      <c r="D81" s="141">
        <v>12026.093000000001</v>
      </c>
      <c r="E81" s="160">
        <v>12132.805</v>
      </c>
      <c r="F81" s="160">
        <v>12112.076999999999</v>
      </c>
      <c r="G81" s="160">
        <v>11706.602000000001</v>
      </c>
      <c r="H81" s="160">
        <v>12077.545</v>
      </c>
      <c r="I81" s="160">
        <v>12806.597</v>
      </c>
      <c r="J81" s="160">
        <v>13355.526</v>
      </c>
      <c r="K81" s="160">
        <v>13572.962</v>
      </c>
      <c r="L81" s="160">
        <v>13674.813</v>
      </c>
      <c r="M81" s="160">
        <v>13945.772000000001</v>
      </c>
      <c r="N81" s="125"/>
      <c r="O81" s="149" t="s">
        <v>177</v>
      </c>
      <c r="P81" s="148">
        <v>11725.120999999999</v>
      </c>
      <c r="Q81" s="148">
        <v>11968.618</v>
      </c>
      <c r="R81" s="149">
        <v>12742.805</v>
      </c>
      <c r="S81" s="148">
        <v>13720.031999999999</v>
      </c>
      <c r="T81" s="92"/>
      <c r="U81" s="144" t="s">
        <v>177</v>
      </c>
      <c r="V81" s="145">
        <v>11837.380999999999</v>
      </c>
      <c r="W81" s="146">
        <v>13238.317999999999</v>
      </c>
      <c r="X81" s="92"/>
      <c r="Y81" s="144" t="s">
        <v>177</v>
      </c>
      <c r="Z81" s="143">
        <v>12494.724</v>
      </c>
      <c r="AA81" s="159"/>
      <c r="AB81" s="94"/>
      <c r="AC81" s="94"/>
      <c r="AD81" s="161"/>
      <c r="AE81" s="161"/>
      <c r="AF81" s="161"/>
      <c r="AI81" s="161"/>
      <c r="AJ81" s="161"/>
      <c r="AK81" s="161"/>
      <c r="AL81" s="161"/>
      <c r="AM81" s="161"/>
      <c r="AN81" s="162"/>
      <c r="AO81" s="112"/>
    </row>
    <row r="82" spans="1:41" ht="15.75" customHeight="1">
      <c r="A82" s="147" t="s">
        <v>178</v>
      </c>
      <c r="B82" s="148">
        <v>11904.41</v>
      </c>
      <c r="C82" s="148">
        <v>11477.664000000001</v>
      </c>
      <c r="D82" s="148">
        <v>12042.986000000001</v>
      </c>
      <c r="E82" s="148">
        <v>12171.258</v>
      </c>
      <c r="F82" s="148">
        <v>12132.233</v>
      </c>
      <c r="G82" s="148">
        <v>11678.31</v>
      </c>
      <c r="H82" s="148">
        <v>12035.177</v>
      </c>
      <c r="I82" s="148">
        <v>12833.955</v>
      </c>
      <c r="J82" s="148">
        <v>13384.953</v>
      </c>
      <c r="K82" s="148">
        <v>13690.582</v>
      </c>
      <c r="L82" s="148">
        <v>13752.474</v>
      </c>
      <c r="M82" s="148">
        <v>14000.302</v>
      </c>
      <c r="N82" s="125"/>
      <c r="O82" s="149" t="s">
        <v>178</v>
      </c>
      <c r="P82" s="148">
        <v>11816.867</v>
      </c>
      <c r="Q82" s="148">
        <v>11971.101000000001</v>
      </c>
      <c r="R82" s="149">
        <v>12980.359</v>
      </c>
      <c r="S82" s="148">
        <v>13817.498</v>
      </c>
      <c r="T82" s="92"/>
      <c r="U82" s="104" t="s">
        <v>178</v>
      </c>
      <c r="V82" s="105">
        <v>11883.707</v>
      </c>
      <c r="W82" s="106">
        <v>13553.108</v>
      </c>
      <c r="X82" s="92"/>
      <c r="Y82" s="104" t="s">
        <v>178</v>
      </c>
      <c r="Z82" s="117">
        <v>13052.855</v>
      </c>
      <c r="AA82" s="159"/>
      <c r="AB82" s="94"/>
      <c r="AC82" s="94"/>
      <c r="AD82" s="163"/>
      <c r="AE82" s="163"/>
      <c r="AF82" s="163"/>
      <c r="AI82" s="163"/>
      <c r="AJ82" s="163"/>
      <c r="AK82" s="163"/>
      <c r="AL82" s="163"/>
      <c r="AM82" s="163"/>
      <c r="AN82" s="164"/>
      <c r="AO82" s="112"/>
    </row>
    <row r="83" spans="1:41" ht="15">
      <c r="A83" s="147" t="s">
        <v>179</v>
      </c>
      <c r="B83" s="148"/>
      <c r="C83" s="148">
        <v>8385.3490000000002</v>
      </c>
      <c r="D83" s="148"/>
      <c r="E83" s="148">
        <v>10252</v>
      </c>
      <c r="F83" s="148">
        <v>9580.652</v>
      </c>
      <c r="G83" s="148">
        <v>8870.2839999999997</v>
      </c>
      <c r="H83" s="148">
        <v>12986</v>
      </c>
      <c r="I83" s="148"/>
      <c r="J83" s="148">
        <v>9952.7420000000002</v>
      </c>
      <c r="K83" s="148">
        <v>11008.047</v>
      </c>
      <c r="L83" s="148">
        <v>9664.2759999999998</v>
      </c>
      <c r="M83" s="148">
        <v>10858.811</v>
      </c>
      <c r="N83" s="125"/>
      <c r="O83" s="149" t="s">
        <v>179</v>
      </c>
      <c r="P83" s="148">
        <v>8385.3490000000002</v>
      </c>
      <c r="Q83" s="148">
        <v>9498.5409999999993</v>
      </c>
      <c r="R83" s="149">
        <v>10182.108</v>
      </c>
      <c r="S83" s="148">
        <v>10847.27</v>
      </c>
      <c r="T83" s="92"/>
      <c r="U83" s="104" t="s">
        <v>179</v>
      </c>
      <c r="V83" s="105">
        <v>9004.9380000000001</v>
      </c>
      <c r="W83" s="106">
        <v>10772.62</v>
      </c>
      <c r="X83" s="92"/>
      <c r="Y83" s="104" t="s">
        <v>179</v>
      </c>
      <c r="Z83" s="117">
        <v>10166.495000000001</v>
      </c>
      <c r="AA83" s="159"/>
      <c r="AB83" s="94"/>
      <c r="AC83" s="94"/>
      <c r="AD83" s="112"/>
      <c r="AE83" s="112"/>
      <c r="AF83" s="112"/>
      <c r="AI83" s="112"/>
      <c r="AJ83" s="112"/>
      <c r="AK83" s="112"/>
      <c r="AL83" s="112"/>
      <c r="AM83" s="112"/>
      <c r="AN83" s="153"/>
      <c r="AO83" s="112"/>
    </row>
    <row r="84" spans="1:41" ht="15">
      <c r="A84" s="147" t="s">
        <v>77</v>
      </c>
      <c r="B84" s="148">
        <v>8185.67</v>
      </c>
      <c r="C84" s="148">
        <v>8428.9560000000001</v>
      </c>
      <c r="D84" s="148">
        <v>9105.4330000000009</v>
      </c>
      <c r="E84" s="148">
        <v>9402.3289999999997</v>
      </c>
      <c r="F84" s="148">
        <v>9538.0709999999999</v>
      </c>
      <c r="G84" s="148">
        <v>9614.1640000000007</v>
      </c>
      <c r="H84" s="148">
        <v>9764.527</v>
      </c>
      <c r="I84" s="148">
        <v>10006.225</v>
      </c>
      <c r="J84" s="148">
        <v>10323.974</v>
      </c>
      <c r="K84" s="148">
        <v>10454.909</v>
      </c>
      <c r="L84" s="148">
        <v>10585.498</v>
      </c>
      <c r="M84" s="148">
        <v>10833.745999999999</v>
      </c>
      <c r="N84" s="125"/>
      <c r="O84" s="149" t="s">
        <v>77</v>
      </c>
      <c r="P84" s="148">
        <v>8630.8140000000003</v>
      </c>
      <c r="Q84" s="148">
        <v>9528.8790000000008</v>
      </c>
      <c r="R84" s="148">
        <v>10044.304</v>
      </c>
      <c r="S84" s="148">
        <v>10598.55</v>
      </c>
      <c r="T84" s="92"/>
      <c r="U84" s="104" t="s">
        <v>77</v>
      </c>
      <c r="V84" s="105">
        <v>9059.7000000000007</v>
      </c>
      <c r="W84" s="106">
        <v>10341.557000000001</v>
      </c>
      <c r="X84" s="92"/>
      <c r="Y84" s="104" t="s">
        <v>77</v>
      </c>
      <c r="Z84" s="117">
        <v>9757.5409999999993</v>
      </c>
      <c r="AA84" s="159"/>
      <c r="AB84" s="94"/>
      <c r="AC84" s="94"/>
      <c r="AD84" s="112"/>
      <c r="AE84" s="112"/>
      <c r="AF84" s="112"/>
      <c r="AI84" s="112"/>
      <c r="AJ84" s="112"/>
      <c r="AK84" s="112"/>
      <c r="AL84" s="112"/>
      <c r="AM84" s="112"/>
      <c r="AN84" s="153"/>
      <c r="AO84" s="112"/>
    </row>
    <row r="85" spans="1:41" ht="15.75" thickBot="1">
      <c r="A85" s="150" t="s">
        <v>180</v>
      </c>
      <c r="B85" s="151">
        <v>9408.0910000000003</v>
      </c>
      <c r="C85" s="151">
        <v>9486.2049999999999</v>
      </c>
      <c r="D85" s="151">
        <v>9920.2240000000002</v>
      </c>
      <c r="E85" s="151">
        <v>10041.959999999999</v>
      </c>
      <c r="F85" s="151">
        <v>10164.142</v>
      </c>
      <c r="G85" s="151">
        <v>10290.277</v>
      </c>
      <c r="H85" s="151">
        <v>10514.433999999999</v>
      </c>
      <c r="I85" s="151">
        <v>10908.848</v>
      </c>
      <c r="J85" s="151">
        <v>11386.25</v>
      </c>
      <c r="K85" s="151">
        <v>11559.874</v>
      </c>
      <c r="L85" s="151">
        <v>11713.186</v>
      </c>
      <c r="M85" s="151">
        <v>12016.289000000001</v>
      </c>
      <c r="N85" s="125"/>
      <c r="O85" s="149" t="s">
        <v>180</v>
      </c>
      <c r="P85" s="148">
        <v>9647.5759999999991</v>
      </c>
      <c r="Q85" s="148">
        <v>10174.273999999999</v>
      </c>
      <c r="R85" s="149">
        <v>10942.609</v>
      </c>
      <c r="S85" s="148">
        <v>11734.944</v>
      </c>
      <c r="T85" s="92"/>
      <c r="U85" s="99" t="s">
        <v>180</v>
      </c>
      <c r="V85" s="100">
        <v>9905.3729999999996</v>
      </c>
      <c r="W85" s="102">
        <v>11356.097</v>
      </c>
      <c r="X85" s="92"/>
      <c r="Y85" s="99" t="s">
        <v>180</v>
      </c>
      <c r="Z85" s="118">
        <v>10642.75</v>
      </c>
      <c r="AA85" s="159"/>
      <c r="AB85" s="94"/>
      <c r="AC85" s="94"/>
      <c r="AD85" s="112"/>
      <c r="AE85" s="112"/>
      <c r="AF85" s="112"/>
      <c r="AI85" s="112"/>
      <c r="AJ85" s="112"/>
      <c r="AK85" s="112"/>
      <c r="AL85" s="112"/>
      <c r="AM85" s="112"/>
      <c r="AN85" s="153"/>
      <c r="AO85" s="112"/>
    </row>
    <row r="86" spans="1:41" ht="15">
      <c r="D86" s="159"/>
      <c r="AA86" s="166"/>
      <c r="AB86" s="94"/>
      <c r="AC86" s="94"/>
      <c r="AD86" s="112"/>
      <c r="AE86" s="112"/>
      <c r="AF86" s="112"/>
      <c r="AI86" s="112"/>
      <c r="AJ86" s="112"/>
      <c r="AK86" s="112"/>
      <c r="AL86" s="112"/>
      <c r="AM86" s="112"/>
      <c r="AN86" s="153"/>
      <c r="AO86" s="112"/>
    </row>
    <row r="87" spans="1:41" ht="16.5" thickBot="1">
      <c r="A87" s="91">
        <v>2012</v>
      </c>
      <c r="B87" s="92"/>
      <c r="C87" s="92"/>
      <c r="D87" s="92"/>
      <c r="E87" s="92"/>
      <c r="F87" s="92"/>
      <c r="G87" s="92"/>
      <c r="H87" s="92"/>
      <c r="I87" s="92"/>
      <c r="J87" s="92"/>
      <c r="K87" s="92"/>
      <c r="L87" s="93" t="s">
        <v>153</v>
      </c>
      <c r="M87" s="92"/>
      <c r="N87" s="125"/>
      <c r="O87" s="91">
        <v>2012</v>
      </c>
      <c r="P87" s="1289" t="s">
        <v>154</v>
      </c>
      <c r="Q87" s="1289"/>
      <c r="R87" s="1289"/>
      <c r="S87" s="1289"/>
      <c r="T87" s="92"/>
      <c r="U87" s="91">
        <v>2012</v>
      </c>
      <c r="V87" s="1289" t="s">
        <v>155</v>
      </c>
      <c r="W87" s="1289"/>
      <c r="X87" s="92"/>
      <c r="Y87" s="91">
        <v>2012</v>
      </c>
      <c r="Z87" s="92"/>
      <c r="AB87" s="94"/>
      <c r="AC87" s="94"/>
      <c r="AD87" s="112"/>
      <c r="AE87" s="112"/>
      <c r="AF87" s="112"/>
      <c r="AI87" s="112"/>
      <c r="AJ87" s="112"/>
      <c r="AK87" s="112"/>
      <c r="AL87" s="112"/>
      <c r="AM87" s="112"/>
      <c r="AN87" s="153"/>
      <c r="AO87" s="112"/>
    </row>
    <row r="88" spans="1:41" ht="15.75" thickBot="1">
      <c r="A88" s="130"/>
      <c r="B88" s="131" t="s">
        <v>157</v>
      </c>
      <c r="C88" s="131" t="s">
        <v>158</v>
      </c>
      <c r="D88" s="131" t="s">
        <v>159</v>
      </c>
      <c r="E88" s="131" t="s">
        <v>160</v>
      </c>
      <c r="F88" s="131" t="s">
        <v>161</v>
      </c>
      <c r="G88" s="131" t="s">
        <v>162</v>
      </c>
      <c r="H88" s="131" t="s">
        <v>163</v>
      </c>
      <c r="I88" s="131" t="s">
        <v>164</v>
      </c>
      <c r="J88" s="131" t="s">
        <v>165</v>
      </c>
      <c r="K88" s="131" t="s">
        <v>166</v>
      </c>
      <c r="L88" s="131" t="s">
        <v>167</v>
      </c>
      <c r="M88" s="132" t="s">
        <v>168</v>
      </c>
      <c r="N88" s="125"/>
      <c r="O88" s="95"/>
      <c r="P88" s="96" t="s">
        <v>169</v>
      </c>
      <c r="Q88" s="96" t="s">
        <v>170</v>
      </c>
      <c r="R88" s="96" t="s">
        <v>171</v>
      </c>
      <c r="S88" s="97" t="s">
        <v>172</v>
      </c>
      <c r="T88" s="92"/>
      <c r="U88" s="95"/>
      <c r="V88" s="96" t="s">
        <v>173</v>
      </c>
      <c r="W88" s="97" t="s">
        <v>174</v>
      </c>
      <c r="X88" s="92"/>
      <c r="Y88" s="95"/>
      <c r="Z88" s="133" t="s">
        <v>175</v>
      </c>
      <c r="AB88" s="94"/>
      <c r="AC88" s="94"/>
      <c r="AD88" s="161"/>
      <c r="AE88" s="161"/>
      <c r="AF88" s="161"/>
      <c r="AI88" s="161"/>
      <c r="AJ88" s="161"/>
      <c r="AK88" s="161"/>
      <c r="AL88" s="161"/>
      <c r="AM88" s="161"/>
      <c r="AN88" s="162"/>
      <c r="AO88" s="112"/>
    </row>
    <row r="89" spans="1:41" ht="15.75" thickBot="1">
      <c r="A89" s="134" t="s">
        <v>176</v>
      </c>
      <c r="B89" s="138">
        <v>13201.68</v>
      </c>
      <c r="C89" s="155">
        <v>13242.7</v>
      </c>
      <c r="D89" s="167">
        <v>12763.58</v>
      </c>
      <c r="E89" s="137">
        <v>12690.78</v>
      </c>
      <c r="F89" s="137">
        <v>12478.45</v>
      </c>
      <c r="G89" s="135">
        <v>12733.49</v>
      </c>
      <c r="H89" s="137">
        <v>12770</v>
      </c>
      <c r="I89" s="137">
        <v>13022.95</v>
      </c>
      <c r="J89" s="157">
        <v>13170.01</v>
      </c>
      <c r="K89" s="137">
        <v>12883.69</v>
      </c>
      <c r="L89" s="137">
        <v>12710.29</v>
      </c>
      <c r="M89" s="138">
        <v>12766.33</v>
      </c>
      <c r="N89" s="125"/>
      <c r="O89" s="104" t="s">
        <v>176</v>
      </c>
      <c r="P89" s="105">
        <v>13051.11</v>
      </c>
      <c r="Q89" s="105">
        <v>12617.89</v>
      </c>
      <c r="R89" s="145">
        <v>12990.66</v>
      </c>
      <c r="S89" s="146">
        <v>12790.87</v>
      </c>
      <c r="T89" s="92"/>
      <c r="U89" s="99" t="s">
        <v>176</v>
      </c>
      <c r="V89" s="100">
        <v>12824.85</v>
      </c>
      <c r="W89" s="102">
        <v>12886.01</v>
      </c>
      <c r="X89" s="92"/>
      <c r="Y89" s="99" t="s">
        <v>176</v>
      </c>
      <c r="Z89" s="103">
        <v>12855.2</v>
      </c>
      <c r="AA89" s="159"/>
      <c r="AB89" s="94"/>
      <c r="AC89" s="94"/>
      <c r="AD89" s="163"/>
      <c r="AE89" s="163"/>
      <c r="AF89" s="163"/>
      <c r="AI89" s="163"/>
      <c r="AJ89" s="163"/>
      <c r="AK89" s="163"/>
      <c r="AL89" s="163"/>
      <c r="AM89" s="163"/>
      <c r="AN89" s="168"/>
      <c r="AO89" s="112"/>
    </row>
    <row r="90" spans="1:41" ht="15">
      <c r="A90" s="140" t="s">
        <v>177</v>
      </c>
      <c r="B90" s="160">
        <v>14516.804</v>
      </c>
      <c r="C90" s="160">
        <v>14271.682000000001</v>
      </c>
      <c r="D90" s="160">
        <v>13582.684999999999</v>
      </c>
      <c r="E90" s="169">
        <v>13576.434999999999</v>
      </c>
      <c r="F90" s="170">
        <v>13070.411</v>
      </c>
      <c r="G90" s="171">
        <v>13341.67</v>
      </c>
      <c r="H90" s="160">
        <v>13503.925999999999</v>
      </c>
      <c r="I90" s="160">
        <v>13994.939</v>
      </c>
      <c r="J90" s="160">
        <v>14183.47</v>
      </c>
      <c r="K90" s="160">
        <v>13946.13</v>
      </c>
      <c r="L90" s="160">
        <v>13737.71</v>
      </c>
      <c r="M90" s="143">
        <v>13660.986999999999</v>
      </c>
      <c r="N90" s="125"/>
      <c r="O90" s="149" t="s">
        <v>177</v>
      </c>
      <c r="P90" s="148">
        <v>14083.177</v>
      </c>
      <c r="Q90" s="149">
        <v>13290.346</v>
      </c>
      <c r="R90" s="149">
        <v>13895.43</v>
      </c>
      <c r="S90" s="148">
        <v>13790.508</v>
      </c>
      <c r="T90" s="92"/>
      <c r="U90" s="144" t="s">
        <v>177</v>
      </c>
      <c r="V90" s="172">
        <v>13675.227000000001</v>
      </c>
      <c r="W90" s="146">
        <v>13840.869000000001</v>
      </c>
      <c r="X90" s="92"/>
      <c r="Y90" s="144" t="s">
        <v>177</v>
      </c>
      <c r="Z90" s="143">
        <v>13754.084000000001</v>
      </c>
      <c r="AA90" s="159"/>
      <c r="AB90" s="94"/>
      <c r="AC90" s="94"/>
      <c r="AD90" s="112"/>
      <c r="AE90" s="153"/>
      <c r="AF90" s="153"/>
      <c r="AI90" s="153"/>
      <c r="AJ90" s="153"/>
      <c r="AK90" s="153"/>
      <c r="AL90" s="153"/>
      <c r="AM90" s="153"/>
      <c r="AN90" s="112"/>
      <c r="AO90" s="112"/>
    </row>
    <row r="91" spans="1:41" ht="15">
      <c r="A91" s="147" t="s">
        <v>178</v>
      </c>
      <c r="B91" s="148">
        <v>14552.752</v>
      </c>
      <c r="C91" s="148">
        <v>14291.628000000001</v>
      </c>
      <c r="D91" s="148">
        <v>13558.511</v>
      </c>
      <c r="E91" s="149">
        <v>13572.684999999999</v>
      </c>
      <c r="F91" s="173">
        <v>13025.995999999999</v>
      </c>
      <c r="G91" s="174">
        <v>13342.67</v>
      </c>
      <c r="H91" s="148">
        <v>13471.397000000001</v>
      </c>
      <c r="I91" s="148">
        <v>13985.893</v>
      </c>
      <c r="J91" s="148">
        <v>14199.19</v>
      </c>
      <c r="K91" s="148">
        <v>13967.967000000001</v>
      </c>
      <c r="L91" s="148">
        <v>13785.65</v>
      </c>
      <c r="M91" s="117">
        <v>13775.063</v>
      </c>
      <c r="N91" s="125"/>
      <c r="O91" s="149" t="s">
        <v>178</v>
      </c>
      <c r="P91" s="148">
        <v>14128.061</v>
      </c>
      <c r="Q91" s="148">
        <v>13257.698</v>
      </c>
      <c r="R91" s="149">
        <v>13855.38</v>
      </c>
      <c r="S91" s="148">
        <v>13840.532999999999</v>
      </c>
      <c r="T91" s="92"/>
      <c r="U91" s="104" t="s">
        <v>178</v>
      </c>
      <c r="V91" s="172">
        <v>13646.156999999999</v>
      </c>
      <c r="W91" s="106">
        <v>13847.771000000001</v>
      </c>
      <c r="X91" s="92"/>
      <c r="Y91" s="104" t="s">
        <v>178</v>
      </c>
      <c r="Z91" s="117">
        <v>13738.742</v>
      </c>
      <c r="AA91" s="159"/>
      <c r="AB91" s="94"/>
      <c r="AC91" s="94"/>
      <c r="AD91" s="112"/>
      <c r="AE91" s="112"/>
      <c r="AF91" s="112"/>
      <c r="AI91" s="112"/>
      <c r="AJ91" s="112"/>
      <c r="AK91" s="112"/>
      <c r="AL91" s="112"/>
      <c r="AM91" s="112"/>
      <c r="AN91" s="112"/>
      <c r="AO91" s="112"/>
    </row>
    <row r="92" spans="1:41" ht="15">
      <c r="A92" s="147" t="s">
        <v>179</v>
      </c>
      <c r="B92" s="148">
        <v>12570.06</v>
      </c>
      <c r="C92" s="148"/>
      <c r="D92" s="148">
        <v>12039.62</v>
      </c>
      <c r="E92" s="149">
        <v>10518.26</v>
      </c>
      <c r="F92" s="173"/>
      <c r="G92" s="174"/>
      <c r="H92" s="148"/>
      <c r="I92" s="148"/>
      <c r="J92" s="148"/>
      <c r="K92" s="148">
        <v>12452.91</v>
      </c>
      <c r="L92" s="148"/>
      <c r="M92" s="117"/>
      <c r="N92" s="125"/>
      <c r="O92" s="149" t="s">
        <v>179</v>
      </c>
      <c r="P92" s="148">
        <v>12207.474</v>
      </c>
      <c r="Q92" s="149">
        <v>10518.26</v>
      </c>
      <c r="R92" s="149"/>
      <c r="S92" s="148">
        <v>12452.91</v>
      </c>
      <c r="T92" s="92"/>
      <c r="U92" s="104" t="s">
        <v>179</v>
      </c>
      <c r="V92" s="172">
        <v>12162.141</v>
      </c>
      <c r="W92" s="106">
        <v>12452.91</v>
      </c>
      <c r="X92" s="92"/>
      <c r="Y92" s="104" t="s">
        <v>179</v>
      </c>
      <c r="Z92" s="117">
        <v>12181.700999999999</v>
      </c>
      <c r="AA92" s="159"/>
      <c r="AB92" s="94"/>
      <c r="AC92" s="94"/>
      <c r="AD92" s="112"/>
      <c r="AE92" s="112"/>
      <c r="AF92" s="112"/>
      <c r="AI92" s="112"/>
      <c r="AJ92" s="112"/>
      <c r="AK92" s="112"/>
      <c r="AL92" s="112"/>
      <c r="AM92" s="112"/>
      <c r="AN92" s="112"/>
      <c r="AO92" s="112"/>
    </row>
    <row r="93" spans="1:41" ht="15">
      <c r="A93" s="147" t="s">
        <v>77</v>
      </c>
      <c r="B93" s="148">
        <v>11251.044</v>
      </c>
      <c r="C93" s="148">
        <v>11499.221</v>
      </c>
      <c r="D93" s="148">
        <v>11473.477000000001</v>
      </c>
      <c r="E93" s="149">
        <v>11371.824000000001</v>
      </c>
      <c r="F93" s="173">
        <v>11384.397999999999</v>
      </c>
      <c r="G93" s="174">
        <v>11677.95</v>
      </c>
      <c r="H93" s="148">
        <v>11635.705</v>
      </c>
      <c r="I93" s="148">
        <v>11758.117</v>
      </c>
      <c r="J93" s="148">
        <v>11811.45</v>
      </c>
      <c r="K93" s="148">
        <v>11566.755999999999</v>
      </c>
      <c r="L93" s="148">
        <v>11214.59</v>
      </c>
      <c r="M93" s="117">
        <v>11247.795</v>
      </c>
      <c r="N93" s="125"/>
      <c r="O93" s="149" t="s">
        <v>77</v>
      </c>
      <c r="P93" s="148">
        <v>11416.651</v>
      </c>
      <c r="Q93" s="149">
        <v>11477.989</v>
      </c>
      <c r="R93" s="148">
        <v>11739.33</v>
      </c>
      <c r="S93" s="148">
        <v>11364.995000000001</v>
      </c>
      <c r="T93" s="92"/>
      <c r="U93" s="104" t="s">
        <v>77</v>
      </c>
      <c r="V93" s="172">
        <v>11448.459000000001</v>
      </c>
      <c r="W93" s="106">
        <v>11541.852000000001</v>
      </c>
      <c r="X93" s="92"/>
      <c r="Y93" s="104" t="s">
        <v>77</v>
      </c>
      <c r="Z93" s="117">
        <v>11498.072</v>
      </c>
      <c r="AA93" s="159"/>
      <c r="AB93" s="94"/>
      <c r="AC93" s="94"/>
      <c r="AD93" s="112"/>
      <c r="AE93" s="112"/>
      <c r="AF93" s="112"/>
      <c r="AI93" s="112"/>
      <c r="AJ93" s="112"/>
      <c r="AK93" s="112"/>
      <c r="AL93" s="112"/>
      <c r="AM93" s="112"/>
      <c r="AN93" s="112"/>
      <c r="AO93" s="112"/>
    </row>
    <row r="94" spans="1:41" ht="15.75" thickBot="1">
      <c r="A94" s="150" t="s">
        <v>180</v>
      </c>
      <c r="B94" s="151">
        <v>12375.608</v>
      </c>
      <c r="C94" s="151">
        <v>12583.204</v>
      </c>
      <c r="D94" s="151">
        <v>12356.581</v>
      </c>
      <c r="E94" s="152">
        <v>12333.402</v>
      </c>
      <c r="F94" s="175">
        <v>12429.495000000001</v>
      </c>
      <c r="G94" s="176">
        <v>12525.977000000001</v>
      </c>
      <c r="H94" s="151">
        <v>12595.599</v>
      </c>
      <c r="I94" s="151">
        <v>12777.677</v>
      </c>
      <c r="J94" s="151">
        <v>12888.88</v>
      </c>
      <c r="K94" s="151">
        <v>12771.967000000001</v>
      </c>
      <c r="L94" s="151">
        <v>12726.63</v>
      </c>
      <c r="M94" s="118">
        <v>12652.482</v>
      </c>
      <c r="N94" s="125"/>
      <c r="O94" s="149" t="s">
        <v>180</v>
      </c>
      <c r="P94" s="148">
        <v>12433.442999999999</v>
      </c>
      <c r="Q94" s="149">
        <v>12432.771000000001</v>
      </c>
      <c r="R94" s="149">
        <v>12755.67</v>
      </c>
      <c r="S94" s="148">
        <v>12725.050999999999</v>
      </c>
      <c r="T94" s="92"/>
      <c r="U94" s="99" t="s">
        <v>180</v>
      </c>
      <c r="V94" s="165">
        <v>12433.075000000001</v>
      </c>
      <c r="W94" s="102">
        <v>12739.434999999999</v>
      </c>
      <c r="X94" s="92"/>
      <c r="Y94" s="99" t="s">
        <v>180</v>
      </c>
      <c r="Z94" s="118">
        <v>12585.495000000001</v>
      </c>
      <c r="AA94" s="159"/>
      <c r="AB94" s="94"/>
      <c r="AC94" s="94"/>
      <c r="AD94" s="112"/>
      <c r="AE94" s="112"/>
      <c r="AF94" s="112"/>
      <c r="AI94" s="112"/>
      <c r="AJ94" s="112"/>
      <c r="AK94" s="112"/>
    </row>
    <row r="95" spans="1:41" ht="15">
      <c r="AA95" s="112"/>
      <c r="AB95" s="94"/>
      <c r="AC95" s="94"/>
      <c r="AD95" s="112"/>
      <c r="AE95" s="112"/>
      <c r="AF95" s="112"/>
      <c r="AI95" s="112"/>
      <c r="AJ95" s="112"/>
      <c r="AK95" s="112"/>
    </row>
    <row r="96" spans="1:41" ht="16.5" thickBot="1">
      <c r="A96" s="91">
        <v>2013</v>
      </c>
      <c r="B96" s="92"/>
      <c r="C96" s="92"/>
      <c r="D96" s="92"/>
      <c r="E96" s="92"/>
      <c r="F96" s="92"/>
      <c r="G96" s="92"/>
      <c r="H96" s="92"/>
      <c r="I96" s="92"/>
      <c r="J96" s="92"/>
      <c r="K96" s="92"/>
      <c r="L96" s="93" t="s">
        <v>153</v>
      </c>
      <c r="M96" s="92"/>
      <c r="N96" s="125"/>
      <c r="O96" s="91">
        <v>2013</v>
      </c>
      <c r="P96" s="1289" t="s">
        <v>154</v>
      </c>
      <c r="Q96" s="1289"/>
      <c r="R96" s="1289"/>
      <c r="S96" s="1289"/>
      <c r="T96" s="92"/>
      <c r="U96" s="91">
        <v>2013</v>
      </c>
      <c r="V96" s="1289" t="s">
        <v>155</v>
      </c>
      <c r="W96" s="1289"/>
      <c r="X96" s="92"/>
      <c r="Y96" s="177">
        <v>2013</v>
      </c>
      <c r="Z96" s="92"/>
      <c r="AB96" s="94"/>
      <c r="AC96" s="94"/>
      <c r="AD96" s="112"/>
      <c r="AE96" s="112"/>
      <c r="AF96" s="112"/>
      <c r="AI96" s="112"/>
      <c r="AJ96" s="112"/>
      <c r="AK96" s="112"/>
    </row>
    <row r="97" spans="1:37" ht="15.75" thickBot="1">
      <c r="A97" s="130"/>
      <c r="B97" s="131" t="s">
        <v>157</v>
      </c>
      <c r="C97" s="131" t="s">
        <v>158</v>
      </c>
      <c r="D97" s="131" t="s">
        <v>159</v>
      </c>
      <c r="E97" s="131" t="s">
        <v>160</v>
      </c>
      <c r="F97" s="131" t="s">
        <v>161</v>
      </c>
      <c r="G97" s="131" t="s">
        <v>162</v>
      </c>
      <c r="H97" s="131" t="s">
        <v>163</v>
      </c>
      <c r="I97" s="131" t="s">
        <v>164</v>
      </c>
      <c r="J97" s="131" t="s">
        <v>165</v>
      </c>
      <c r="K97" s="131" t="s">
        <v>166</v>
      </c>
      <c r="L97" s="131" t="s">
        <v>167</v>
      </c>
      <c r="M97" s="132" t="s">
        <v>168</v>
      </c>
      <c r="N97" s="125"/>
      <c r="O97" s="95"/>
      <c r="P97" s="96" t="s">
        <v>169</v>
      </c>
      <c r="Q97" s="96" t="s">
        <v>170</v>
      </c>
      <c r="R97" s="96" t="s">
        <v>171</v>
      </c>
      <c r="S97" s="97" t="s">
        <v>172</v>
      </c>
      <c r="T97" s="92"/>
      <c r="U97" s="95"/>
      <c r="V97" s="96" t="s">
        <v>173</v>
      </c>
      <c r="W97" s="97" t="s">
        <v>174</v>
      </c>
      <c r="X97" s="92"/>
      <c r="Y97" s="95"/>
      <c r="Z97" s="133" t="s">
        <v>175</v>
      </c>
      <c r="AB97" s="94"/>
      <c r="AC97" s="94"/>
      <c r="AE97" s="112"/>
      <c r="AF97" s="112"/>
      <c r="AI97" s="112"/>
      <c r="AJ97" s="112"/>
      <c r="AK97" s="112"/>
    </row>
    <row r="98" spans="1:37" ht="15.75" thickBot="1">
      <c r="A98" s="134" t="s">
        <v>176</v>
      </c>
      <c r="B98" s="138">
        <v>13009.82</v>
      </c>
      <c r="C98" s="155">
        <v>13035.93</v>
      </c>
      <c r="D98" s="167">
        <v>12435.6</v>
      </c>
      <c r="E98" s="137">
        <v>12633.14</v>
      </c>
      <c r="F98" s="137">
        <v>12094.58</v>
      </c>
      <c r="G98" s="135">
        <v>12063</v>
      </c>
      <c r="H98" s="137">
        <v>11883.55</v>
      </c>
      <c r="I98" s="137">
        <v>11888.79</v>
      </c>
      <c r="J98" s="157">
        <v>12030.44</v>
      </c>
      <c r="K98" s="137">
        <v>11876.11</v>
      </c>
      <c r="L98" s="137">
        <v>11794.33</v>
      </c>
      <c r="M98" s="138">
        <v>11765.7</v>
      </c>
      <c r="N98" s="125"/>
      <c r="O98" s="104" t="s">
        <v>176</v>
      </c>
      <c r="P98" s="105">
        <v>12839.25</v>
      </c>
      <c r="Q98" s="105">
        <v>12237</v>
      </c>
      <c r="R98" s="145">
        <v>11932.69</v>
      </c>
      <c r="S98" s="146">
        <v>11817.72</v>
      </c>
      <c r="T98" s="92"/>
      <c r="U98" s="99" t="s">
        <v>176</v>
      </c>
      <c r="V98" s="100">
        <v>12519.4</v>
      </c>
      <c r="W98" s="102">
        <v>11874.81</v>
      </c>
      <c r="X98" s="92"/>
      <c r="Y98" s="99" t="s">
        <v>176</v>
      </c>
      <c r="Z98" s="103">
        <v>12191.59</v>
      </c>
      <c r="AB98" s="94"/>
      <c r="AC98" s="94"/>
      <c r="AE98" s="112"/>
      <c r="AF98" s="112"/>
      <c r="AI98" s="112"/>
      <c r="AJ98" s="112"/>
      <c r="AK98" s="112"/>
    </row>
    <row r="99" spans="1:37" ht="15">
      <c r="A99" s="140" t="s">
        <v>177</v>
      </c>
      <c r="B99" s="160">
        <v>13927.367</v>
      </c>
      <c r="C99" s="160">
        <v>13760.486000000001</v>
      </c>
      <c r="D99" s="160">
        <v>13029.942999999999</v>
      </c>
      <c r="E99" s="160">
        <v>13125.977000000001</v>
      </c>
      <c r="F99" s="170">
        <v>12586.316000000001</v>
      </c>
      <c r="G99" s="171">
        <v>12540.656999999999</v>
      </c>
      <c r="H99" s="160">
        <v>12343.22</v>
      </c>
      <c r="I99" s="160">
        <v>12531.135</v>
      </c>
      <c r="J99" s="160">
        <v>12714.475</v>
      </c>
      <c r="K99" s="160">
        <v>12740.064</v>
      </c>
      <c r="L99" s="160">
        <v>12743.822</v>
      </c>
      <c r="M99" s="143">
        <v>12678.73</v>
      </c>
      <c r="N99" s="125"/>
      <c r="O99" s="149" t="s">
        <v>177</v>
      </c>
      <c r="P99" s="148">
        <v>13604.328</v>
      </c>
      <c r="Q99" s="149">
        <v>12724.991</v>
      </c>
      <c r="R99" s="149">
        <v>12513.348</v>
      </c>
      <c r="S99" s="148">
        <v>12723.075000000001</v>
      </c>
      <c r="T99" s="92"/>
      <c r="U99" s="144" t="s">
        <v>177</v>
      </c>
      <c r="V99" s="172">
        <v>13141.316999999999</v>
      </c>
      <c r="W99" s="146">
        <v>12617.878000000001</v>
      </c>
      <c r="X99" s="92"/>
      <c r="Y99" s="144" t="s">
        <v>177</v>
      </c>
      <c r="Z99" s="143">
        <v>12882.257</v>
      </c>
      <c r="AB99" s="94"/>
      <c r="AC99" s="94"/>
      <c r="AE99" s="112"/>
      <c r="AF99" s="112"/>
      <c r="AI99" s="112"/>
      <c r="AJ99" s="112"/>
      <c r="AK99" s="112"/>
    </row>
    <row r="100" spans="1:37" ht="15">
      <c r="A100" s="147" t="s">
        <v>178</v>
      </c>
      <c r="B100" s="148">
        <v>13954.481</v>
      </c>
      <c r="C100" s="148">
        <v>13663.626</v>
      </c>
      <c r="D100" s="148">
        <v>12980.05</v>
      </c>
      <c r="E100" s="148">
        <v>13037.814</v>
      </c>
      <c r="F100" s="173">
        <v>12454.939</v>
      </c>
      <c r="G100" s="174">
        <v>12410.950999999999</v>
      </c>
      <c r="H100" s="148">
        <v>12225.894</v>
      </c>
      <c r="I100" s="148">
        <v>12430.356</v>
      </c>
      <c r="J100" s="148">
        <v>12664.768</v>
      </c>
      <c r="K100" s="148">
        <v>12716.708000000001</v>
      </c>
      <c r="L100" s="148">
        <v>12692.688</v>
      </c>
      <c r="M100" s="117">
        <v>12624.036</v>
      </c>
      <c r="N100" s="125"/>
      <c r="O100" s="149" t="s">
        <v>178</v>
      </c>
      <c r="P100" s="148">
        <v>13549.269</v>
      </c>
      <c r="Q100" s="148">
        <v>12589.606</v>
      </c>
      <c r="R100" s="149">
        <v>12416.516</v>
      </c>
      <c r="S100" s="148">
        <v>12682.834000000001</v>
      </c>
      <c r="T100" s="92"/>
      <c r="U100" s="104" t="s">
        <v>178</v>
      </c>
      <c r="V100" s="172">
        <v>12963.39</v>
      </c>
      <c r="W100" s="106">
        <v>12543.721</v>
      </c>
      <c r="X100" s="92"/>
      <c r="Y100" s="104" t="s">
        <v>178</v>
      </c>
      <c r="Z100" s="117">
        <v>12753.98</v>
      </c>
      <c r="AB100" s="94"/>
      <c r="AC100" s="94"/>
      <c r="AE100" s="112"/>
      <c r="AF100" s="112"/>
      <c r="AI100" s="112"/>
      <c r="AJ100" s="112"/>
      <c r="AK100" s="112"/>
    </row>
    <row r="101" spans="1:37" ht="15">
      <c r="A101" s="147" t="s">
        <v>179</v>
      </c>
      <c r="B101" s="148">
        <v>11227.14</v>
      </c>
      <c r="C101" s="148">
        <v>12581.867</v>
      </c>
      <c r="D101" s="148">
        <v>11291.41</v>
      </c>
      <c r="E101" s="148">
        <v>12040.82</v>
      </c>
      <c r="F101" s="173"/>
      <c r="G101" s="174">
        <v>11433.05</v>
      </c>
      <c r="H101" s="148"/>
      <c r="I101" s="148"/>
      <c r="J101" s="148">
        <v>13468.82</v>
      </c>
      <c r="K101" s="148"/>
      <c r="L101" s="148">
        <v>10377.209999999999</v>
      </c>
      <c r="M101" s="117"/>
      <c r="N101" s="125"/>
      <c r="O101" s="149" t="s">
        <v>179</v>
      </c>
      <c r="P101" s="148">
        <v>12197.204</v>
      </c>
      <c r="Q101" s="149">
        <v>11574.862999999999</v>
      </c>
      <c r="R101" s="149">
        <v>13468.82</v>
      </c>
      <c r="S101" s="148">
        <v>10377.209999999999</v>
      </c>
      <c r="T101" s="92"/>
      <c r="U101" s="104" t="s">
        <v>179</v>
      </c>
      <c r="V101" s="172">
        <v>12162.163</v>
      </c>
      <c r="W101" s="106">
        <v>12111.441000000001</v>
      </c>
      <c r="X101" s="92"/>
      <c r="Y101" s="104" t="s">
        <v>179</v>
      </c>
      <c r="Z101" s="117">
        <v>12142.186</v>
      </c>
      <c r="AB101" s="94"/>
      <c r="AC101" s="94"/>
      <c r="AE101" s="112"/>
      <c r="AF101" s="112"/>
      <c r="AI101" s="112"/>
      <c r="AJ101" s="112"/>
      <c r="AK101" s="112"/>
    </row>
    <row r="102" spans="1:37" ht="15">
      <c r="A102" s="147" t="s">
        <v>77</v>
      </c>
      <c r="B102" s="148">
        <v>11401.186</v>
      </c>
      <c r="C102" s="148">
        <v>11584.263999999999</v>
      </c>
      <c r="D102" s="148">
        <v>11292.589</v>
      </c>
      <c r="E102" s="148">
        <v>11586.099</v>
      </c>
      <c r="F102" s="173">
        <v>11010.294</v>
      </c>
      <c r="G102" s="174">
        <v>10908.249</v>
      </c>
      <c r="H102" s="148">
        <v>10818.65</v>
      </c>
      <c r="I102" s="148">
        <v>10663.915000000001</v>
      </c>
      <c r="J102" s="148">
        <v>10736.546</v>
      </c>
      <c r="K102" s="148">
        <v>10281.661</v>
      </c>
      <c r="L102" s="148">
        <v>9986.884</v>
      </c>
      <c r="M102" s="117">
        <v>9807.0550000000003</v>
      </c>
      <c r="N102" s="125"/>
      <c r="O102" s="149" t="s">
        <v>77</v>
      </c>
      <c r="P102" s="148">
        <v>11423.664000000001</v>
      </c>
      <c r="Q102" s="149">
        <v>11141.698</v>
      </c>
      <c r="R102" s="148">
        <v>10745.8</v>
      </c>
      <c r="S102" s="148">
        <v>10056.209999999999</v>
      </c>
      <c r="T102" s="92"/>
      <c r="U102" s="104" t="s">
        <v>77</v>
      </c>
      <c r="V102" s="172">
        <v>11279.069</v>
      </c>
      <c r="W102" s="106">
        <v>10392.713</v>
      </c>
      <c r="X102" s="92"/>
      <c r="Y102" s="104" t="s">
        <v>77</v>
      </c>
      <c r="Z102" s="117">
        <v>10810.186</v>
      </c>
      <c r="AB102" s="94"/>
      <c r="AC102" s="94"/>
      <c r="AD102" s="112"/>
      <c r="AE102" s="112"/>
      <c r="AF102" s="112"/>
      <c r="AI102" s="112"/>
      <c r="AJ102" s="112"/>
      <c r="AK102" s="112"/>
    </row>
    <row r="103" spans="1:37" ht="15.75" thickBot="1">
      <c r="A103" s="150" t="s">
        <v>180</v>
      </c>
      <c r="B103" s="151">
        <v>12894.282999999999</v>
      </c>
      <c r="C103" s="151">
        <v>13026.619000000001</v>
      </c>
      <c r="D103" s="151">
        <v>12680.377</v>
      </c>
      <c r="E103" s="151">
        <v>12783.151</v>
      </c>
      <c r="F103" s="175">
        <v>12363.352000000001</v>
      </c>
      <c r="G103" s="176">
        <v>12371.847</v>
      </c>
      <c r="H103" s="151">
        <v>12274.686</v>
      </c>
      <c r="I103" s="151">
        <v>12283.155000000001</v>
      </c>
      <c r="J103" s="151">
        <v>12373.612999999999</v>
      </c>
      <c r="K103" s="151">
        <v>12403.329</v>
      </c>
      <c r="L103" s="151">
        <v>12358.031000000001</v>
      </c>
      <c r="M103" s="118">
        <v>12370.17</v>
      </c>
      <c r="N103" s="125"/>
      <c r="O103" s="149" t="s">
        <v>180</v>
      </c>
      <c r="P103" s="148">
        <v>12863.279</v>
      </c>
      <c r="Q103" s="149">
        <v>12485.816999999999</v>
      </c>
      <c r="R103" s="149">
        <v>12309.191000000001</v>
      </c>
      <c r="S103" s="148">
        <v>12379.001</v>
      </c>
      <c r="T103" s="92"/>
      <c r="U103" s="99" t="s">
        <v>180</v>
      </c>
      <c r="V103" s="165">
        <v>12656.55</v>
      </c>
      <c r="W103" s="102">
        <v>12344.913</v>
      </c>
      <c r="X103" s="92"/>
      <c r="Y103" s="99" t="s">
        <v>180</v>
      </c>
      <c r="Z103" s="118">
        <v>12496.004000000001</v>
      </c>
      <c r="AB103" s="94"/>
      <c r="AC103" s="94"/>
      <c r="AD103" s="112"/>
      <c r="AE103" s="112"/>
      <c r="AF103" s="112"/>
      <c r="AI103" s="112"/>
      <c r="AJ103" s="112"/>
      <c r="AK103" s="112"/>
    </row>
    <row r="104" spans="1:37" ht="15">
      <c r="A104" s="178"/>
      <c r="B104" s="129"/>
      <c r="C104" s="129"/>
      <c r="D104" s="129"/>
      <c r="E104" s="129"/>
      <c r="F104" s="178"/>
      <c r="G104" s="178"/>
      <c r="H104" s="129"/>
      <c r="I104" s="129"/>
      <c r="J104" s="129"/>
      <c r="K104" s="129"/>
      <c r="L104" s="129"/>
      <c r="M104" s="129"/>
      <c r="N104" s="179"/>
      <c r="O104" s="178"/>
      <c r="P104" s="129"/>
      <c r="Q104" s="178"/>
      <c r="R104" s="178"/>
      <c r="S104" s="129"/>
      <c r="T104" s="180"/>
      <c r="U104" s="178"/>
      <c r="V104" s="178"/>
      <c r="W104" s="129"/>
      <c r="X104" s="180"/>
      <c r="Y104" s="178"/>
      <c r="Z104" s="129"/>
      <c r="AB104" s="94"/>
      <c r="AC104" s="94"/>
      <c r="AD104" s="112"/>
      <c r="AE104" s="112"/>
      <c r="AF104" s="112"/>
      <c r="AI104" s="112"/>
      <c r="AJ104" s="112"/>
      <c r="AK104" s="112"/>
    </row>
    <row r="105" spans="1:37" ht="16.5" thickBot="1">
      <c r="A105" s="91">
        <v>2014</v>
      </c>
      <c r="B105" s="92"/>
      <c r="C105" s="92"/>
      <c r="D105" s="92"/>
      <c r="E105" s="92"/>
      <c r="F105" s="92"/>
      <c r="G105" s="92"/>
      <c r="H105" s="92"/>
      <c r="I105" s="92"/>
      <c r="J105" s="92"/>
      <c r="K105" s="92"/>
      <c r="L105" s="93" t="s">
        <v>153</v>
      </c>
      <c r="M105" s="92"/>
      <c r="N105" s="125"/>
      <c r="O105" s="91">
        <v>2014</v>
      </c>
      <c r="P105" s="1289" t="s">
        <v>154</v>
      </c>
      <c r="Q105" s="1289"/>
      <c r="R105" s="1289"/>
      <c r="S105" s="1289"/>
      <c r="T105" s="92"/>
      <c r="U105" s="91">
        <v>2014</v>
      </c>
      <c r="V105" s="1289" t="s">
        <v>155</v>
      </c>
      <c r="W105" s="1289"/>
      <c r="X105" s="92"/>
      <c r="Y105" s="177">
        <v>2014</v>
      </c>
      <c r="Z105" s="92"/>
      <c r="AB105" s="94"/>
      <c r="AC105" s="94"/>
      <c r="AD105" s="112"/>
      <c r="AE105" s="112"/>
      <c r="AF105" s="112"/>
      <c r="AI105" s="112"/>
      <c r="AJ105" s="112"/>
      <c r="AK105" s="112"/>
    </row>
    <row r="106" spans="1:37" ht="15.75" thickBot="1">
      <c r="A106" s="130"/>
      <c r="B106" s="131" t="s">
        <v>157</v>
      </c>
      <c r="C106" s="131" t="s">
        <v>158</v>
      </c>
      <c r="D106" s="131" t="s">
        <v>159</v>
      </c>
      <c r="E106" s="131" t="s">
        <v>160</v>
      </c>
      <c r="F106" s="131" t="s">
        <v>161</v>
      </c>
      <c r="G106" s="131" t="s">
        <v>162</v>
      </c>
      <c r="H106" s="131" t="s">
        <v>163</v>
      </c>
      <c r="I106" s="131" t="s">
        <v>164</v>
      </c>
      <c r="J106" s="131" t="s">
        <v>165</v>
      </c>
      <c r="K106" s="131" t="s">
        <v>166</v>
      </c>
      <c r="L106" s="131" t="s">
        <v>167</v>
      </c>
      <c r="M106" s="132" t="s">
        <v>168</v>
      </c>
      <c r="N106" s="125"/>
      <c r="O106" s="95"/>
      <c r="P106" s="131" t="s">
        <v>169</v>
      </c>
      <c r="Q106" s="131" t="s">
        <v>170</v>
      </c>
      <c r="R106" s="131" t="s">
        <v>171</v>
      </c>
      <c r="S106" s="132" t="s">
        <v>172</v>
      </c>
      <c r="T106" s="92"/>
      <c r="U106" s="95"/>
      <c r="V106" s="131" t="s">
        <v>173</v>
      </c>
      <c r="W106" s="132" t="s">
        <v>174</v>
      </c>
      <c r="X106" s="92"/>
      <c r="Y106" s="95"/>
      <c r="Z106" s="133" t="s">
        <v>175</v>
      </c>
      <c r="AB106" s="94"/>
      <c r="AC106" s="94"/>
      <c r="AD106" s="112"/>
      <c r="AE106" s="112"/>
      <c r="AF106" s="112"/>
      <c r="AI106" s="112"/>
      <c r="AJ106" s="112"/>
      <c r="AK106" s="112"/>
    </row>
    <row r="107" spans="1:37" ht="15.75" thickBot="1">
      <c r="A107" s="134" t="s">
        <v>176</v>
      </c>
      <c r="B107" s="181">
        <v>12001.06</v>
      </c>
      <c r="C107" s="182">
        <v>11985.87</v>
      </c>
      <c r="D107" s="183">
        <v>11766.14</v>
      </c>
      <c r="E107" s="135">
        <v>11919.53</v>
      </c>
      <c r="F107" s="135">
        <v>11838.216</v>
      </c>
      <c r="G107" s="135">
        <v>11742.38</v>
      </c>
      <c r="H107" s="135">
        <v>11540.25</v>
      </c>
      <c r="I107" s="135">
        <v>11542.17</v>
      </c>
      <c r="J107" s="136">
        <v>11519.92</v>
      </c>
      <c r="K107" s="135">
        <v>10972.83</v>
      </c>
      <c r="L107" s="135">
        <v>11092.72</v>
      </c>
      <c r="M107" s="181">
        <v>12188.9</v>
      </c>
      <c r="N107" s="125"/>
      <c r="O107" s="144" t="s">
        <v>176</v>
      </c>
      <c r="P107" s="184">
        <v>11920.05</v>
      </c>
      <c r="Q107" s="141">
        <v>11837.72</v>
      </c>
      <c r="R107" s="141">
        <v>11534.1</v>
      </c>
      <c r="S107" s="143">
        <v>11201.11</v>
      </c>
      <c r="T107" s="92"/>
      <c r="U107" s="110" t="s">
        <v>176</v>
      </c>
      <c r="V107" s="185">
        <v>11877.05</v>
      </c>
      <c r="W107" s="186">
        <v>11362.68</v>
      </c>
      <c r="X107" s="92"/>
      <c r="Y107" s="144" t="s">
        <v>176</v>
      </c>
      <c r="Z107" s="103">
        <v>11626.37</v>
      </c>
      <c r="AB107" s="94"/>
      <c r="AC107" s="94"/>
      <c r="AD107" s="112"/>
      <c r="AE107" s="112"/>
      <c r="AF107" s="112"/>
      <c r="AI107" s="112"/>
      <c r="AJ107" s="112"/>
      <c r="AK107" s="112"/>
    </row>
    <row r="108" spans="1:37" ht="15">
      <c r="A108" s="140" t="s">
        <v>181</v>
      </c>
      <c r="B108" s="187" t="s">
        <v>182</v>
      </c>
      <c r="C108" s="187" t="s">
        <v>182</v>
      </c>
      <c r="D108" s="187" t="s">
        <v>182</v>
      </c>
      <c r="E108" s="141">
        <v>12101.28</v>
      </c>
      <c r="F108" s="141">
        <v>11957.248</v>
      </c>
      <c r="G108" s="141">
        <v>12060.511</v>
      </c>
      <c r="H108" s="141">
        <v>12177.037</v>
      </c>
      <c r="I108" s="141">
        <v>11845.912</v>
      </c>
      <c r="J108" s="188">
        <v>12204.175999999999</v>
      </c>
      <c r="K108" s="141">
        <v>11706.241</v>
      </c>
      <c r="L108" s="141">
        <v>12257.598</v>
      </c>
      <c r="M108" s="143">
        <v>13314.346</v>
      </c>
      <c r="N108" s="125"/>
      <c r="O108" s="144" t="s">
        <v>181</v>
      </c>
      <c r="P108" s="189" t="s">
        <v>182</v>
      </c>
      <c r="Q108" s="148">
        <v>12016.449000000001</v>
      </c>
      <c r="R108" s="148">
        <v>12108.406999999999</v>
      </c>
      <c r="S108" s="117">
        <v>12191.858</v>
      </c>
      <c r="T108" s="92"/>
      <c r="U108" s="104" t="s">
        <v>181</v>
      </c>
      <c r="V108" s="190">
        <v>12016.449000000001</v>
      </c>
      <c r="W108" s="116">
        <v>12162.674000000001</v>
      </c>
      <c r="X108" s="92"/>
      <c r="Y108" s="144" t="s">
        <v>181</v>
      </c>
      <c r="Z108" s="191">
        <v>12134.194</v>
      </c>
      <c r="AA108" s="192"/>
      <c r="AB108" s="94"/>
      <c r="AC108" s="94"/>
      <c r="AD108" s="112"/>
      <c r="AE108" s="112"/>
      <c r="AF108" s="112"/>
      <c r="AI108" s="112"/>
      <c r="AJ108" s="112"/>
      <c r="AK108" s="112"/>
    </row>
    <row r="109" spans="1:37" ht="15">
      <c r="A109" s="147" t="s">
        <v>177</v>
      </c>
      <c r="B109" s="148">
        <v>12900.504000000001</v>
      </c>
      <c r="C109" s="148">
        <v>12788.174000000001</v>
      </c>
      <c r="D109" s="148">
        <v>12388.870999999999</v>
      </c>
      <c r="E109" s="148">
        <v>12491.558999999999</v>
      </c>
      <c r="F109" s="149">
        <v>12351.359</v>
      </c>
      <c r="G109" s="148">
        <v>12347.6</v>
      </c>
      <c r="H109" s="148">
        <v>12267.093000000001</v>
      </c>
      <c r="I109" s="148">
        <v>12423.696</v>
      </c>
      <c r="J109" s="148">
        <v>12490.855</v>
      </c>
      <c r="K109" s="148">
        <v>12198.537</v>
      </c>
      <c r="L109" s="148">
        <v>12372.269</v>
      </c>
      <c r="M109" s="117">
        <v>13341.704</v>
      </c>
      <c r="N109" s="125"/>
      <c r="O109" s="104" t="s">
        <v>177</v>
      </c>
      <c r="P109" s="193">
        <v>12697.923000000001</v>
      </c>
      <c r="Q109" s="149">
        <v>12402.263000000001</v>
      </c>
      <c r="R109" s="148">
        <v>12387.795</v>
      </c>
      <c r="S109" s="117">
        <v>12452.707</v>
      </c>
      <c r="T109" s="92"/>
      <c r="U109" s="104" t="s">
        <v>177</v>
      </c>
      <c r="V109" s="147">
        <v>12546.42</v>
      </c>
      <c r="W109" s="117">
        <v>12420.191999999999</v>
      </c>
      <c r="X109" s="92"/>
      <c r="Y109" s="104" t="s">
        <v>177</v>
      </c>
      <c r="Z109" s="194">
        <v>12489.870999999999</v>
      </c>
      <c r="AA109" s="159"/>
      <c r="AB109" s="94"/>
      <c r="AC109" s="94"/>
      <c r="AD109" s="112"/>
      <c r="AE109" s="112"/>
      <c r="AF109" s="112"/>
      <c r="AI109" s="112"/>
      <c r="AJ109" s="112"/>
      <c r="AK109" s="112"/>
    </row>
    <row r="110" spans="1:37" ht="15">
      <c r="A110" s="147" t="s">
        <v>178</v>
      </c>
      <c r="B110" s="148">
        <v>12933.064</v>
      </c>
      <c r="C110" s="148">
        <v>12707.403</v>
      </c>
      <c r="D110" s="148">
        <v>12295.696</v>
      </c>
      <c r="E110" s="148">
        <v>12392.733</v>
      </c>
      <c r="F110" s="149">
        <v>12303.300999999999</v>
      </c>
      <c r="G110" s="148">
        <v>12313.808000000001</v>
      </c>
      <c r="H110" s="148">
        <v>12173.694</v>
      </c>
      <c r="I110" s="148">
        <v>12376.151</v>
      </c>
      <c r="J110" s="148">
        <v>12411.325000000001</v>
      </c>
      <c r="K110" s="148">
        <v>12113.055</v>
      </c>
      <c r="L110" s="148">
        <v>12351.161</v>
      </c>
      <c r="M110" s="117">
        <v>13228.620999999999</v>
      </c>
      <c r="N110" s="125"/>
      <c r="O110" s="104" t="s">
        <v>178</v>
      </c>
      <c r="P110" s="193">
        <v>12653.218999999999</v>
      </c>
      <c r="Q110" s="148">
        <v>12335.536</v>
      </c>
      <c r="R110" s="148">
        <v>12306.884</v>
      </c>
      <c r="S110" s="117">
        <v>12450.512000000001</v>
      </c>
      <c r="T110" s="92"/>
      <c r="U110" s="104" t="s">
        <v>178</v>
      </c>
      <c r="V110" s="147">
        <v>12469.76</v>
      </c>
      <c r="W110" s="117">
        <v>12374.039000000001</v>
      </c>
      <c r="X110" s="92"/>
      <c r="Y110" s="104" t="s">
        <v>178</v>
      </c>
      <c r="Z110" s="194">
        <v>12423.941000000001</v>
      </c>
      <c r="AA110" s="159"/>
      <c r="AB110" s="94"/>
      <c r="AC110" s="94"/>
      <c r="AD110" s="112"/>
      <c r="AE110" s="112"/>
      <c r="AF110" s="112"/>
      <c r="AI110" s="112"/>
      <c r="AJ110" s="112"/>
      <c r="AK110" s="112"/>
    </row>
    <row r="111" spans="1:37" ht="15">
      <c r="A111" s="147" t="s">
        <v>179</v>
      </c>
      <c r="B111" s="148"/>
      <c r="C111" s="148">
        <v>10799.307000000001</v>
      </c>
      <c r="D111" s="148">
        <v>12731.691999999999</v>
      </c>
      <c r="E111" s="148">
        <v>10859.71</v>
      </c>
      <c r="F111" s="149"/>
      <c r="G111" s="148"/>
      <c r="H111" s="148"/>
      <c r="I111" s="148">
        <v>13066.83</v>
      </c>
      <c r="J111" s="148">
        <v>13466.04</v>
      </c>
      <c r="K111" s="148"/>
      <c r="L111" s="148"/>
      <c r="M111" s="117"/>
      <c r="N111" s="125"/>
      <c r="O111" s="104" t="s">
        <v>179</v>
      </c>
      <c r="P111" s="193">
        <v>11744.342000000001</v>
      </c>
      <c r="Q111" s="149">
        <v>10859.71</v>
      </c>
      <c r="R111" s="148">
        <v>13147.343000000001</v>
      </c>
      <c r="S111" s="117"/>
      <c r="T111" s="92"/>
      <c r="U111" s="104" t="s">
        <v>179</v>
      </c>
      <c r="V111" s="147">
        <v>11552.25</v>
      </c>
      <c r="W111" s="117">
        <v>13147.343000000001</v>
      </c>
      <c r="X111" s="92"/>
      <c r="Y111" s="104" t="s">
        <v>179</v>
      </c>
      <c r="Z111" s="194">
        <v>12197.883</v>
      </c>
      <c r="AA111" s="159"/>
      <c r="AB111" s="94"/>
      <c r="AC111" s="94"/>
      <c r="AD111" s="112"/>
      <c r="AE111" s="112"/>
      <c r="AF111" s="112"/>
      <c r="AI111" s="112"/>
      <c r="AJ111" s="112"/>
      <c r="AK111" s="112"/>
    </row>
    <row r="112" spans="1:37" ht="15">
      <c r="A112" s="147" t="s">
        <v>77</v>
      </c>
      <c r="B112" s="148">
        <v>9961.9789999999994</v>
      </c>
      <c r="C112" s="148">
        <v>10151.179</v>
      </c>
      <c r="D112" s="148">
        <v>10074.112999999999</v>
      </c>
      <c r="E112" s="148">
        <v>10417.637000000001</v>
      </c>
      <c r="F112" s="149">
        <v>10414.112999999999</v>
      </c>
      <c r="G112" s="148">
        <v>10354.487999999999</v>
      </c>
      <c r="H112" s="148">
        <v>10095.554</v>
      </c>
      <c r="I112" s="148">
        <v>9945.14</v>
      </c>
      <c r="J112" s="148">
        <v>9903.0370000000003</v>
      </c>
      <c r="K112" s="148">
        <v>9238.6010000000006</v>
      </c>
      <c r="L112" s="148">
        <v>9097.8060000000005</v>
      </c>
      <c r="M112" s="117">
        <v>9416.9320000000007</v>
      </c>
      <c r="N112" s="125"/>
      <c r="O112" s="104" t="s">
        <v>77</v>
      </c>
      <c r="P112" s="193">
        <v>10063.031999999999</v>
      </c>
      <c r="Q112" s="149">
        <v>10395.419</v>
      </c>
      <c r="R112" s="148">
        <v>9983.9290000000001</v>
      </c>
      <c r="S112" s="117">
        <v>9265.4609999999993</v>
      </c>
      <c r="T112" s="92"/>
      <c r="U112" s="104" t="s">
        <v>77</v>
      </c>
      <c r="V112" s="147">
        <v>10235.675999999999</v>
      </c>
      <c r="W112" s="117">
        <v>9596.3829999999998</v>
      </c>
      <c r="X112" s="92"/>
      <c r="Y112" s="104" t="s">
        <v>77</v>
      </c>
      <c r="Z112" s="194">
        <v>9887.7579999999998</v>
      </c>
      <c r="AA112" s="159"/>
      <c r="AB112" s="94"/>
      <c r="AC112" s="94"/>
      <c r="AD112" s="112"/>
      <c r="AE112" s="112"/>
      <c r="AF112" s="112"/>
      <c r="AI112" s="112"/>
      <c r="AJ112" s="112"/>
      <c r="AK112" s="112"/>
    </row>
    <row r="113" spans="1:37" ht="15.75" thickBot="1">
      <c r="A113" s="150" t="s">
        <v>180</v>
      </c>
      <c r="B113" s="151">
        <v>12508.322</v>
      </c>
      <c r="C113" s="151">
        <v>12608.120999999999</v>
      </c>
      <c r="D113" s="151">
        <v>12476.436</v>
      </c>
      <c r="E113" s="151">
        <v>12516.016</v>
      </c>
      <c r="F113" s="152">
        <v>12417.683000000001</v>
      </c>
      <c r="G113" s="151">
        <v>12353.802</v>
      </c>
      <c r="H113" s="151">
        <v>12146.558000000001</v>
      </c>
      <c r="I113" s="151">
        <v>12152.057000000001</v>
      </c>
      <c r="J113" s="151">
        <v>12151.694</v>
      </c>
      <c r="K113" s="151">
        <v>11938.53</v>
      </c>
      <c r="L113" s="151">
        <v>12000.71</v>
      </c>
      <c r="M113" s="118">
        <v>12518.3</v>
      </c>
      <c r="N113" s="125"/>
      <c r="O113" s="99" t="s">
        <v>180</v>
      </c>
      <c r="P113" s="195">
        <v>12531.587</v>
      </c>
      <c r="Q113" s="151">
        <v>12434.102000000001</v>
      </c>
      <c r="R113" s="151">
        <v>12149.759</v>
      </c>
      <c r="S113" s="118">
        <v>12039.147999999999</v>
      </c>
      <c r="T113" s="92"/>
      <c r="U113" s="99" t="s">
        <v>180</v>
      </c>
      <c r="V113" s="150">
        <v>12480.138999999999</v>
      </c>
      <c r="W113" s="118">
        <v>12092.17</v>
      </c>
      <c r="X113" s="92"/>
      <c r="Y113" s="99" t="s">
        <v>180</v>
      </c>
      <c r="Z113" s="196">
        <v>12292.116</v>
      </c>
      <c r="AA113" s="159"/>
      <c r="AB113" s="94"/>
      <c r="AC113" s="94"/>
      <c r="AD113" s="112"/>
      <c r="AE113" s="112"/>
      <c r="AF113" s="112"/>
      <c r="AI113" s="112"/>
      <c r="AJ113" s="112"/>
      <c r="AK113" s="112"/>
    </row>
    <row r="114" spans="1:37" ht="12.75" customHeight="1">
      <c r="A114" s="197"/>
      <c r="AB114" s="94"/>
      <c r="AC114" s="94"/>
      <c r="AD114" s="112"/>
      <c r="AE114" s="112"/>
      <c r="AF114" s="112"/>
      <c r="AI114" s="112"/>
      <c r="AJ114" s="112"/>
      <c r="AK114" s="112"/>
    </row>
    <row r="115" spans="1:37" ht="19.5" customHeight="1" thickBot="1">
      <c r="A115" s="91">
        <v>2015</v>
      </c>
      <c r="B115" s="92"/>
      <c r="C115" s="92"/>
      <c r="D115" s="92"/>
      <c r="E115" s="92"/>
      <c r="F115" s="92"/>
      <c r="G115" s="92"/>
      <c r="H115" s="92"/>
      <c r="I115" s="92"/>
      <c r="J115" s="92"/>
      <c r="K115" s="92"/>
      <c r="L115" s="93" t="s">
        <v>153</v>
      </c>
      <c r="M115" s="92"/>
      <c r="N115" s="125"/>
      <c r="O115" s="91">
        <v>2015</v>
      </c>
      <c r="P115" s="1289" t="s">
        <v>154</v>
      </c>
      <c r="Q115" s="1289"/>
      <c r="R115" s="1289"/>
      <c r="S115" s="1289"/>
      <c r="T115" s="92"/>
      <c r="U115" s="91">
        <v>2015</v>
      </c>
      <c r="V115" s="1289" t="s">
        <v>155</v>
      </c>
      <c r="W115" s="1289"/>
      <c r="X115" s="92"/>
      <c r="Y115" s="177">
        <v>2015</v>
      </c>
      <c r="Z115" s="92"/>
      <c r="AB115" s="94"/>
      <c r="AC115" s="94"/>
      <c r="AD115" s="112"/>
      <c r="AE115" s="112"/>
      <c r="AF115" s="112"/>
      <c r="AI115" s="112"/>
      <c r="AJ115" s="112"/>
      <c r="AK115" s="112"/>
    </row>
    <row r="116" spans="1:37" ht="16.5" customHeight="1" thickBot="1">
      <c r="A116" s="130"/>
      <c r="B116" s="131" t="s">
        <v>157</v>
      </c>
      <c r="C116" s="131" t="s">
        <v>158</v>
      </c>
      <c r="D116" s="131" t="s">
        <v>159</v>
      </c>
      <c r="E116" s="131" t="s">
        <v>160</v>
      </c>
      <c r="F116" s="131" t="s">
        <v>161</v>
      </c>
      <c r="G116" s="131" t="s">
        <v>162</v>
      </c>
      <c r="H116" s="131" t="s">
        <v>163</v>
      </c>
      <c r="I116" s="131" t="s">
        <v>164</v>
      </c>
      <c r="J116" s="131" t="s">
        <v>165</v>
      </c>
      <c r="K116" s="131" t="s">
        <v>166</v>
      </c>
      <c r="L116" s="131" t="s">
        <v>167</v>
      </c>
      <c r="M116" s="132" t="s">
        <v>168</v>
      </c>
      <c r="N116" s="125"/>
      <c r="O116" s="95"/>
      <c r="P116" s="131" t="s">
        <v>169</v>
      </c>
      <c r="Q116" s="131" t="s">
        <v>170</v>
      </c>
      <c r="R116" s="131" t="s">
        <v>171</v>
      </c>
      <c r="S116" s="132" t="s">
        <v>172</v>
      </c>
      <c r="T116" s="92"/>
      <c r="U116" s="95"/>
      <c r="V116" s="131" t="s">
        <v>173</v>
      </c>
      <c r="W116" s="132" t="s">
        <v>174</v>
      </c>
      <c r="X116" s="92"/>
      <c r="Y116" s="95"/>
      <c r="Z116" s="133" t="s">
        <v>175</v>
      </c>
      <c r="AB116" s="94"/>
      <c r="AC116" s="94"/>
      <c r="AD116" s="112"/>
      <c r="AE116" s="112"/>
      <c r="AF116" s="112"/>
      <c r="AI116" s="112"/>
      <c r="AJ116" s="112"/>
      <c r="AK116" s="112"/>
    </row>
    <row r="117" spans="1:37" ht="12.75" customHeight="1" thickBot="1">
      <c r="A117" s="134" t="s">
        <v>176</v>
      </c>
      <c r="B117" s="181">
        <v>11766.8</v>
      </c>
      <c r="C117" s="182">
        <v>12334.41</v>
      </c>
      <c r="D117" s="183">
        <v>12290.2</v>
      </c>
      <c r="E117" s="135">
        <v>12074.98</v>
      </c>
      <c r="F117" s="135">
        <v>12219.08</v>
      </c>
      <c r="G117" s="135">
        <v>12493.38</v>
      </c>
      <c r="H117" s="135">
        <v>11667.34</v>
      </c>
      <c r="I117" s="135">
        <v>11672.04</v>
      </c>
      <c r="J117" s="136">
        <v>11628.65</v>
      </c>
      <c r="K117" s="135">
        <v>11850.62</v>
      </c>
      <c r="L117" s="135">
        <v>12049.16</v>
      </c>
      <c r="M117" s="181">
        <v>12107.7</v>
      </c>
      <c r="N117" s="125"/>
      <c r="O117" s="144" t="s">
        <v>176</v>
      </c>
      <c r="P117" s="184">
        <v>12143.16</v>
      </c>
      <c r="Q117" s="141">
        <v>12262.23</v>
      </c>
      <c r="R117" s="141">
        <v>11654.45</v>
      </c>
      <c r="S117" s="143">
        <v>12003.08</v>
      </c>
      <c r="T117" s="92"/>
      <c r="U117" s="110" t="s">
        <v>176</v>
      </c>
      <c r="V117" s="185">
        <v>12208.73</v>
      </c>
      <c r="W117" s="186">
        <v>11820.63</v>
      </c>
      <c r="X117" s="92"/>
      <c r="Y117" s="110" t="s">
        <v>176</v>
      </c>
      <c r="Z117" s="103">
        <v>12003.29</v>
      </c>
      <c r="AB117" s="94"/>
      <c r="AC117" s="94"/>
      <c r="AD117" s="112"/>
      <c r="AE117" s="112"/>
      <c r="AF117" s="112"/>
      <c r="AI117" s="112"/>
      <c r="AJ117" s="112"/>
      <c r="AK117" s="112"/>
    </row>
    <row r="118" spans="1:37" ht="12.75" customHeight="1">
      <c r="A118" s="140" t="s">
        <v>181</v>
      </c>
      <c r="B118" s="141">
        <v>12635.073</v>
      </c>
      <c r="C118" s="187">
        <v>13387.155000000001</v>
      </c>
      <c r="D118" s="198">
        <v>12845.434999999999</v>
      </c>
      <c r="E118" s="141">
        <v>12415.39</v>
      </c>
      <c r="F118" s="141">
        <v>12633.19</v>
      </c>
      <c r="G118" s="141">
        <v>12798.19</v>
      </c>
      <c r="H118" s="141">
        <v>12372.9</v>
      </c>
      <c r="I118" s="141">
        <v>12379.25</v>
      </c>
      <c r="J118" s="188">
        <v>12437.27</v>
      </c>
      <c r="K118" s="141">
        <v>12665.86</v>
      </c>
      <c r="L118" s="141">
        <v>12723.01</v>
      </c>
      <c r="M118" s="199">
        <v>12728.54</v>
      </c>
      <c r="N118" s="125"/>
      <c r="O118" s="144" t="s">
        <v>181</v>
      </c>
      <c r="P118" s="189">
        <v>12925.656999999999</v>
      </c>
      <c r="Q118" s="148">
        <v>12602.73</v>
      </c>
      <c r="R118" s="148">
        <v>12404.32</v>
      </c>
      <c r="S118" s="117">
        <v>12704.91</v>
      </c>
      <c r="T118" s="92"/>
      <c r="U118" s="104" t="s">
        <v>181</v>
      </c>
      <c r="V118" s="190">
        <v>12770.56</v>
      </c>
      <c r="W118" s="116">
        <v>12552.2</v>
      </c>
      <c r="X118" s="92"/>
      <c r="Y118" s="104" t="s">
        <v>181</v>
      </c>
      <c r="Z118" s="191">
        <v>12641.46</v>
      </c>
      <c r="AB118" s="94"/>
      <c r="AC118" s="94"/>
      <c r="AD118" s="112"/>
      <c r="AE118" s="112"/>
      <c r="AF118" s="112"/>
      <c r="AI118" s="112"/>
      <c r="AJ118" s="112"/>
      <c r="AK118" s="112"/>
    </row>
    <row r="119" spans="1:37" ht="12.75" customHeight="1">
      <c r="A119" s="147" t="s">
        <v>177</v>
      </c>
      <c r="B119" s="148">
        <v>13020.08</v>
      </c>
      <c r="C119" s="200">
        <v>13320.885</v>
      </c>
      <c r="D119" s="148">
        <v>13088.276</v>
      </c>
      <c r="E119" s="148">
        <v>12782.69</v>
      </c>
      <c r="F119" s="149">
        <v>12950.23</v>
      </c>
      <c r="G119" s="148">
        <v>13162.97</v>
      </c>
      <c r="H119" s="148">
        <v>12624.01</v>
      </c>
      <c r="I119" s="148">
        <v>12834.68</v>
      </c>
      <c r="J119" s="148">
        <v>12880.06</v>
      </c>
      <c r="K119" s="148">
        <v>13178.69</v>
      </c>
      <c r="L119" s="148">
        <v>13460.72</v>
      </c>
      <c r="M119" s="117">
        <v>13510.49</v>
      </c>
      <c r="N119" s="125"/>
      <c r="O119" s="104" t="s">
        <v>177</v>
      </c>
      <c r="P119" s="193">
        <v>13144.050999999999</v>
      </c>
      <c r="Q119" s="148">
        <v>12969.47</v>
      </c>
      <c r="R119" s="148">
        <v>12775.63</v>
      </c>
      <c r="S119" s="117">
        <v>13387.53</v>
      </c>
      <c r="T119" s="92"/>
      <c r="U119" s="104" t="s">
        <v>177</v>
      </c>
      <c r="V119" s="147">
        <v>13059.42</v>
      </c>
      <c r="W119" s="117">
        <v>13072.8</v>
      </c>
      <c r="X119" s="92"/>
      <c r="Y119" s="104" t="s">
        <v>177</v>
      </c>
      <c r="Z119" s="194">
        <v>13066.19</v>
      </c>
      <c r="AB119" s="94"/>
      <c r="AC119" s="94"/>
      <c r="AD119" s="168"/>
      <c r="AE119" s="112"/>
      <c r="AF119" s="112"/>
      <c r="AI119" s="112"/>
      <c r="AJ119" s="112"/>
      <c r="AK119" s="112"/>
    </row>
    <row r="120" spans="1:37" ht="12.75" customHeight="1">
      <c r="A120" s="147" t="s">
        <v>178</v>
      </c>
      <c r="B120" s="148">
        <v>12931.837</v>
      </c>
      <c r="C120" s="200">
        <v>13295.296</v>
      </c>
      <c r="D120" s="148">
        <v>13009.544</v>
      </c>
      <c r="E120" s="148">
        <v>12705.29</v>
      </c>
      <c r="F120" s="149">
        <v>12856.89</v>
      </c>
      <c r="G120" s="148">
        <v>13116.92</v>
      </c>
      <c r="H120" s="148">
        <v>12507.34</v>
      </c>
      <c r="I120" s="148">
        <v>12782.86</v>
      </c>
      <c r="J120" s="148">
        <v>12855.73</v>
      </c>
      <c r="K120" s="148">
        <v>13103.83</v>
      </c>
      <c r="L120" s="148">
        <v>13330.11</v>
      </c>
      <c r="M120" s="117">
        <v>13362.58</v>
      </c>
      <c r="N120" s="125"/>
      <c r="O120" s="104" t="s">
        <v>178</v>
      </c>
      <c r="P120" s="193">
        <v>13083.304</v>
      </c>
      <c r="Q120" s="148">
        <v>12908.56</v>
      </c>
      <c r="R120" s="148">
        <v>12712.11</v>
      </c>
      <c r="S120" s="117">
        <v>13262.23</v>
      </c>
      <c r="T120" s="92"/>
      <c r="U120" s="104" t="s">
        <v>178</v>
      </c>
      <c r="V120" s="147">
        <v>12985.84</v>
      </c>
      <c r="W120" s="117">
        <v>12947.67</v>
      </c>
      <c r="X120" s="92"/>
      <c r="Y120" s="104" t="s">
        <v>178</v>
      </c>
      <c r="Z120" s="194">
        <v>12969.38</v>
      </c>
      <c r="AB120" s="94"/>
      <c r="AC120" s="94"/>
      <c r="AD120" s="168"/>
      <c r="AE120" s="112"/>
      <c r="AF120" s="112"/>
      <c r="AI120" s="112"/>
      <c r="AJ120" s="112"/>
      <c r="AK120" s="112"/>
    </row>
    <row r="121" spans="1:37" ht="12.75" customHeight="1">
      <c r="A121" s="147" t="s">
        <v>179</v>
      </c>
      <c r="B121" s="148">
        <v>11477</v>
      </c>
      <c r="C121" s="200"/>
      <c r="D121" s="148"/>
      <c r="E121" s="148">
        <v>11000</v>
      </c>
      <c r="F121" s="149">
        <v>12579.6</v>
      </c>
      <c r="G121" s="148">
        <v>11964.66</v>
      </c>
      <c r="H121" s="148"/>
      <c r="I121" s="148"/>
      <c r="J121" s="148">
        <v>9122.91</v>
      </c>
      <c r="K121" s="148"/>
      <c r="L121" s="148"/>
      <c r="M121" s="117">
        <v>10796.28</v>
      </c>
      <c r="N121" s="125"/>
      <c r="O121" s="104" t="s">
        <v>179</v>
      </c>
      <c r="P121" s="193">
        <v>11477</v>
      </c>
      <c r="Q121" s="148">
        <v>12019.6</v>
      </c>
      <c r="R121" s="148">
        <v>9122.91</v>
      </c>
      <c r="S121" s="117">
        <v>10796.28</v>
      </c>
      <c r="T121" s="92"/>
      <c r="U121" s="104" t="s">
        <v>179</v>
      </c>
      <c r="V121" s="147">
        <v>11684.29</v>
      </c>
      <c r="W121" s="117">
        <v>9920.9789999999994</v>
      </c>
      <c r="X121" s="92"/>
      <c r="Y121" s="104" t="s">
        <v>179</v>
      </c>
      <c r="Z121" s="194">
        <v>11462.51</v>
      </c>
      <c r="AB121" s="94"/>
      <c r="AC121" s="94"/>
      <c r="AD121" s="168"/>
      <c r="AE121" s="112"/>
      <c r="AF121" s="112"/>
      <c r="AI121" s="112"/>
      <c r="AJ121" s="112"/>
      <c r="AK121" s="112"/>
    </row>
    <row r="122" spans="1:37" ht="12.75" customHeight="1">
      <c r="A122" s="147" t="s">
        <v>77</v>
      </c>
      <c r="B122" s="148">
        <v>9680.4179999999997</v>
      </c>
      <c r="C122" s="200">
        <v>10400.277</v>
      </c>
      <c r="D122" s="148">
        <v>10682.59</v>
      </c>
      <c r="E122" s="148">
        <v>10609.18</v>
      </c>
      <c r="F122" s="149">
        <v>10594.17</v>
      </c>
      <c r="G122" s="148">
        <v>10780.04</v>
      </c>
      <c r="H122" s="148">
        <v>10101.01</v>
      </c>
      <c r="I122" s="148">
        <v>9754.3559999999998</v>
      </c>
      <c r="J122" s="148">
        <v>9659.1219999999994</v>
      </c>
      <c r="K122" s="148">
        <v>9904.7170000000006</v>
      </c>
      <c r="L122" s="148">
        <v>9995.1280000000006</v>
      </c>
      <c r="M122" s="117">
        <v>9868.1110000000008</v>
      </c>
      <c r="N122" s="125"/>
      <c r="O122" s="104" t="s">
        <v>77</v>
      </c>
      <c r="P122" s="193">
        <v>10255.244000000001</v>
      </c>
      <c r="Q122" s="148">
        <v>10656.66</v>
      </c>
      <c r="R122" s="148">
        <v>9844.5969999999998</v>
      </c>
      <c r="S122" s="117">
        <v>9922.8670000000002</v>
      </c>
      <c r="T122" s="92"/>
      <c r="U122" s="104" t="s">
        <v>77</v>
      </c>
      <c r="V122" s="147">
        <v>10435.59</v>
      </c>
      <c r="W122" s="117">
        <v>9882.2790000000005</v>
      </c>
      <c r="X122" s="92"/>
      <c r="Y122" s="104" t="s">
        <v>77</v>
      </c>
      <c r="Z122" s="194">
        <v>10120.16</v>
      </c>
      <c r="AB122" s="94"/>
      <c r="AC122" s="94"/>
      <c r="AD122" s="168"/>
      <c r="AE122" s="112"/>
      <c r="AF122" s="112"/>
      <c r="AI122" s="112"/>
      <c r="AJ122" s="112"/>
      <c r="AK122" s="112"/>
    </row>
    <row r="123" spans="1:37" ht="13.5" customHeight="1" thickBot="1">
      <c r="A123" s="150" t="s">
        <v>180</v>
      </c>
      <c r="B123" s="151">
        <v>12447.027</v>
      </c>
      <c r="C123" s="201">
        <v>12720.477000000001</v>
      </c>
      <c r="D123" s="151">
        <v>12593.181</v>
      </c>
      <c r="E123" s="151">
        <v>12447.32</v>
      </c>
      <c r="F123" s="152">
        <v>12394.25</v>
      </c>
      <c r="G123" s="151">
        <v>12641.1</v>
      </c>
      <c r="H123" s="151">
        <v>12124.9</v>
      </c>
      <c r="I123" s="151">
        <v>12110.73</v>
      </c>
      <c r="J123" s="151">
        <v>12064.47</v>
      </c>
      <c r="K123" s="151">
        <v>12276.6</v>
      </c>
      <c r="L123" s="151">
        <v>12394.71</v>
      </c>
      <c r="M123" s="118">
        <v>12410.68</v>
      </c>
      <c r="N123" s="125"/>
      <c r="O123" s="99" t="s">
        <v>180</v>
      </c>
      <c r="P123" s="195">
        <v>12588.155000000001</v>
      </c>
      <c r="Q123" s="151">
        <v>12496.19</v>
      </c>
      <c r="R123" s="151">
        <v>12099.12</v>
      </c>
      <c r="S123" s="118">
        <v>12361.02</v>
      </c>
      <c r="T123" s="92"/>
      <c r="U123" s="99" t="s">
        <v>180</v>
      </c>
      <c r="V123" s="150">
        <v>12540.11</v>
      </c>
      <c r="W123" s="118">
        <v>12220.94</v>
      </c>
      <c r="X123" s="92"/>
      <c r="Y123" s="99" t="s">
        <v>180</v>
      </c>
      <c r="Z123" s="196">
        <v>12362.12</v>
      </c>
      <c r="AB123" s="94"/>
      <c r="AC123" s="94"/>
      <c r="AD123" s="168"/>
      <c r="AE123" s="112"/>
      <c r="AF123" s="112"/>
      <c r="AI123" s="112"/>
      <c r="AJ123" s="112"/>
      <c r="AK123" s="112"/>
    </row>
    <row r="124" spans="1:37" ht="13.5" customHeight="1">
      <c r="A124" s="178"/>
      <c r="B124" s="129"/>
      <c r="C124" s="164"/>
      <c r="D124" s="129"/>
      <c r="E124" s="129"/>
      <c r="F124" s="178"/>
      <c r="G124" s="129"/>
      <c r="H124" s="129"/>
      <c r="I124" s="129"/>
      <c r="J124" s="129"/>
      <c r="K124" s="129"/>
      <c r="L124" s="129"/>
      <c r="M124" s="129"/>
      <c r="N124" s="179"/>
      <c r="O124" s="178"/>
      <c r="P124" s="129"/>
      <c r="Q124" s="129"/>
      <c r="R124" s="129"/>
      <c r="S124" s="129"/>
      <c r="T124" s="180"/>
      <c r="U124" s="178"/>
      <c r="V124" s="178"/>
      <c r="W124" s="129"/>
      <c r="X124" s="180"/>
      <c r="Y124" s="178"/>
      <c r="Z124" s="129"/>
      <c r="AB124" s="94"/>
      <c r="AC124" s="94"/>
      <c r="AD124" s="80"/>
      <c r="AE124" s="112"/>
      <c r="AF124" s="112"/>
      <c r="AI124" s="112"/>
      <c r="AJ124" s="112"/>
      <c r="AK124" s="112"/>
    </row>
    <row r="125" spans="1:37" ht="13.5" customHeight="1" thickBot="1">
      <c r="A125" s="91">
        <v>2016</v>
      </c>
      <c r="B125" s="92"/>
      <c r="C125" s="92"/>
      <c r="D125" s="92"/>
      <c r="E125" s="92"/>
      <c r="F125" s="92"/>
      <c r="G125" s="92"/>
      <c r="H125" s="92"/>
      <c r="I125" s="92"/>
      <c r="J125" s="92"/>
      <c r="K125" s="92"/>
      <c r="L125" s="93" t="s">
        <v>153</v>
      </c>
      <c r="M125" s="92"/>
      <c r="N125" s="125"/>
      <c r="O125" s="91">
        <v>2016</v>
      </c>
      <c r="P125" s="1289" t="s">
        <v>154</v>
      </c>
      <c r="Q125" s="1289"/>
      <c r="R125" s="1289"/>
      <c r="S125" s="1289"/>
      <c r="T125" s="92"/>
      <c r="U125" s="91">
        <v>2016</v>
      </c>
      <c r="V125" s="1289" t="s">
        <v>155</v>
      </c>
      <c r="W125" s="1289"/>
      <c r="X125" s="92"/>
      <c r="Y125" s="177">
        <v>2016</v>
      </c>
      <c r="Z125" s="92"/>
      <c r="AB125" s="94"/>
      <c r="AC125" s="94"/>
      <c r="AD125" s="168"/>
      <c r="AE125" s="112"/>
      <c r="AF125" s="112"/>
      <c r="AI125" s="112"/>
      <c r="AJ125" s="112"/>
      <c r="AK125" s="112"/>
    </row>
    <row r="126" spans="1:37" ht="15.75" thickBot="1">
      <c r="A126" s="130"/>
      <c r="B126" s="131" t="s">
        <v>157</v>
      </c>
      <c r="C126" s="131" t="s">
        <v>158</v>
      </c>
      <c r="D126" s="131" t="s">
        <v>159</v>
      </c>
      <c r="E126" s="131" t="s">
        <v>160</v>
      </c>
      <c r="F126" s="131" t="s">
        <v>161</v>
      </c>
      <c r="G126" s="131" t="s">
        <v>162</v>
      </c>
      <c r="H126" s="131" t="s">
        <v>163</v>
      </c>
      <c r="I126" s="131" t="s">
        <v>164</v>
      </c>
      <c r="J126" s="131" t="s">
        <v>165</v>
      </c>
      <c r="K126" s="131" t="s">
        <v>166</v>
      </c>
      <c r="L126" s="131" t="s">
        <v>167</v>
      </c>
      <c r="M126" s="132" t="s">
        <v>168</v>
      </c>
      <c r="N126" s="125"/>
      <c r="O126" s="95"/>
      <c r="P126" s="131" t="s">
        <v>169</v>
      </c>
      <c r="Q126" s="131" t="s">
        <v>170</v>
      </c>
      <c r="R126" s="131" t="s">
        <v>171</v>
      </c>
      <c r="S126" s="132" t="s">
        <v>172</v>
      </c>
      <c r="T126" s="92"/>
      <c r="U126" s="95"/>
      <c r="V126" s="131" t="s">
        <v>173</v>
      </c>
      <c r="W126" s="132" t="s">
        <v>174</v>
      </c>
      <c r="X126" s="92"/>
      <c r="Y126" s="95"/>
      <c r="Z126" s="133" t="s">
        <v>175</v>
      </c>
      <c r="AB126" s="94"/>
      <c r="AC126" s="94"/>
      <c r="AD126" s="112"/>
      <c r="AE126" s="112"/>
      <c r="AF126" s="112"/>
      <c r="AI126" s="112"/>
      <c r="AJ126" s="112"/>
      <c r="AK126" s="112"/>
    </row>
    <row r="127" spans="1:37" ht="15.75" thickBot="1">
      <c r="A127" s="202" t="s">
        <v>176</v>
      </c>
      <c r="B127" s="137">
        <v>12263.41</v>
      </c>
      <c r="C127" s="203">
        <v>12072.32</v>
      </c>
      <c r="D127" s="137">
        <v>12131.58</v>
      </c>
      <c r="E127" s="137">
        <v>11958.14</v>
      </c>
      <c r="F127" s="137">
        <v>12246.35</v>
      </c>
      <c r="G127" s="137">
        <v>12411.06</v>
      </c>
      <c r="H127" s="137">
        <v>11937.11</v>
      </c>
      <c r="I127" s="137">
        <v>12107.032999999999</v>
      </c>
      <c r="J127" s="157">
        <v>12196.029</v>
      </c>
      <c r="K127" s="137">
        <v>11980.199000000001</v>
      </c>
      <c r="L127" s="137">
        <v>12359.465</v>
      </c>
      <c r="M127" s="138">
        <v>12776.383859200823</v>
      </c>
      <c r="N127" s="125"/>
      <c r="O127" s="110" t="s">
        <v>176</v>
      </c>
      <c r="P127" s="167">
        <v>12152.78</v>
      </c>
      <c r="Q127" s="204">
        <v>12225.97</v>
      </c>
      <c r="R127" s="204">
        <v>12082.059769684131</v>
      </c>
      <c r="S127" s="186">
        <v>12366.839518176304</v>
      </c>
      <c r="T127" s="92"/>
      <c r="U127" s="110" t="s">
        <v>176</v>
      </c>
      <c r="V127" s="185">
        <v>12190.71</v>
      </c>
      <c r="W127" s="186">
        <v>12225.751205460605</v>
      </c>
      <c r="X127" s="92"/>
      <c r="Y127" s="110" t="s">
        <v>176</v>
      </c>
      <c r="Z127" s="103">
        <v>12207.946673194167</v>
      </c>
      <c r="AA127" s="112"/>
      <c r="AB127" s="94"/>
      <c r="AC127" s="94"/>
      <c r="AD127" s="112"/>
      <c r="AE127" s="112"/>
      <c r="AF127" s="112"/>
      <c r="AI127" s="112"/>
      <c r="AJ127" s="112"/>
      <c r="AK127" s="112"/>
    </row>
    <row r="128" spans="1:37" ht="15">
      <c r="A128" s="205" t="s">
        <v>181</v>
      </c>
      <c r="B128" s="160">
        <v>12907.304</v>
      </c>
      <c r="C128" s="206">
        <v>12443.93</v>
      </c>
      <c r="D128" s="207">
        <v>12658.46</v>
      </c>
      <c r="E128" s="160">
        <v>12367.82</v>
      </c>
      <c r="F128" s="160">
        <v>12946.95</v>
      </c>
      <c r="G128" s="160">
        <v>12951.6</v>
      </c>
      <c r="H128" s="160">
        <v>13259.44</v>
      </c>
      <c r="I128" s="160">
        <v>13437.868</v>
      </c>
      <c r="J128" s="208">
        <v>13693.843000000001</v>
      </c>
      <c r="K128" s="160">
        <v>12785.128000000001</v>
      </c>
      <c r="L128" s="160">
        <v>13811.561</v>
      </c>
      <c r="M128" s="209">
        <v>13384.836186060427</v>
      </c>
      <c r="N128" s="125"/>
      <c r="O128" s="104" t="s">
        <v>181</v>
      </c>
      <c r="P128" s="210">
        <v>12685.28</v>
      </c>
      <c r="Q128" s="160">
        <v>12845.67</v>
      </c>
      <c r="R128" s="160">
        <v>13428.616490709284</v>
      </c>
      <c r="S128" s="116">
        <v>13531.977640418832</v>
      </c>
      <c r="T128" s="92"/>
      <c r="U128" s="104" t="s">
        <v>181</v>
      </c>
      <c r="V128" s="190">
        <v>12782.87</v>
      </c>
      <c r="W128" s="116">
        <v>13455.603332892944</v>
      </c>
      <c r="X128" s="92"/>
      <c r="Y128" s="104" t="s">
        <v>181</v>
      </c>
      <c r="Z128" s="191">
        <v>13272.776656428781</v>
      </c>
      <c r="AA128" s="112"/>
      <c r="AB128" s="94"/>
      <c r="AC128" s="94"/>
      <c r="AD128" s="112"/>
      <c r="AE128" s="112"/>
      <c r="AF128" s="112"/>
      <c r="AI128" s="112"/>
      <c r="AJ128" s="112"/>
      <c r="AK128" s="112"/>
    </row>
    <row r="129" spans="1:37" ht="15">
      <c r="A129" s="147" t="s">
        <v>177</v>
      </c>
      <c r="B129" s="148">
        <v>13503.592000000001</v>
      </c>
      <c r="C129" s="200">
        <v>13131.5</v>
      </c>
      <c r="D129" s="148">
        <v>13112.7</v>
      </c>
      <c r="E129" s="148">
        <v>12921.87</v>
      </c>
      <c r="F129" s="149">
        <v>13145.92</v>
      </c>
      <c r="G129" s="148">
        <v>13282.81</v>
      </c>
      <c r="H129" s="148">
        <v>13058.84</v>
      </c>
      <c r="I129" s="148">
        <v>13406.037</v>
      </c>
      <c r="J129" s="148">
        <v>13430.679</v>
      </c>
      <c r="K129" s="148">
        <v>13241.252</v>
      </c>
      <c r="L129" s="148">
        <v>13594.271000000001</v>
      </c>
      <c r="M129" s="117">
        <v>13873.197091433329</v>
      </c>
      <c r="N129" s="125"/>
      <c r="O129" s="104" t="s">
        <v>177</v>
      </c>
      <c r="P129" s="193">
        <v>13237.8</v>
      </c>
      <c r="Q129" s="148">
        <v>13137.85</v>
      </c>
      <c r="R129" s="148">
        <v>13303.820441907194</v>
      </c>
      <c r="S129" s="117">
        <v>13580.867494712533</v>
      </c>
      <c r="T129" s="92"/>
      <c r="U129" s="104" t="s">
        <v>177</v>
      </c>
      <c r="V129" s="147">
        <v>13186.21</v>
      </c>
      <c r="W129" s="117">
        <v>13445.611192040464</v>
      </c>
      <c r="X129" s="92"/>
      <c r="Y129" s="104" t="s">
        <v>177</v>
      </c>
      <c r="Z129" s="194">
        <v>13307.574818969679</v>
      </c>
      <c r="AA129" s="161"/>
      <c r="AB129" s="94"/>
      <c r="AC129" s="94"/>
      <c r="AD129" s="112"/>
      <c r="AE129" s="112"/>
      <c r="AF129" s="112"/>
      <c r="AI129" s="112"/>
      <c r="AJ129" s="112"/>
      <c r="AK129" s="112"/>
    </row>
    <row r="130" spans="1:37" ht="15">
      <c r="A130" s="147" t="s">
        <v>178</v>
      </c>
      <c r="B130" s="148">
        <v>13470.323</v>
      </c>
      <c r="C130" s="200">
        <v>12988.26</v>
      </c>
      <c r="D130" s="148">
        <v>13013.62</v>
      </c>
      <c r="E130" s="148">
        <v>12845.04</v>
      </c>
      <c r="F130" s="149">
        <v>13167.03</v>
      </c>
      <c r="G130" s="148">
        <v>13299.51</v>
      </c>
      <c r="H130" s="148">
        <v>13091.12</v>
      </c>
      <c r="I130" s="148">
        <v>13494.365</v>
      </c>
      <c r="J130" s="148">
        <v>13503.7</v>
      </c>
      <c r="K130" s="148">
        <v>13386.091</v>
      </c>
      <c r="L130" s="148">
        <v>13704.895</v>
      </c>
      <c r="M130" s="117">
        <v>13860.687538257858</v>
      </c>
      <c r="N130" s="125"/>
      <c r="O130" s="104" t="s">
        <v>178</v>
      </c>
      <c r="P130" s="193">
        <v>13145.57</v>
      </c>
      <c r="Q130" s="148">
        <v>13131.9</v>
      </c>
      <c r="R130" s="148">
        <v>13385.95734361502</v>
      </c>
      <c r="S130" s="117">
        <v>13674.388084607981</v>
      </c>
      <c r="T130" s="92"/>
      <c r="U130" s="104" t="s">
        <v>178</v>
      </c>
      <c r="V130" s="147">
        <v>13137.29</v>
      </c>
      <c r="W130" s="117">
        <v>13542.675543275338</v>
      </c>
      <c r="X130" s="92"/>
      <c r="Y130" s="104" t="s">
        <v>178</v>
      </c>
      <c r="Z130" s="194">
        <v>13344.209551712014</v>
      </c>
      <c r="AA130" s="112"/>
      <c r="AB130" s="94"/>
      <c r="AC130" s="94"/>
      <c r="AD130" s="112"/>
      <c r="AE130" s="112"/>
      <c r="AF130" s="112"/>
      <c r="AI130" s="112"/>
      <c r="AJ130" s="112"/>
      <c r="AK130" s="112"/>
    </row>
    <row r="131" spans="1:37" ht="15">
      <c r="A131" s="147" t="s">
        <v>179</v>
      </c>
      <c r="B131" s="148"/>
      <c r="C131" s="200"/>
      <c r="D131" s="148">
        <v>12464</v>
      </c>
      <c r="E131" s="148">
        <v>11726.57</v>
      </c>
      <c r="F131" s="149"/>
      <c r="G131" s="148">
        <v>10243</v>
      </c>
      <c r="H131" s="148">
        <v>11134.15</v>
      </c>
      <c r="I131" s="148">
        <v>12171.677</v>
      </c>
      <c r="J131" s="148">
        <v>10879.68</v>
      </c>
      <c r="K131" s="148">
        <v>7850</v>
      </c>
      <c r="L131" s="148"/>
      <c r="M131" s="117"/>
      <c r="N131" s="125"/>
      <c r="O131" s="104" t="s">
        <v>179</v>
      </c>
      <c r="P131" s="193">
        <v>12464</v>
      </c>
      <c r="Q131" s="148">
        <v>11348.18</v>
      </c>
      <c r="R131" s="148">
        <v>11241.419178255373</v>
      </c>
      <c r="S131" s="117">
        <v>7850</v>
      </c>
      <c r="T131" s="92"/>
      <c r="U131" s="104" t="s">
        <v>179</v>
      </c>
      <c r="V131" s="193">
        <v>11419.4</v>
      </c>
      <c r="W131" s="117">
        <v>10860.788518518519</v>
      </c>
      <c r="X131" s="92"/>
      <c r="Y131" s="104" t="s">
        <v>179</v>
      </c>
      <c r="Z131" s="194">
        <v>10937.11086886305</v>
      </c>
      <c r="AA131" s="112"/>
      <c r="AB131" s="94"/>
      <c r="AC131" s="112"/>
      <c r="AD131" s="112"/>
      <c r="AE131" s="112"/>
      <c r="AH131" s="112"/>
      <c r="AI131" s="112"/>
      <c r="AJ131" s="112"/>
    </row>
    <row r="132" spans="1:37" ht="15">
      <c r="A132" s="147" t="s">
        <v>77</v>
      </c>
      <c r="B132" s="148">
        <v>10051.183999999999</v>
      </c>
      <c r="C132" s="200">
        <v>10176.34</v>
      </c>
      <c r="D132" s="148">
        <v>10247.870000000001</v>
      </c>
      <c r="E132" s="148">
        <v>10172.91</v>
      </c>
      <c r="F132" s="149">
        <v>10203.780000000001</v>
      </c>
      <c r="G132" s="148">
        <v>10499.21</v>
      </c>
      <c r="H132" s="148">
        <v>9991.9439999999995</v>
      </c>
      <c r="I132" s="148">
        <v>9862.223</v>
      </c>
      <c r="J132" s="148">
        <v>10000.432000000001</v>
      </c>
      <c r="K132" s="148">
        <v>9888.6740000000009</v>
      </c>
      <c r="L132" s="148">
        <v>10111.960999999999</v>
      </c>
      <c r="M132" s="117">
        <v>10404.325262881406</v>
      </c>
      <c r="N132" s="125"/>
      <c r="O132" s="104" t="s">
        <v>77</v>
      </c>
      <c r="P132" s="193">
        <v>10164.120000000001</v>
      </c>
      <c r="Q132" s="148">
        <v>10308.92</v>
      </c>
      <c r="R132" s="148">
        <v>9947.5882658706196</v>
      </c>
      <c r="S132" s="117">
        <v>10111.714201959694</v>
      </c>
      <c r="T132" s="92"/>
      <c r="U132" s="104" t="s">
        <v>77</v>
      </c>
      <c r="V132" s="147">
        <v>10236.09</v>
      </c>
      <c r="W132" s="117">
        <v>10028.231741046997</v>
      </c>
      <c r="X132" s="92"/>
      <c r="Y132" s="104" t="s">
        <v>77</v>
      </c>
      <c r="Z132" s="194">
        <v>10130.56944599095</v>
      </c>
      <c r="AA132" s="112"/>
      <c r="AB132" s="94"/>
      <c r="AC132" s="112"/>
      <c r="AD132" s="112"/>
      <c r="AG132" s="112"/>
      <c r="AH132" s="112"/>
      <c r="AI132" s="112"/>
    </row>
    <row r="133" spans="1:37" ht="15.75" thickBot="1">
      <c r="A133" s="150" t="s">
        <v>180</v>
      </c>
      <c r="B133" s="151">
        <v>12435.766</v>
      </c>
      <c r="C133" s="201">
        <v>12352.19</v>
      </c>
      <c r="D133" s="151">
        <v>12338.97</v>
      </c>
      <c r="E133" s="151">
        <v>12229.46</v>
      </c>
      <c r="F133" s="152">
        <v>12358.82</v>
      </c>
      <c r="G133" s="151">
        <v>12527.28</v>
      </c>
      <c r="H133" s="151">
        <v>12261.42</v>
      </c>
      <c r="I133" s="151">
        <v>12412.255999999999</v>
      </c>
      <c r="J133" s="151">
        <v>12443.053</v>
      </c>
      <c r="K133" s="151">
        <v>12360.386</v>
      </c>
      <c r="L133" s="151">
        <v>12565.346</v>
      </c>
      <c r="M133" s="118">
        <v>12771.616482363854</v>
      </c>
      <c r="N133" s="125"/>
      <c r="O133" s="99" t="s">
        <v>180</v>
      </c>
      <c r="P133" s="195">
        <v>12371.26</v>
      </c>
      <c r="Q133" s="151">
        <v>12389.76</v>
      </c>
      <c r="R133" s="151">
        <v>12373.418265654967</v>
      </c>
      <c r="S133" s="118">
        <v>12559.108406347166</v>
      </c>
      <c r="T133" s="92"/>
      <c r="U133" s="99" t="s">
        <v>180</v>
      </c>
      <c r="V133" s="150">
        <v>12380.72</v>
      </c>
      <c r="W133" s="118">
        <v>12466.373631178893</v>
      </c>
      <c r="X133" s="92"/>
      <c r="Y133" s="99" t="s">
        <v>180</v>
      </c>
      <c r="Z133" s="196">
        <v>12424.096381162137</v>
      </c>
      <c r="AA133" s="112"/>
      <c r="AB133" s="94"/>
      <c r="AC133" s="112"/>
      <c r="AD133" s="112"/>
      <c r="AG133" s="112"/>
      <c r="AH133" s="112"/>
      <c r="AI133" s="112"/>
    </row>
    <row r="134" spans="1:37" ht="15">
      <c r="AA134" s="112"/>
      <c r="AB134" s="94"/>
      <c r="AC134" s="112"/>
      <c r="AD134" s="112"/>
      <c r="AG134" s="112"/>
      <c r="AH134" s="112"/>
      <c r="AI134" s="112"/>
    </row>
    <row r="135" spans="1:37" ht="16.5" thickBot="1">
      <c r="A135" s="91">
        <v>2017</v>
      </c>
      <c r="B135" s="92"/>
      <c r="C135" s="92"/>
      <c r="D135" s="92"/>
      <c r="E135" s="92"/>
      <c r="F135" s="92"/>
      <c r="G135" s="92"/>
      <c r="H135" s="92"/>
      <c r="I135" s="92"/>
      <c r="J135" s="92"/>
      <c r="K135" s="92"/>
      <c r="L135" s="93" t="s">
        <v>153</v>
      </c>
      <c r="M135" s="92"/>
      <c r="N135" s="125"/>
      <c r="O135" s="91">
        <v>2017</v>
      </c>
      <c r="P135" s="1289" t="s">
        <v>154</v>
      </c>
      <c r="Q135" s="1289"/>
      <c r="R135" s="1289"/>
      <c r="S135" s="1289"/>
      <c r="T135" s="92"/>
      <c r="U135" s="91">
        <v>2017</v>
      </c>
      <c r="V135" s="1289" t="s">
        <v>155</v>
      </c>
      <c r="W135" s="1289"/>
      <c r="X135" s="92"/>
      <c r="Y135" s="177">
        <v>2017</v>
      </c>
      <c r="Z135" s="92"/>
      <c r="AA135" s="112"/>
      <c r="AB135" s="94"/>
      <c r="AC135" s="112"/>
      <c r="AD135" s="112"/>
      <c r="AG135" s="112"/>
      <c r="AH135" s="112"/>
      <c r="AI135" s="112"/>
    </row>
    <row r="136" spans="1:37" ht="15.75" thickBot="1">
      <c r="A136" s="130"/>
      <c r="B136" s="131" t="s">
        <v>157</v>
      </c>
      <c r="C136" s="131" t="s">
        <v>158</v>
      </c>
      <c r="D136" s="131" t="s">
        <v>159</v>
      </c>
      <c r="E136" s="131" t="s">
        <v>160</v>
      </c>
      <c r="F136" s="131" t="s">
        <v>161</v>
      </c>
      <c r="G136" s="131" t="s">
        <v>162</v>
      </c>
      <c r="H136" s="131" t="s">
        <v>163</v>
      </c>
      <c r="I136" s="131" t="s">
        <v>164</v>
      </c>
      <c r="J136" s="131" t="s">
        <v>165</v>
      </c>
      <c r="K136" s="131" t="s">
        <v>166</v>
      </c>
      <c r="L136" s="131" t="s">
        <v>167</v>
      </c>
      <c r="M136" s="132" t="s">
        <v>168</v>
      </c>
      <c r="N136" s="125"/>
      <c r="O136" s="95"/>
      <c r="P136" s="131" t="s">
        <v>169</v>
      </c>
      <c r="Q136" s="131" t="s">
        <v>170</v>
      </c>
      <c r="R136" s="131" t="s">
        <v>171</v>
      </c>
      <c r="S136" s="132" t="s">
        <v>172</v>
      </c>
      <c r="T136" s="92"/>
      <c r="U136" s="95"/>
      <c r="V136" s="131" t="s">
        <v>173</v>
      </c>
      <c r="W136" s="132" t="s">
        <v>174</v>
      </c>
      <c r="X136" s="92"/>
      <c r="Y136" s="95"/>
      <c r="Z136" s="133" t="s">
        <v>175</v>
      </c>
      <c r="AA136" s="112"/>
      <c r="AB136" s="94"/>
      <c r="AC136" s="112"/>
      <c r="AD136" s="112"/>
      <c r="AG136" s="112"/>
      <c r="AH136" s="112"/>
      <c r="AI136" s="112"/>
    </row>
    <row r="137" spans="1:37" ht="13.5" thickBot="1">
      <c r="A137" s="202" t="s">
        <v>176</v>
      </c>
      <c r="B137" s="137">
        <v>12826.921170887623</v>
      </c>
      <c r="C137" s="203">
        <v>12753.475135653456</v>
      </c>
      <c r="D137" s="137">
        <v>12618.893140136277</v>
      </c>
      <c r="E137" s="137">
        <v>12335.531544625217</v>
      </c>
      <c r="F137" s="137">
        <v>12676.059745218967</v>
      </c>
      <c r="G137" s="137">
        <v>12667.167124941177</v>
      </c>
      <c r="H137" s="137">
        <v>12484.657178165056</v>
      </c>
      <c r="I137" s="137">
        <v>12829.369868150558</v>
      </c>
      <c r="J137" s="157">
        <v>13037.048232081652</v>
      </c>
      <c r="K137" s="137">
        <v>13233.316537151732</v>
      </c>
      <c r="L137" s="137">
        <v>13466.573320681287</v>
      </c>
      <c r="M137" s="138">
        <v>13524.763898550787</v>
      </c>
      <c r="N137" s="125"/>
      <c r="O137" s="110" t="s">
        <v>176</v>
      </c>
      <c r="P137" s="167">
        <v>12718.796365669239</v>
      </c>
      <c r="Q137" s="137">
        <v>12646.578483793441</v>
      </c>
      <c r="R137" s="137">
        <v>12777.268682127358</v>
      </c>
      <c r="S137" s="137">
        <v>13407.303040860694</v>
      </c>
      <c r="T137" s="92"/>
      <c r="U137" s="110" t="s">
        <v>176</v>
      </c>
      <c r="V137" s="137">
        <v>12682.785318126484</v>
      </c>
      <c r="W137" s="137">
        <v>13087.097030796682</v>
      </c>
      <c r="X137" s="92"/>
      <c r="Y137" s="110" t="s">
        <v>176</v>
      </c>
      <c r="Z137" s="137">
        <v>12883.037993972786</v>
      </c>
      <c r="AA137" s="161"/>
      <c r="AC137" s="80"/>
      <c r="AD137" s="80"/>
    </row>
    <row r="138" spans="1:37" ht="13.5">
      <c r="A138" s="205" t="s">
        <v>181</v>
      </c>
      <c r="B138" s="160">
        <v>12860.223833570411</v>
      </c>
      <c r="C138" s="206">
        <v>12970.365435880178</v>
      </c>
      <c r="D138" s="207">
        <v>12623.031298456905</v>
      </c>
      <c r="E138" s="160">
        <v>12284.483251032374</v>
      </c>
      <c r="F138" s="160">
        <v>12594.034502262453</v>
      </c>
      <c r="G138" s="160">
        <v>12326.841476793248</v>
      </c>
      <c r="H138" s="160">
        <v>13001.046531344937</v>
      </c>
      <c r="I138" s="160">
        <v>13397.12048453812</v>
      </c>
      <c r="J138" s="208">
        <v>12803.187944142748</v>
      </c>
      <c r="K138" s="160">
        <v>13347.987146039604</v>
      </c>
      <c r="L138" s="160">
        <v>13736.677484305965</v>
      </c>
      <c r="M138" s="116">
        <v>13965.163620810059</v>
      </c>
      <c r="N138" s="125"/>
      <c r="O138" s="104" t="s">
        <v>181</v>
      </c>
      <c r="P138" s="210">
        <v>12822.743393423903</v>
      </c>
      <c r="Q138" s="160">
        <v>12483.2722737722</v>
      </c>
      <c r="R138" s="160">
        <v>13101.790843794055</v>
      </c>
      <c r="S138" s="116">
        <v>13654.934987951818</v>
      </c>
      <c r="T138" s="92"/>
      <c r="U138" s="104" t="s">
        <v>181</v>
      </c>
      <c r="V138" s="190">
        <v>12694.4564476386</v>
      </c>
      <c r="W138" s="116">
        <v>13339.243151482651</v>
      </c>
      <c r="X138" s="92"/>
      <c r="Y138" s="104" t="s">
        <v>181</v>
      </c>
      <c r="Z138" s="191">
        <v>13128.627909400457</v>
      </c>
      <c r="AA138" s="219"/>
      <c r="AC138" s="80"/>
      <c r="AD138" s="80"/>
    </row>
    <row r="139" spans="1:37">
      <c r="A139" s="147" t="s">
        <v>177</v>
      </c>
      <c r="B139" s="148">
        <v>13852.57284816118</v>
      </c>
      <c r="C139" s="200">
        <v>13670.840667048829</v>
      </c>
      <c r="D139" s="148">
        <v>13402.306993306307</v>
      </c>
      <c r="E139" s="148">
        <v>13106.840264304768</v>
      </c>
      <c r="F139" s="148">
        <v>13368.615961801181</v>
      </c>
      <c r="G139" s="148">
        <v>13277.965094071582</v>
      </c>
      <c r="H139" s="148">
        <v>13259.668477441905</v>
      </c>
      <c r="I139" s="148">
        <v>13753.860568659933</v>
      </c>
      <c r="J139" s="148">
        <v>13947.560308325903</v>
      </c>
      <c r="K139" s="148">
        <v>14252.753272322327</v>
      </c>
      <c r="L139" s="148">
        <v>14532.16738478498</v>
      </c>
      <c r="M139" s="117">
        <v>14442.519004960997</v>
      </c>
      <c r="N139" s="125"/>
      <c r="O139" s="104" t="s">
        <v>177</v>
      </c>
      <c r="P139" s="193">
        <v>13614.902012968638</v>
      </c>
      <c r="Q139" s="148">
        <v>13336.906054025294</v>
      </c>
      <c r="R139" s="148">
        <v>13655.182457196601</v>
      </c>
      <c r="S139" s="117">
        <v>14417.587930170597</v>
      </c>
      <c r="T139" s="92"/>
      <c r="U139" s="104" t="s">
        <v>177</v>
      </c>
      <c r="V139" s="147">
        <v>13478.621281095424</v>
      </c>
      <c r="W139" s="117">
        <v>14036.005608185502</v>
      </c>
      <c r="X139" s="92"/>
      <c r="Y139" s="104" t="s">
        <v>177</v>
      </c>
      <c r="Z139" s="194">
        <v>13752.414156674904</v>
      </c>
      <c r="AA139" s="112"/>
      <c r="AC139"/>
      <c r="AD139" s="80"/>
    </row>
    <row r="140" spans="1:37">
      <c r="A140" s="147" t="s">
        <v>178</v>
      </c>
      <c r="B140" s="148">
        <v>13841.92028708615</v>
      </c>
      <c r="C140" s="200">
        <v>13611.970903490432</v>
      </c>
      <c r="D140" s="148">
        <v>13314.679713450372</v>
      </c>
      <c r="E140" s="148">
        <v>13027.18319885004</v>
      </c>
      <c r="F140" s="148">
        <v>13239.241672368476</v>
      </c>
      <c r="G140" s="148">
        <v>13129.18914922331</v>
      </c>
      <c r="H140" s="148">
        <v>13129.090480259993</v>
      </c>
      <c r="I140" s="148">
        <v>13616.6374530719</v>
      </c>
      <c r="J140" s="148">
        <v>13813.259382425564</v>
      </c>
      <c r="K140" s="148">
        <v>14125.524646749045</v>
      </c>
      <c r="L140" s="148">
        <v>14359.213569534186</v>
      </c>
      <c r="M140" s="117">
        <v>14245.038632865428</v>
      </c>
      <c r="N140" s="125"/>
      <c r="O140" s="104" t="s">
        <v>178</v>
      </c>
      <c r="P140" s="193">
        <v>13554.711796658656</v>
      </c>
      <c r="Q140" s="148">
        <v>13216.315719793231</v>
      </c>
      <c r="R140" s="148">
        <v>13507.948106278058</v>
      </c>
      <c r="S140" s="117">
        <v>14253.544478738901</v>
      </c>
      <c r="T140" s="92"/>
      <c r="U140" s="104" t="s">
        <v>178</v>
      </c>
      <c r="V140" s="147">
        <v>13376.38577862732</v>
      </c>
      <c r="W140" s="117">
        <v>13835.644931031207</v>
      </c>
      <c r="X140" s="92"/>
      <c r="Y140" s="104" t="s">
        <v>178</v>
      </c>
      <c r="Z140" s="194">
        <v>13580.19772767119</v>
      </c>
      <c r="AA140" s="112"/>
      <c r="AC140"/>
      <c r="AD140" s="80"/>
    </row>
    <row r="141" spans="1:37">
      <c r="A141" s="147" t="s">
        <v>179</v>
      </c>
      <c r="B141" s="148">
        <v>14796</v>
      </c>
      <c r="C141" s="571"/>
      <c r="D141" s="148">
        <v>12575.895061728392</v>
      </c>
      <c r="E141" s="148"/>
      <c r="F141" s="148">
        <v>13222.000000000002</v>
      </c>
      <c r="G141" s="148">
        <v>14074.756097560978</v>
      </c>
      <c r="H141" s="148"/>
      <c r="I141" s="148"/>
      <c r="J141" s="148"/>
      <c r="K141" s="148">
        <v>12369.75</v>
      </c>
      <c r="L141" s="148"/>
      <c r="M141" s="117"/>
      <c r="N141" s="125"/>
      <c r="O141" s="104" t="s">
        <v>179</v>
      </c>
      <c r="P141" s="193">
        <v>12893.052910052907</v>
      </c>
      <c r="Q141" s="148">
        <v>13820.681506849316</v>
      </c>
      <c r="R141" s="148"/>
      <c r="S141" s="117">
        <v>12369.75</v>
      </c>
      <c r="T141" s="92"/>
      <c r="U141" s="104" t="s">
        <v>179</v>
      </c>
      <c r="V141" s="193">
        <v>13456.187110187107</v>
      </c>
      <c r="W141" s="117">
        <v>12369.75</v>
      </c>
      <c r="X141" s="92"/>
      <c r="Y141" s="104" t="s">
        <v>179</v>
      </c>
      <c r="Z141" s="194">
        <v>13195.304897314374</v>
      </c>
      <c r="AA141" s="112"/>
      <c r="AC141"/>
      <c r="AD141" s="80"/>
    </row>
    <row r="142" spans="1:37" ht="15">
      <c r="A142" s="147" t="s">
        <v>77</v>
      </c>
      <c r="B142" s="148">
        <v>10542.037947677085</v>
      </c>
      <c r="C142" s="200">
        <v>10693.732532146592</v>
      </c>
      <c r="D142" s="148">
        <v>10833.885613468387</v>
      </c>
      <c r="E142" s="148">
        <v>10714.086280540278</v>
      </c>
      <c r="F142" s="148">
        <v>11017.03314291461</v>
      </c>
      <c r="G142" s="148">
        <v>11208.14984300512</v>
      </c>
      <c r="H142" s="148">
        <v>10946.411709585456</v>
      </c>
      <c r="I142" s="148">
        <v>11035.550522331436</v>
      </c>
      <c r="J142" s="148">
        <v>11402.660486971703</v>
      </c>
      <c r="K142" s="148">
        <v>11639.32463741259</v>
      </c>
      <c r="L142" s="148">
        <v>11794.472019893485</v>
      </c>
      <c r="M142" s="117">
        <v>11783.709994145989</v>
      </c>
      <c r="N142" s="125"/>
      <c r="O142" s="104" t="s">
        <v>77</v>
      </c>
      <c r="P142" s="193">
        <v>10707.374965519417</v>
      </c>
      <c r="Q142" s="148">
        <v>11056.194955955716</v>
      </c>
      <c r="R142" s="148">
        <v>11121.266345630731</v>
      </c>
      <c r="S142" s="117">
        <v>11739.287340371855</v>
      </c>
      <c r="T142" s="92"/>
      <c r="U142" s="104" t="s">
        <v>77</v>
      </c>
      <c r="V142" s="147">
        <v>10880.171356109458</v>
      </c>
      <c r="W142" s="117">
        <v>11434.755968723699</v>
      </c>
      <c r="X142" s="92"/>
      <c r="Y142" s="104" t="s">
        <v>77</v>
      </c>
      <c r="Z142" s="194">
        <v>11174.456521616577</v>
      </c>
      <c r="AA142" s="112"/>
      <c r="AB142" s="94"/>
      <c r="AC142"/>
      <c r="AD142" s="80"/>
    </row>
    <row r="143" spans="1:37" ht="15.75" thickBot="1">
      <c r="A143" s="150" t="s">
        <v>180</v>
      </c>
      <c r="B143" s="151">
        <v>12887.480829560063</v>
      </c>
      <c r="C143" s="201">
        <v>12902.000277097164</v>
      </c>
      <c r="D143" s="151">
        <v>12837.434571415304</v>
      </c>
      <c r="E143" s="151">
        <v>12502.944833811502</v>
      </c>
      <c r="F143" s="151">
        <v>12839.724729054682</v>
      </c>
      <c r="G143" s="151">
        <v>12909.988626925309</v>
      </c>
      <c r="H143" s="151">
        <v>12761.516037416763</v>
      </c>
      <c r="I143" s="151">
        <v>12958.286608976026</v>
      </c>
      <c r="J143" s="151">
        <v>13057.104343375315</v>
      </c>
      <c r="K143" s="151">
        <v>13261.328006542257</v>
      </c>
      <c r="L143" s="151">
        <v>13402.866631412498</v>
      </c>
      <c r="M143" s="118">
        <v>13521.641354899511</v>
      </c>
      <c r="N143" s="125"/>
      <c r="O143" s="99" t="s">
        <v>180</v>
      </c>
      <c r="P143" s="195">
        <v>12870.757534828081</v>
      </c>
      <c r="Q143" s="151">
        <v>12842.732401034815</v>
      </c>
      <c r="R143" s="151">
        <v>12915.653754092227</v>
      </c>
      <c r="S143" s="118">
        <v>13387.43110929996</v>
      </c>
      <c r="T143" s="92"/>
      <c r="U143" s="99" t="s">
        <v>180</v>
      </c>
      <c r="V143" s="150">
        <v>12856.615762096459</v>
      </c>
      <c r="W143" s="118">
        <v>13140.932318799365</v>
      </c>
      <c r="X143" s="92"/>
      <c r="Y143" s="99" t="s">
        <v>180</v>
      </c>
      <c r="Z143" s="196">
        <v>12993.564459736635</v>
      </c>
      <c r="AA143" s="112"/>
      <c r="AB143" s="94"/>
      <c r="AC143"/>
      <c r="AD143" s="80"/>
    </row>
    <row r="144" spans="1:37" ht="15">
      <c r="AA144" s="112"/>
      <c r="AB144" s="94"/>
      <c r="AC144"/>
      <c r="AD144" s="812"/>
    </row>
    <row r="145" spans="1:34" ht="16.5" thickBot="1">
      <c r="A145" s="91">
        <v>2018</v>
      </c>
      <c r="B145" s="92"/>
      <c r="C145" s="92"/>
      <c r="D145" s="92"/>
      <c r="E145" s="92"/>
      <c r="F145" s="92"/>
      <c r="G145" s="92"/>
      <c r="H145" s="92"/>
      <c r="I145" s="92"/>
      <c r="J145" s="92"/>
      <c r="K145" s="92"/>
      <c r="L145" s="93" t="s">
        <v>153</v>
      </c>
      <c r="M145" s="92"/>
      <c r="N145" s="125"/>
      <c r="O145" s="91">
        <v>2018</v>
      </c>
      <c r="P145" s="1289" t="s">
        <v>154</v>
      </c>
      <c r="Q145" s="1289"/>
      <c r="R145" s="1289"/>
      <c r="S145" s="1289"/>
      <c r="T145" s="92"/>
      <c r="U145" s="91">
        <v>2018</v>
      </c>
      <c r="V145" s="1289" t="s">
        <v>155</v>
      </c>
      <c r="W145" s="1289"/>
      <c r="X145" s="92"/>
      <c r="Y145" s="177">
        <v>2018</v>
      </c>
      <c r="Z145" s="92"/>
      <c r="AA145" s="112"/>
      <c r="AB145" s="80"/>
      <c r="AC145"/>
      <c r="AD145" s="812"/>
      <c r="AE145" s="80"/>
    </row>
    <row r="146" spans="1:34" ht="14.25" thickBot="1">
      <c r="A146" s="130"/>
      <c r="B146" s="131" t="s">
        <v>157</v>
      </c>
      <c r="C146" s="131" t="s">
        <v>158</v>
      </c>
      <c r="D146" s="131" t="s">
        <v>159</v>
      </c>
      <c r="E146" s="131" t="s">
        <v>160</v>
      </c>
      <c r="F146" s="131" t="s">
        <v>161</v>
      </c>
      <c r="G146" s="131" t="s">
        <v>162</v>
      </c>
      <c r="H146" s="131" t="s">
        <v>163</v>
      </c>
      <c r="I146" s="131" t="s">
        <v>164</v>
      </c>
      <c r="J146" s="131" t="s">
        <v>165</v>
      </c>
      <c r="K146" s="131" t="s">
        <v>166</v>
      </c>
      <c r="L146" s="131" t="s">
        <v>167</v>
      </c>
      <c r="M146" s="132" t="s">
        <v>168</v>
      </c>
      <c r="N146" s="125"/>
      <c r="O146" s="95"/>
      <c r="P146" s="131" t="s">
        <v>169</v>
      </c>
      <c r="Q146" s="131" t="s">
        <v>170</v>
      </c>
      <c r="R146" s="131" t="s">
        <v>171</v>
      </c>
      <c r="S146" s="132" t="s">
        <v>172</v>
      </c>
      <c r="T146" s="92"/>
      <c r="U146" s="95"/>
      <c r="V146" s="131" t="s">
        <v>173</v>
      </c>
      <c r="W146" s="132" t="s">
        <v>174</v>
      </c>
      <c r="X146" s="92"/>
      <c r="Y146" s="95"/>
      <c r="Z146" s="133" t="s">
        <v>175</v>
      </c>
      <c r="AA146" s="112"/>
      <c r="AB146" s="80"/>
      <c r="AC146"/>
      <c r="AD146" s="80"/>
      <c r="AE146" s="80"/>
    </row>
    <row r="147" spans="1:34" ht="13.5" thickBot="1">
      <c r="A147" s="202" t="s">
        <v>176</v>
      </c>
      <c r="B147" s="137">
        <v>13475.21284162652</v>
      </c>
      <c r="C147" s="203">
        <v>13533.260743775081</v>
      </c>
      <c r="D147" s="137">
        <v>13481.325709743962</v>
      </c>
      <c r="E147" s="137">
        <v>13515.944702229277</v>
      </c>
      <c r="F147" s="137">
        <v>13546.012296352334</v>
      </c>
      <c r="G147" s="137">
        <v>13486.79159648472</v>
      </c>
      <c r="H147" s="137">
        <v>13192.736807682666</v>
      </c>
      <c r="I147" s="137">
        <v>13307.980245717892</v>
      </c>
      <c r="J147" s="157">
        <v>13219.444606899671</v>
      </c>
      <c r="K147" s="137">
        <v>13285.103686325991</v>
      </c>
      <c r="L147" s="137">
        <v>13087.842669150848</v>
      </c>
      <c r="M147" s="138">
        <v>13102.583004750853</v>
      </c>
      <c r="N147" s="125"/>
      <c r="O147" s="110" t="s">
        <v>176</v>
      </c>
      <c r="P147" s="167">
        <v>13494.82543256972</v>
      </c>
      <c r="Q147" s="137">
        <v>13515.181916035323</v>
      </c>
      <c r="R147" s="137">
        <v>13242.381779647045</v>
      </c>
      <c r="S147" s="167">
        <v>13168.628653930869</v>
      </c>
      <c r="T147" s="92"/>
      <c r="U147" s="110" t="s">
        <v>176</v>
      </c>
      <c r="V147" s="167">
        <v>13505.006881893625</v>
      </c>
      <c r="W147" s="167">
        <v>13206.686872453876</v>
      </c>
      <c r="X147" s="92"/>
      <c r="Y147" s="110" t="s">
        <v>176</v>
      </c>
      <c r="Z147" s="167">
        <v>13362.90645387967</v>
      </c>
      <c r="AA147" s="112"/>
      <c r="AB147" s="80"/>
      <c r="AC147"/>
      <c r="AD147" s="80"/>
      <c r="AE147" s="80"/>
    </row>
    <row r="148" spans="1:34">
      <c r="A148" s="205" t="s">
        <v>181</v>
      </c>
      <c r="B148" s="160">
        <v>13528.257967963384</v>
      </c>
      <c r="C148" s="206">
        <v>13486.335297845371</v>
      </c>
      <c r="D148" s="207">
        <v>13421.846807751142</v>
      </c>
      <c r="E148" s="160">
        <v>13846.568736023335</v>
      </c>
      <c r="F148" s="160">
        <v>13578.053568309415</v>
      </c>
      <c r="G148" s="160">
        <v>13395.715853256386</v>
      </c>
      <c r="H148" s="160">
        <v>12827.843337110487</v>
      </c>
      <c r="I148" s="160">
        <v>13702.941210385643</v>
      </c>
      <c r="J148" s="208">
        <v>13436.68855806938</v>
      </c>
      <c r="K148" s="160">
        <v>13808.465699337286</v>
      </c>
      <c r="L148" s="160">
        <v>13121.938945165341</v>
      </c>
      <c r="M148" s="116">
        <v>13952.230238095233</v>
      </c>
      <c r="N148" s="125"/>
      <c r="O148" s="104" t="s">
        <v>181</v>
      </c>
      <c r="P148" s="210">
        <v>13480.244994758916</v>
      </c>
      <c r="Q148" s="160">
        <v>13646.011715575618</v>
      </c>
      <c r="R148" s="160">
        <v>13387.682697752958</v>
      </c>
      <c r="S148" s="116">
        <v>13645.791400613958</v>
      </c>
      <c r="T148" s="92"/>
      <c r="U148" s="104" t="s">
        <v>181</v>
      </c>
      <c r="V148" s="190">
        <v>13556.472345003305</v>
      </c>
      <c r="W148" s="116">
        <v>13517.726768060838</v>
      </c>
      <c r="X148" s="92"/>
      <c r="Y148" s="104" t="s">
        <v>181</v>
      </c>
      <c r="Z148" s="191">
        <v>13533.449632381094</v>
      </c>
      <c r="AA148" s="112"/>
      <c r="AB148" s="80"/>
      <c r="AC148"/>
      <c r="AD148" s="80"/>
      <c r="AE148" s="80"/>
      <c r="AF148" s="80"/>
      <c r="AG148" s="80"/>
      <c r="AH148" s="80"/>
    </row>
    <row r="149" spans="1:34">
      <c r="A149" s="147" t="s">
        <v>177</v>
      </c>
      <c r="B149" s="148">
        <v>14362.748142696826</v>
      </c>
      <c r="C149" s="200">
        <v>14299.82746905465</v>
      </c>
      <c r="D149" s="148">
        <v>14183.102770611695</v>
      </c>
      <c r="E149" s="148">
        <v>14216.819114039783</v>
      </c>
      <c r="F149" s="148">
        <v>14195.840860466975</v>
      </c>
      <c r="G149" s="148">
        <v>14143.496177273342</v>
      </c>
      <c r="H149" s="148">
        <v>14009.394211087358</v>
      </c>
      <c r="I149" s="148">
        <v>14285.698235895057</v>
      </c>
      <c r="J149" s="148">
        <v>14177.113891343355</v>
      </c>
      <c r="K149" s="148">
        <v>14280.892080601858</v>
      </c>
      <c r="L149" s="148">
        <v>14142.372719899284</v>
      </c>
      <c r="M149" s="117">
        <v>14090.854670757717</v>
      </c>
      <c r="N149" s="125"/>
      <c r="O149" s="104" t="s">
        <v>177</v>
      </c>
      <c r="P149" s="193">
        <v>14283.471633622017</v>
      </c>
      <c r="Q149" s="148">
        <v>14184.245280813526</v>
      </c>
      <c r="R149" s="148">
        <v>14162.296339843502</v>
      </c>
      <c r="S149" s="117">
        <v>14181.713643996154</v>
      </c>
      <c r="T149" s="92"/>
      <c r="U149" s="104" t="s">
        <v>177</v>
      </c>
      <c r="V149" s="147">
        <v>14235.11583391866</v>
      </c>
      <c r="W149" s="117">
        <v>14171.551629923279</v>
      </c>
      <c r="X149" s="92"/>
      <c r="Y149" s="104" t="s">
        <v>177</v>
      </c>
      <c r="Z149" s="194">
        <v>14206.427548159932</v>
      </c>
      <c r="AA149" s="112"/>
      <c r="AB149" s="80"/>
      <c r="AC149"/>
      <c r="AD149" s="80"/>
      <c r="AE149" s="80"/>
      <c r="AF149" s="80"/>
      <c r="AG149" s="80"/>
      <c r="AH149" s="80"/>
    </row>
    <row r="150" spans="1:34">
      <c r="A150" s="147" t="s">
        <v>178</v>
      </c>
      <c r="B150" s="148">
        <v>14195.072716281564</v>
      </c>
      <c r="C150" s="200">
        <v>14182.457101540904</v>
      </c>
      <c r="D150" s="148">
        <v>14076.422464031122</v>
      </c>
      <c r="E150" s="148">
        <v>14135.823883229265</v>
      </c>
      <c r="F150" s="148">
        <v>14098.931741462642</v>
      </c>
      <c r="G150" s="148">
        <v>14045.161589578407</v>
      </c>
      <c r="H150" s="148">
        <v>13914.133592251908</v>
      </c>
      <c r="I150" s="148">
        <v>14233.663190647711</v>
      </c>
      <c r="J150" s="148">
        <v>14040.137834929252</v>
      </c>
      <c r="K150" s="148">
        <v>14162.077525575558</v>
      </c>
      <c r="L150" s="148">
        <v>13983.309874282926</v>
      </c>
      <c r="M150" s="117">
        <v>13899.947020442118</v>
      </c>
      <c r="N150" s="125"/>
      <c r="O150" s="104" t="s">
        <v>178</v>
      </c>
      <c r="P150" s="193">
        <v>14147.877504669799</v>
      </c>
      <c r="Q150" s="148">
        <v>14094.307272960828</v>
      </c>
      <c r="R150" s="148">
        <v>14072.65117395687</v>
      </c>
      <c r="S150" s="117">
        <v>14021.440438133233</v>
      </c>
      <c r="T150" s="92"/>
      <c r="U150" s="104" t="s">
        <v>178</v>
      </c>
      <c r="V150" s="147">
        <v>14119.018042711721</v>
      </c>
      <c r="W150" s="117">
        <v>14047.270979881589</v>
      </c>
      <c r="X150" s="92"/>
      <c r="Y150" s="104" t="s">
        <v>178</v>
      </c>
      <c r="Z150" s="194">
        <v>14086.589137149313</v>
      </c>
      <c r="AA150" s="112"/>
      <c r="AB150" s="80"/>
      <c r="AC150"/>
      <c r="AD150" s="80"/>
      <c r="AE150" s="80"/>
      <c r="AF150" s="80"/>
      <c r="AG150" s="80"/>
      <c r="AH150" s="80"/>
    </row>
    <row r="151" spans="1:34">
      <c r="A151" s="147" t="s">
        <v>179</v>
      </c>
      <c r="B151" s="148"/>
      <c r="C151" s="571">
        <v>11669.37</v>
      </c>
      <c r="D151" s="148"/>
      <c r="E151" s="148">
        <v>13911.63</v>
      </c>
      <c r="F151" s="148"/>
      <c r="G151" s="148"/>
      <c r="H151" s="148">
        <v>10275.299999999999</v>
      </c>
      <c r="I151" s="148">
        <v>10407.782857142856</v>
      </c>
      <c r="J151" s="148"/>
      <c r="K151" s="148"/>
      <c r="L151" s="148">
        <v>11869</v>
      </c>
      <c r="M151" s="117"/>
      <c r="N151" s="125"/>
      <c r="O151" s="104" t="s">
        <v>179</v>
      </c>
      <c r="P151" s="193">
        <v>11669.37</v>
      </c>
      <c r="Q151" s="148">
        <v>13911.63</v>
      </c>
      <c r="R151" s="148">
        <v>10365.881302325581</v>
      </c>
      <c r="S151" s="117">
        <v>11869</v>
      </c>
      <c r="T151" s="92"/>
      <c r="U151" s="104" t="s">
        <v>179</v>
      </c>
      <c r="V151" s="193">
        <v>12250.266373056995</v>
      </c>
      <c r="W151" s="117">
        <v>11657.500968586388</v>
      </c>
      <c r="X151" s="92"/>
      <c r="Y151" s="104" t="s">
        <v>179</v>
      </c>
      <c r="Z151" s="194">
        <v>11692.71294859957</v>
      </c>
      <c r="AA151" s="112"/>
      <c r="AB151" s="80"/>
      <c r="AC151"/>
      <c r="AD151" s="80"/>
      <c r="AE151" s="80"/>
      <c r="AF151" s="80"/>
      <c r="AG151" s="80"/>
      <c r="AH151" s="80"/>
    </row>
    <row r="152" spans="1:34">
      <c r="A152" s="147" t="s">
        <v>77</v>
      </c>
      <c r="B152" s="148">
        <v>11730.114110333443</v>
      </c>
      <c r="C152" s="200">
        <v>11848.367529034218</v>
      </c>
      <c r="D152" s="148">
        <v>11995.143577270468</v>
      </c>
      <c r="E152" s="148">
        <v>12013.870819611637</v>
      </c>
      <c r="F152" s="148">
        <v>12001.646988417288</v>
      </c>
      <c r="G152" s="148">
        <v>11990.500300309737</v>
      </c>
      <c r="H152" s="148">
        <v>11672.313869280084</v>
      </c>
      <c r="I152" s="148">
        <v>11447.457124712249</v>
      </c>
      <c r="J152" s="148">
        <v>11554.941048503721</v>
      </c>
      <c r="K152" s="148">
        <v>11591.643828927959</v>
      </c>
      <c r="L152" s="148">
        <v>11196.846706361319</v>
      </c>
      <c r="M152" s="117">
        <v>11080.860589166085</v>
      </c>
      <c r="N152" s="125"/>
      <c r="O152" s="104" t="s">
        <v>77</v>
      </c>
      <c r="P152" s="193">
        <v>11854.183388340227</v>
      </c>
      <c r="Q152" s="148">
        <v>12001.99412981471</v>
      </c>
      <c r="R152" s="148">
        <v>11555.336527988868</v>
      </c>
      <c r="S152" s="117">
        <v>11325.458183837878</v>
      </c>
      <c r="T152" s="92"/>
      <c r="U152" s="104" t="s">
        <v>77</v>
      </c>
      <c r="V152" s="147">
        <v>11925.723918073871</v>
      </c>
      <c r="W152" s="117">
        <v>11441.589212356062</v>
      </c>
      <c r="X152" s="92"/>
      <c r="Y152" s="104" t="s">
        <v>77</v>
      </c>
      <c r="Z152" s="194">
        <v>11675.147054895662</v>
      </c>
      <c r="AA152" s="112"/>
      <c r="AB152" s="80"/>
      <c r="AC152"/>
      <c r="AD152" s="80"/>
      <c r="AE152" s="80"/>
      <c r="AF152" s="80"/>
      <c r="AG152" s="80"/>
      <c r="AH152" s="80"/>
    </row>
    <row r="153" spans="1:34" ht="13.5" thickBot="1">
      <c r="A153" s="150" t="s">
        <v>180</v>
      </c>
      <c r="B153" s="151">
        <v>13465.551281527974</v>
      </c>
      <c r="C153" s="201">
        <v>13521.576196920349</v>
      </c>
      <c r="D153" s="151">
        <v>13522.481453529124</v>
      </c>
      <c r="E153" s="151">
        <v>13558.610670506207</v>
      </c>
      <c r="F153" s="151">
        <v>13579.30153787515</v>
      </c>
      <c r="G153" s="151">
        <v>13566.831473489763</v>
      </c>
      <c r="H153" s="151">
        <v>13379.928454294655</v>
      </c>
      <c r="I153" s="151">
        <v>13452.741292369474</v>
      </c>
      <c r="J153" s="148">
        <v>13434.04731125043</v>
      </c>
      <c r="K153" s="148">
        <v>13575.767881792666</v>
      </c>
      <c r="L153" s="151">
        <v>13493.86945838867</v>
      </c>
      <c r="M153" s="117">
        <v>13577.959726495272</v>
      </c>
      <c r="N153" s="125"/>
      <c r="O153" s="99" t="s">
        <v>180</v>
      </c>
      <c r="P153" s="195">
        <v>13502.493781732628</v>
      </c>
      <c r="Q153" s="151">
        <v>13568.182223844509</v>
      </c>
      <c r="R153" s="151">
        <v>13420.917935467203</v>
      </c>
      <c r="S153" s="118">
        <v>13547.741200622433</v>
      </c>
      <c r="T153" s="92"/>
      <c r="U153" s="99" t="s">
        <v>180</v>
      </c>
      <c r="V153" s="150">
        <v>13537.266183576934</v>
      </c>
      <c r="W153" s="118">
        <v>13481.254286659221</v>
      </c>
      <c r="X153" s="92"/>
      <c r="Y153" s="99" t="s">
        <v>180</v>
      </c>
      <c r="Z153" s="196">
        <v>13510.075479866251</v>
      </c>
      <c r="AA153" s="112"/>
      <c r="AB153" s="80"/>
      <c r="AC153"/>
      <c r="AD153" s="80"/>
      <c r="AE153" s="80"/>
      <c r="AF153" s="80"/>
      <c r="AG153" s="80"/>
      <c r="AH153" s="80"/>
    </row>
    <row r="154" spans="1:34">
      <c r="AA154" s="80"/>
      <c r="AB154" s="80"/>
      <c r="AC154"/>
      <c r="AD154" s="80"/>
      <c r="AE154" s="80"/>
      <c r="AF154" s="80"/>
      <c r="AG154" s="80"/>
      <c r="AH154" s="80"/>
    </row>
    <row r="155" spans="1:34" ht="16.5" thickBot="1">
      <c r="A155" s="91">
        <v>2019</v>
      </c>
      <c r="B155" s="92"/>
      <c r="C155" s="92"/>
      <c r="D155" s="92"/>
      <c r="E155" s="92"/>
      <c r="F155" s="92"/>
      <c r="G155" s="92"/>
      <c r="H155" s="92"/>
      <c r="I155" s="92"/>
      <c r="J155" s="92"/>
      <c r="K155" s="92"/>
      <c r="L155" s="93" t="s">
        <v>153</v>
      </c>
      <c r="M155" s="92"/>
      <c r="N155" s="125"/>
      <c r="O155" s="91">
        <v>2019</v>
      </c>
      <c r="P155" s="1289" t="s">
        <v>154</v>
      </c>
      <c r="Q155" s="1289"/>
      <c r="R155" s="1289"/>
      <c r="S155" s="1289"/>
      <c r="T155" s="92"/>
      <c r="U155" s="91">
        <v>2019</v>
      </c>
      <c r="V155" s="1289" t="s">
        <v>155</v>
      </c>
      <c r="W155" s="1289"/>
      <c r="X155" s="92"/>
      <c r="Y155" s="177">
        <v>2019</v>
      </c>
      <c r="Z155" s="92"/>
      <c r="AA155" s="80"/>
      <c r="AB155" s="80"/>
      <c r="AC155"/>
      <c r="AD155" s="80"/>
      <c r="AE155" s="80"/>
      <c r="AF155" s="80"/>
      <c r="AG155" s="80"/>
      <c r="AH155" s="80"/>
    </row>
    <row r="156" spans="1:34" ht="14.25" thickBot="1">
      <c r="A156" s="130"/>
      <c r="B156" s="131" t="s">
        <v>157</v>
      </c>
      <c r="C156" s="131" t="s">
        <v>158</v>
      </c>
      <c r="D156" s="131" t="s">
        <v>159</v>
      </c>
      <c r="E156" s="131" t="s">
        <v>160</v>
      </c>
      <c r="F156" s="131" t="s">
        <v>161</v>
      </c>
      <c r="G156" s="131" t="s">
        <v>162</v>
      </c>
      <c r="H156" s="131" t="s">
        <v>163</v>
      </c>
      <c r="I156" s="131" t="s">
        <v>164</v>
      </c>
      <c r="J156" s="131" t="s">
        <v>165</v>
      </c>
      <c r="K156" s="131" t="s">
        <v>166</v>
      </c>
      <c r="L156" s="131" t="s">
        <v>167</v>
      </c>
      <c r="M156" s="132" t="s">
        <v>168</v>
      </c>
      <c r="N156" s="125"/>
      <c r="O156" s="95"/>
      <c r="P156" s="131" t="s">
        <v>169</v>
      </c>
      <c r="Q156" s="131" t="s">
        <v>170</v>
      </c>
      <c r="R156" s="131" t="s">
        <v>171</v>
      </c>
      <c r="S156" s="132" t="s">
        <v>172</v>
      </c>
      <c r="T156" s="92"/>
      <c r="U156" s="95"/>
      <c r="V156" s="131" t="s">
        <v>173</v>
      </c>
      <c r="W156" s="132" t="s">
        <v>174</v>
      </c>
      <c r="X156" s="92"/>
      <c r="Y156" s="95"/>
      <c r="Z156" s="133" t="s">
        <v>175</v>
      </c>
      <c r="AA156" s="80"/>
      <c r="AB156" s="80"/>
      <c r="AC156"/>
      <c r="AD156" s="80"/>
      <c r="AE156" s="80"/>
      <c r="AF156" s="80"/>
      <c r="AG156" s="80"/>
      <c r="AH156" s="80"/>
    </row>
    <row r="157" spans="1:34" ht="13.5" thickBot="1">
      <c r="A157" s="202" t="s">
        <v>176</v>
      </c>
      <c r="B157" s="137">
        <v>13097.004154604951</v>
      </c>
      <c r="C157" s="203">
        <v>12684.171057134958</v>
      </c>
      <c r="D157" s="137">
        <v>12703.509633034411</v>
      </c>
      <c r="E157" s="137">
        <v>12436.800440153134</v>
      </c>
      <c r="F157" s="137">
        <v>12345.728489197405</v>
      </c>
      <c r="G157" s="137">
        <v>11989.180954677902</v>
      </c>
      <c r="H157" s="137">
        <v>11291.15714648953</v>
      </c>
      <c r="I157" s="137">
        <v>11799.833529820378</v>
      </c>
      <c r="J157" s="157">
        <v>11695.57156423378</v>
      </c>
      <c r="K157" s="137">
        <v>11797.730210590606</v>
      </c>
      <c r="L157" s="137">
        <v>12118.735934309996</v>
      </c>
      <c r="M157" s="138">
        <v>12222.309074775932</v>
      </c>
      <c r="N157" s="125"/>
      <c r="O157" s="110" t="s">
        <v>176</v>
      </c>
      <c r="P157" s="167">
        <v>12598.899991992648</v>
      </c>
      <c r="Q157" s="137">
        <v>12261.047976022926</v>
      </c>
      <c r="R157" s="137">
        <v>11576.419047036832</v>
      </c>
      <c r="S157" s="138">
        <v>12029.522478885163</v>
      </c>
      <c r="T157" s="92"/>
      <c r="U157" s="110" t="s">
        <v>176</v>
      </c>
      <c r="V157" s="167">
        <v>12550.782190848724</v>
      </c>
      <c r="W157" s="138">
        <v>11830.444839180567</v>
      </c>
      <c r="X157" s="92"/>
      <c r="Y157" s="110" t="s">
        <v>176</v>
      </c>
      <c r="Z157" s="917">
        <v>12171.089276441808</v>
      </c>
      <c r="AA157" s="80"/>
      <c r="AB157" s="80"/>
      <c r="AC157"/>
      <c r="AD157" s="80"/>
      <c r="AE157" s="80"/>
      <c r="AF157" s="80"/>
      <c r="AG157" s="80"/>
      <c r="AH157" s="80"/>
    </row>
    <row r="158" spans="1:34">
      <c r="A158" s="205" t="s">
        <v>181</v>
      </c>
      <c r="B158" s="160">
        <v>12988.229233268361</v>
      </c>
      <c r="C158" s="206">
        <v>13031.089618528611</v>
      </c>
      <c r="D158" s="207">
        <v>12400.045892682925</v>
      </c>
      <c r="E158" s="160">
        <v>12497.066246851389</v>
      </c>
      <c r="F158" s="160">
        <v>12312.575788643535</v>
      </c>
      <c r="G158" s="160">
        <v>11785.570106907893</v>
      </c>
      <c r="H158" s="160">
        <v>11145.261363102236</v>
      </c>
      <c r="I158" s="160">
        <v>12014.568933508892</v>
      </c>
      <c r="J158" s="208">
        <v>11566.950929507175</v>
      </c>
      <c r="K158" s="160">
        <v>12060.398568329721</v>
      </c>
      <c r="L158" s="160">
        <v>12325.822063492065</v>
      </c>
      <c r="M158" s="116">
        <v>12211.818032159268</v>
      </c>
      <c r="N158" s="125"/>
      <c r="O158" s="104" t="s">
        <v>181</v>
      </c>
      <c r="P158" s="210">
        <v>12584.9079795629</v>
      </c>
      <c r="Q158" s="160">
        <v>12238.655673608149</v>
      </c>
      <c r="R158" s="160">
        <v>11559.118447346602</v>
      </c>
      <c r="S158" s="116">
        <v>12115.200299922812</v>
      </c>
      <c r="T158" s="92"/>
      <c r="U158" s="104" t="s">
        <v>181</v>
      </c>
      <c r="V158" s="190">
        <v>12500.450973599327</v>
      </c>
      <c r="W158" s="116">
        <v>11911.125300152242</v>
      </c>
      <c r="X158" s="92"/>
      <c r="Y158" s="104" t="s">
        <v>181</v>
      </c>
      <c r="Z158" s="191">
        <v>12139.562253413582</v>
      </c>
      <c r="AA158" s="80"/>
      <c r="AB158" s="80"/>
      <c r="AC158"/>
      <c r="AD158" s="80"/>
      <c r="AE158" s="80"/>
      <c r="AF158" s="80"/>
      <c r="AG158" s="80"/>
      <c r="AH158" s="80"/>
    </row>
    <row r="159" spans="1:34">
      <c r="A159" s="147" t="s">
        <v>177</v>
      </c>
      <c r="B159" s="148">
        <v>14030.74154673591</v>
      </c>
      <c r="C159" s="200">
        <v>13423.206102042845</v>
      </c>
      <c r="D159" s="148">
        <v>13350.258566551605</v>
      </c>
      <c r="E159" s="148">
        <v>12952.008674739422</v>
      </c>
      <c r="F159" s="148">
        <v>12714.496786649555</v>
      </c>
      <c r="G159" s="148">
        <v>12228.876814192541</v>
      </c>
      <c r="H159" s="148">
        <v>11570.90485622989</v>
      </c>
      <c r="I159" s="148">
        <v>12338.817183187308</v>
      </c>
      <c r="J159" s="148">
        <v>12128.42545753275</v>
      </c>
      <c r="K159" s="148">
        <v>12399.186362800923</v>
      </c>
      <c r="L159" s="148">
        <v>12795.433149533852</v>
      </c>
      <c r="M159" s="117">
        <v>12921.228396700371</v>
      </c>
      <c r="N159" s="125"/>
      <c r="O159" s="104" t="s">
        <v>177</v>
      </c>
      <c r="P159" s="193">
        <v>13365.473623968906</v>
      </c>
      <c r="Q159" s="148">
        <v>12634.788533296382</v>
      </c>
      <c r="R159" s="148">
        <v>12003.240343302372</v>
      </c>
      <c r="S159" s="117">
        <v>12674.947473913029</v>
      </c>
      <c r="T159" s="92"/>
      <c r="U159" s="104" t="s">
        <v>177</v>
      </c>
      <c r="V159" s="147">
        <v>13139.509553109532</v>
      </c>
      <c r="W159" s="117">
        <v>12326.726573586902</v>
      </c>
      <c r="X159" s="92"/>
      <c r="Y159" s="104" t="s">
        <v>177</v>
      </c>
      <c r="Z159" s="194">
        <v>12736.926723981092</v>
      </c>
      <c r="AA159" s="80"/>
      <c r="AB159" s="80"/>
      <c r="AC159"/>
      <c r="AD159" s="80"/>
      <c r="AE159" s="80"/>
      <c r="AF159" s="80"/>
      <c r="AG159" s="80"/>
      <c r="AH159" s="80"/>
    </row>
    <row r="160" spans="1:34">
      <c r="A160" s="147" t="s">
        <v>178</v>
      </c>
      <c r="B160" s="148">
        <v>13875.267566076433</v>
      </c>
      <c r="C160" s="200">
        <v>13191.644451674416</v>
      </c>
      <c r="D160" s="148">
        <v>13160.242283296824</v>
      </c>
      <c r="E160" s="148">
        <v>12736.915408507588</v>
      </c>
      <c r="F160" s="148">
        <v>12414.167473994701</v>
      </c>
      <c r="G160" s="148">
        <v>11811.682069144254</v>
      </c>
      <c r="H160" s="148">
        <v>11216.262367325109</v>
      </c>
      <c r="I160" s="148">
        <v>12121.702664273735</v>
      </c>
      <c r="J160" s="148">
        <v>11851.896939155471</v>
      </c>
      <c r="K160" s="148">
        <v>12310.877136839459</v>
      </c>
      <c r="L160" s="148">
        <v>12715.43545872936</v>
      </c>
      <c r="M160" s="117">
        <v>12877.909602187496</v>
      </c>
      <c r="N160" s="125"/>
      <c r="O160" s="104" t="s">
        <v>178</v>
      </c>
      <c r="P160" s="193">
        <v>13188.197147760482</v>
      </c>
      <c r="Q160" s="148">
        <v>12335.540878643409</v>
      </c>
      <c r="R160" s="148">
        <v>11693.340922488851</v>
      </c>
      <c r="S160" s="117">
        <v>12607.299368863194</v>
      </c>
      <c r="T160" s="92"/>
      <c r="U160" s="104" t="s">
        <v>178</v>
      </c>
      <c r="V160" s="147">
        <v>12848.949299748068</v>
      </c>
      <c r="W160" s="117">
        <v>12071.325694703102</v>
      </c>
      <c r="X160" s="92"/>
      <c r="Y160" s="104" t="s">
        <v>178</v>
      </c>
      <c r="Z160" s="194">
        <v>12496.86604352695</v>
      </c>
      <c r="AA160" s="80"/>
      <c r="AB160" s="80"/>
      <c r="AC160"/>
      <c r="AD160" s="812"/>
      <c r="AE160" s="80"/>
      <c r="AF160" s="80"/>
      <c r="AG160" s="80"/>
      <c r="AH160" s="80"/>
    </row>
    <row r="161" spans="1:34">
      <c r="A161" s="147" t="s">
        <v>179</v>
      </c>
      <c r="B161" s="148"/>
      <c r="C161" s="571"/>
      <c r="D161" s="148"/>
      <c r="E161" s="148"/>
      <c r="F161" s="148"/>
      <c r="G161" s="148">
        <v>11847.259206798866</v>
      </c>
      <c r="H161" s="148">
        <v>10212.64</v>
      </c>
      <c r="I161" s="148">
        <v>11431</v>
      </c>
      <c r="J161" s="148"/>
      <c r="K161" s="148"/>
      <c r="L161" s="148"/>
      <c r="M161" s="117"/>
      <c r="N161" s="125"/>
      <c r="O161" s="104" t="s">
        <v>179</v>
      </c>
      <c r="P161" s="193">
        <v>13064.125629609642</v>
      </c>
      <c r="Q161" s="148">
        <v>12075.168972332016</v>
      </c>
      <c r="R161" s="148">
        <v>11249.852949640286</v>
      </c>
      <c r="S161" s="117"/>
      <c r="T161" s="92"/>
      <c r="U161" s="104" t="s">
        <v>179</v>
      </c>
      <c r="V161" s="193">
        <v>12653.835934182589</v>
      </c>
      <c r="W161" s="117">
        <v>11523.728805194805</v>
      </c>
      <c r="X161" s="92"/>
      <c r="Y161" s="104" t="s">
        <v>179</v>
      </c>
      <c r="Z161" s="194">
        <v>12223.033208241355</v>
      </c>
      <c r="AA161" s="80"/>
      <c r="AB161" s="80"/>
      <c r="AC161"/>
      <c r="AD161" s="812"/>
      <c r="AE161" s="80"/>
      <c r="AF161" s="80"/>
      <c r="AG161" s="80"/>
      <c r="AH161" s="80"/>
    </row>
    <row r="162" spans="1:34">
      <c r="A162" s="147" t="s">
        <v>77</v>
      </c>
      <c r="B162" s="148">
        <v>11016.435273215879</v>
      </c>
      <c r="C162" s="200">
        <v>10666.092979690597</v>
      </c>
      <c r="D162" s="148">
        <v>10906.563736752352</v>
      </c>
      <c r="E162" s="148">
        <v>10813.265482926516</v>
      </c>
      <c r="F162" s="148">
        <v>10882.550511099018</v>
      </c>
      <c r="G162" s="148">
        <v>10702.803775197364</v>
      </c>
      <c r="H162" s="148">
        <v>9978.5009716631357</v>
      </c>
      <c r="I162" s="148">
        <v>10138.454210471504</v>
      </c>
      <c r="J162" s="148">
        <v>10066.518700800318</v>
      </c>
      <c r="K162" s="148">
        <v>10207.22881650506</v>
      </c>
      <c r="L162" s="148">
        <v>10253.974707400655</v>
      </c>
      <c r="M162" s="117">
        <v>10316.67240328594</v>
      </c>
      <c r="N162" s="125"/>
      <c r="O162" s="104" t="s">
        <v>77</v>
      </c>
      <c r="P162" s="193">
        <v>10675.031172748293</v>
      </c>
      <c r="Q162" s="148">
        <v>10801.296964065661</v>
      </c>
      <c r="R162" s="148">
        <v>10053.896409200683</v>
      </c>
      <c r="S162" s="117">
        <v>10255.094126886201</v>
      </c>
      <c r="T162" s="92"/>
      <c r="U162" s="104" t="s">
        <v>77</v>
      </c>
      <c r="V162" s="147">
        <v>10845.317601245089</v>
      </c>
      <c r="W162" s="117">
        <v>10225.392940483716</v>
      </c>
      <c r="X162" s="92"/>
      <c r="Y162" s="104" t="s">
        <v>77</v>
      </c>
      <c r="Z162" s="194">
        <v>10479.725608941915</v>
      </c>
      <c r="AA162" s="80"/>
      <c r="AB162" s="80"/>
      <c r="AC162"/>
      <c r="AD162" s="812"/>
      <c r="AE162" s="80"/>
      <c r="AF162" s="80"/>
      <c r="AG162" s="80"/>
      <c r="AH162" s="80"/>
    </row>
    <row r="163" spans="1:34" ht="13.5" thickBot="1">
      <c r="A163" s="150" t="s">
        <v>180</v>
      </c>
      <c r="B163" s="148">
        <v>13526.782125454416</v>
      </c>
      <c r="C163" s="201">
        <v>13304.359447452311</v>
      </c>
      <c r="D163" s="151">
        <v>13381.446812429691</v>
      </c>
      <c r="E163" s="151">
        <v>13303.934942938567</v>
      </c>
      <c r="F163" s="151">
        <v>13241.320895609353</v>
      </c>
      <c r="G163" s="151">
        <v>13044.246213486927</v>
      </c>
      <c r="H163" s="151">
        <v>12473.680771982421</v>
      </c>
      <c r="I163" s="151">
        <v>12708.58078202419</v>
      </c>
      <c r="J163" s="148">
        <v>12836.590469304007</v>
      </c>
      <c r="K163" s="148">
        <v>12864.967865200817</v>
      </c>
      <c r="L163" s="151">
        <v>13101.960516060417</v>
      </c>
      <c r="M163" s="118">
        <v>13163.845129929141</v>
      </c>
      <c r="N163" s="125"/>
      <c r="O163" s="99" t="s">
        <v>180</v>
      </c>
      <c r="P163" s="195">
        <v>13149.837234423143</v>
      </c>
      <c r="Q163" s="151">
        <v>13195.575193757533</v>
      </c>
      <c r="R163" s="151">
        <v>12653.605284927531</v>
      </c>
      <c r="S163" s="118">
        <v>13049.570101812467</v>
      </c>
      <c r="T163" s="92"/>
      <c r="U163" s="99" t="s">
        <v>180</v>
      </c>
      <c r="V163" s="150">
        <v>13296.575163892434</v>
      </c>
      <c r="W163" s="118">
        <v>12878.850407201366</v>
      </c>
      <c r="X163" s="92"/>
      <c r="Y163" s="99" t="s">
        <v>180</v>
      </c>
      <c r="Z163" s="196">
        <v>13072.210144053273</v>
      </c>
      <c r="AA163" s="80"/>
      <c r="AB163"/>
      <c r="AC163"/>
      <c r="AD163" s="812"/>
      <c r="AE163" s="80"/>
      <c r="AF163" s="80"/>
      <c r="AG163" s="80"/>
      <c r="AH163" s="80"/>
    </row>
    <row r="164" spans="1:34">
      <c r="AA164" s="80"/>
      <c r="AB164"/>
      <c r="AC164"/>
      <c r="AD164" s="812"/>
      <c r="AE164" s="80"/>
      <c r="AF164" s="80"/>
      <c r="AG164" s="80"/>
      <c r="AH164" s="80"/>
    </row>
    <row r="165" spans="1:34" ht="16.5" thickBot="1">
      <c r="A165" s="91">
        <v>2020</v>
      </c>
      <c r="B165" s="92"/>
      <c r="C165" s="92"/>
      <c r="D165" s="92"/>
      <c r="E165" s="92"/>
      <c r="F165" s="92"/>
      <c r="G165" s="92"/>
      <c r="H165" s="92"/>
      <c r="I165" s="92"/>
      <c r="J165" s="92"/>
      <c r="K165" s="92"/>
      <c r="L165" s="93" t="s">
        <v>153</v>
      </c>
      <c r="M165" s="92"/>
      <c r="N165" s="125"/>
      <c r="O165" s="91">
        <v>2020</v>
      </c>
      <c r="P165" s="1289" t="s">
        <v>154</v>
      </c>
      <c r="Q165" s="1289"/>
      <c r="R165" s="1289"/>
      <c r="S165" s="1289"/>
      <c r="T165" s="92"/>
      <c r="U165" s="91">
        <v>2020</v>
      </c>
      <c r="V165" s="1289" t="s">
        <v>155</v>
      </c>
      <c r="W165" s="1289"/>
      <c r="X165" s="92"/>
      <c r="Y165" s="177">
        <v>2021</v>
      </c>
      <c r="Z165" s="92"/>
      <c r="AA165" s="80"/>
      <c r="AB165"/>
      <c r="AC165"/>
      <c r="AD165" s="812"/>
      <c r="AE165" s="80"/>
      <c r="AF165" s="80"/>
      <c r="AG165" s="80"/>
      <c r="AH165" s="80"/>
    </row>
    <row r="166" spans="1:34" ht="14.25" thickBot="1">
      <c r="A166" s="130"/>
      <c r="B166" s="131" t="s">
        <v>157</v>
      </c>
      <c r="C166" s="131" t="s">
        <v>158</v>
      </c>
      <c r="D166" s="131" t="s">
        <v>159</v>
      </c>
      <c r="E166" s="131" t="s">
        <v>160</v>
      </c>
      <c r="F166" s="131" t="s">
        <v>161</v>
      </c>
      <c r="G166" s="131" t="s">
        <v>162</v>
      </c>
      <c r="H166" s="131" t="s">
        <v>163</v>
      </c>
      <c r="I166" s="131" t="s">
        <v>164</v>
      </c>
      <c r="J166" s="131" t="s">
        <v>165</v>
      </c>
      <c r="K166" s="131" t="s">
        <v>166</v>
      </c>
      <c r="L166" s="131" t="s">
        <v>167</v>
      </c>
      <c r="M166" s="132" t="s">
        <v>168</v>
      </c>
      <c r="N166" s="125"/>
      <c r="O166" s="95"/>
      <c r="P166" s="131" t="s">
        <v>169</v>
      </c>
      <c r="Q166" s="131" t="s">
        <v>170</v>
      </c>
      <c r="R166" s="131" t="s">
        <v>171</v>
      </c>
      <c r="S166" s="132" t="s">
        <v>172</v>
      </c>
      <c r="T166" s="92"/>
      <c r="U166" s="95"/>
      <c r="V166" s="131" t="s">
        <v>173</v>
      </c>
      <c r="W166" s="132" t="s">
        <v>174</v>
      </c>
      <c r="X166" s="92"/>
      <c r="Y166" s="95"/>
      <c r="Z166" s="133" t="s">
        <v>175</v>
      </c>
      <c r="AA166" s="80"/>
      <c r="AB166"/>
      <c r="AC166"/>
      <c r="AD166"/>
      <c r="AE166"/>
      <c r="AF166" s="80"/>
      <c r="AG166" s="80"/>
      <c r="AH166" s="80"/>
    </row>
    <row r="167" spans="1:34" ht="13.5" thickBot="1">
      <c r="A167" s="202" t="s">
        <v>176</v>
      </c>
      <c r="B167" s="943">
        <v>12293.668</v>
      </c>
      <c r="C167" s="943">
        <v>12396.350180400879</v>
      </c>
      <c r="D167" s="137">
        <v>12086.149992818097</v>
      </c>
      <c r="E167" s="137">
        <v>11603.106305993873</v>
      </c>
      <c r="F167" s="137">
        <v>11482.267355568953</v>
      </c>
      <c r="G167" s="137">
        <v>11953</v>
      </c>
      <c r="H167" s="137">
        <v>11835.808663529599</v>
      </c>
      <c r="I167" s="137">
        <v>12357.44353681061</v>
      </c>
      <c r="J167" s="157">
        <v>12414.228648418182</v>
      </c>
      <c r="K167" s="137">
        <v>12328.00888657319</v>
      </c>
      <c r="L167" s="137">
        <v>12268.883311067566</v>
      </c>
      <c r="M167" s="138">
        <v>12719.950048353872</v>
      </c>
      <c r="N167" s="125"/>
      <c r="O167" s="110" t="s">
        <v>176</v>
      </c>
      <c r="P167" s="167">
        <v>12264.243973304463</v>
      </c>
      <c r="Q167" s="137">
        <v>11765.417869178715</v>
      </c>
      <c r="R167" s="137">
        <v>12193.611318325507</v>
      </c>
      <c r="S167" s="138">
        <v>12445.675174961532</v>
      </c>
      <c r="T167" s="92"/>
      <c r="U167" s="110" t="s">
        <v>176</v>
      </c>
      <c r="V167" s="167">
        <v>12028.089251978899</v>
      </c>
      <c r="W167" s="138">
        <v>12308.25330200759</v>
      </c>
      <c r="X167" s="92"/>
      <c r="Y167" s="110" t="s">
        <v>176</v>
      </c>
      <c r="Z167" s="917">
        <v>12170.057750049617</v>
      </c>
      <c r="AA167" s="80"/>
      <c r="AB167"/>
      <c r="AC167"/>
      <c r="AD167"/>
      <c r="AE167"/>
      <c r="AF167" s="80"/>
      <c r="AG167" s="80"/>
      <c r="AH167" s="80"/>
    </row>
    <row r="168" spans="1:34">
      <c r="A168" s="140" t="s">
        <v>181</v>
      </c>
      <c r="B168" s="198">
        <v>12386.300999999999</v>
      </c>
      <c r="C168" s="198">
        <v>12278.283069066147</v>
      </c>
      <c r="D168" s="198">
        <v>11949.087602008787</v>
      </c>
      <c r="E168" s="141">
        <v>11425.366477832513</v>
      </c>
      <c r="F168" s="141">
        <v>10861.813765366691</v>
      </c>
      <c r="G168" s="141">
        <v>11785</v>
      </c>
      <c r="H168" s="141">
        <v>12082.539061795218</v>
      </c>
      <c r="I168" s="141">
        <v>12657.339090422689</v>
      </c>
      <c r="J168" s="188">
        <v>12557.838567799301</v>
      </c>
      <c r="K168" s="141">
        <v>12510.25230430529</v>
      </c>
      <c r="L168" s="141">
        <v>12599.191885182312</v>
      </c>
      <c r="M168" s="143">
        <v>13189.330848045396</v>
      </c>
      <c r="N168" s="125"/>
      <c r="O168" s="104" t="s">
        <v>181</v>
      </c>
      <c r="P168" s="210">
        <v>12230.426937043945</v>
      </c>
      <c r="Q168" s="160">
        <v>11414.214538334702</v>
      </c>
      <c r="R168" s="160">
        <v>12488.169155707263</v>
      </c>
      <c r="S168" s="116">
        <v>12816.041806517827</v>
      </c>
      <c r="T168" s="92"/>
      <c r="U168" s="104" t="s">
        <v>181</v>
      </c>
      <c r="V168" s="190">
        <v>11861.858993020014</v>
      </c>
      <c r="W168" s="116">
        <v>12632.097031822015</v>
      </c>
      <c r="X168" s="92"/>
      <c r="Y168" s="104" t="s">
        <v>181</v>
      </c>
      <c r="Z168" s="191">
        <v>12341.703778245606</v>
      </c>
      <c r="AA168" s="80"/>
      <c r="AB168"/>
      <c r="AC168"/>
      <c r="AD168"/>
      <c r="AE168"/>
      <c r="AF168"/>
      <c r="AG168" s="80"/>
      <c r="AH168" s="80"/>
    </row>
    <row r="169" spans="1:34">
      <c r="A169" s="147" t="s">
        <v>177</v>
      </c>
      <c r="B169" s="944">
        <v>12953.451999999999</v>
      </c>
      <c r="C169" s="944">
        <v>12955.442846668257</v>
      </c>
      <c r="D169" s="148">
        <v>12559.678894534463</v>
      </c>
      <c r="E169" s="148">
        <v>12200.715185932797</v>
      </c>
      <c r="F169" s="148">
        <v>12043.432584369706</v>
      </c>
      <c r="G169" s="148">
        <v>12461</v>
      </c>
      <c r="H169" s="148">
        <v>12377.61476700648</v>
      </c>
      <c r="I169" s="148">
        <v>13184.53468439781</v>
      </c>
      <c r="J169" s="148">
        <v>13209.827982744415</v>
      </c>
      <c r="K169" s="148">
        <v>13257.606161299784</v>
      </c>
      <c r="L169" s="148">
        <v>13488.06045421349</v>
      </c>
      <c r="M169" s="117">
        <v>13948.219326498986</v>
      </c>
      <c r="N169" s="125"/>
      <c r="O169" s="104" t="s">
        <v>177</v>
      </c>
      <c r="P169" s="193">
        <v>12830.305160673539</v>
      </c>
      <c r="Q169" s="148">
        <v>12325.165785997591</v>
      </c>
      <c r="R169" s="148">
        <v>12921.681089467465</v>
      </c>
      <c r="S169" s="117">
        <v>13574.515779639803</v>
      </c>
      <c r="T169" s="92"/>
      <c r="U169" s="104" t="s">
        <v>177</v>
      </c>
      <c r="V169" s="147">
        <v>12596.348507854193</v>
      </c>
      <c r="W169" s="117">
        <v>13209.814850565899</v>
      </c>
      <c r="X169" s="92"/>
      <c r="Y169" s="104" t="s">
        <v>177</v>
      </c>
      <c r="Z169" s="194">
        <v>12893.07500798921</v>
      </c>
      <c r="AA169" s="80"/>
      <c r="AB169"/>
      <c r="AC169"/>
      <c r="AD169"/>
      <c r="AE169"/>
      <c r="AF169"/>
      <c r="AG169" s="80"/>
      <c r="AH169" s="80"/>
    </row>
    <row r="170" spans="1:34">
      <c r="A170" s="147" t="s">
        <v>178</v>
      </c>
      <c r="B170" s="944">
        <v>12820.403</v>
      </c>
      <c r="C170" s="944">
        <v>12812.960174322563</v>
      </c>
      <c r="D170" s="148">
        <v>12404.011122590871</v>
      </c>
      <c r="E170" s="148">
        <v>12093.68836494103</v>
      </c>
      <c r="F170" s="148">
        <v>11923.112759720469</v>
      </c>
      <c r="G170" s="148">
        <v>12340</v>
      </c>
      <c r="H170" s="148">
        <v>12218.579332235504</v>
      </c>
      <c r="I170" s="148">
        <v>13155.442783450688</v>
      </c>
      <c r="J170" s="148">
        <v>13187.221007065826</v>
      </c>
      <c r="K170" s="148">
        <v>13185.675775486045</v>
      </c>
      <c r="L170" s="148">
        <v>13410.314130675239</v>
      </c>
      <c r="M170" s="117">
        <v>13871.568263480342</v>
      </c>
      <c r="N170" s="125"/>
      <c r="O170" s="104" t="s">
        <v>178</v>
      </c>
      <c r="P170" s="193">
        <v>12691.577868834069</v>
      </c>
      <c r="Q170" s="148">
        <v>12204.612768571405</v>
      </c>
      <c r="R170" s="148">
        <v>12857.749527193831</v>
      </c>
      <c r="S170" s="117">
        <v>13503.240512199489</v>
      </c>
      <c r="T170" s="92"/>
      <c r="U170" s="104" t="s">
        <v>178</v>
      </c>
      <c r="V170" s="147">
        <v>12449.770093026624</v>
      </c>
      <c r="W170" s="117">
        <v>13128.438927284908</v>
      </c>
      <c r="X170" s="92"/>
      <c r="Y170" s="104" t="s">
        <v>178</v>
      </c>
      <c r="Z170" s="194">
        <v>12777.362324998021</v>
      </c>
      <c r="AA170" s="80"/>
      <c r="AB170"/>
      <c r="AC170"/>
      <c r="AD170"/>
      <c r="AE170"/>
      <c r="AF170"/>
      <c r="AG170" s="80"/>
      <c r="AH170" s="80"/>
    </row>
    <row r="171" spans="1:34">
      <c r="A171" s="147" t="s">
        <v>179</v>
      </c>
      <c r="B171" s="944"/>
      <c r="C171" s="945"/>
      <c r="D171" s="148"/>
      <c r="E171" s="148"/>
      <c r="F171" s="148">
        <v>12115.686274509804</v>
      </c>
      <c r="G171" s="148">
        <v>13265</v>
      </c>
      <c r="H171" s="148">
        <v>14324.08</v>
      </c>
      <c r="I171" s="148"/>
      <c r="J171" s="148"/>
      <c r="K171" s="148"/>
      <c r="L171" s="148"/>
      <c r="M171" s="117"/>
      <c r="N171" s="125"/>
      <c r="O171" s="104" t="s">
        <v>179</v>
      </c>
      <c r="P171" s="193"/>
      <c r="Q171" s="148">
        <v>12742.919393939394</v>
      </c>
      <c r="R171" s="148">
        <v>14324.08</v>
      </c>
      <c r="S171" s="117"/>
      <c r="T171" s="92"/>
      <c r="U171" s="104" t="s">
        <v>179</v>
      </c>
      <c r="V171" s="193">
        <v>12136</v>
      </c>
      <c r="W171" s="117">
        <v>13614.837507568116</v>
      </c>
      <c r="X171" s="92"/>
      <c r="Y171" s="104" t="s">
        <v>179</v>
      </c>
      <c r="Z171" s="194">
        <v>13124.888063427803</v>
      </c>
      <c r="AA171" s="80"/>
      <c r="AB171"/>
      <c r="AC171"/>
      <c r="AD171"/>
      <c r="AE171"/>
      <c r="AF171"/>
      <c r="AG171" s="80"/>
      <c r="AH171" s="80"/>
    </row>
    <row r="172" spans="1:34">
      <c r="A172" s="147" t="s">
        <v>77</v>
      </c>
      <c r="B172" s="944">
        <v>10382.365</v>
      </c>
      <c r="C172" s="944">
        <v>10554.510985315916</v>
      </c>
      <c r="D172" s="148">
        <v>10508.256746814872</v>
      </c>
      <c r="E172" s="148">
        <v>9974.3926900629413</v>
      </c>
      <c r="F172" s="148">
        <v>9676.7357563537662</v>
      </c>
      <c r="G172" s="148">
        <v>10168</v>
      </c>
      <c r="H172" s="148">
        <v>10231.011342407664</v>
      </c>
      <c r="I172" s="148">
        <v>10322.937716844957</v>
      </c>
      <c r="J172" s="148">
        <v>10515.692045277079</v>
      </c>
      <c r="K172" s="148">
        <v>10500.779806665369</v>
      </c>
      <c r="L172" s="148">
        <v>10033.162037806949</v>
      </c>
      <c r="M172" s="117">
        <v>10425.373902081596</v>
      </c>
      <c r="N172" s="125"/>
      <c r="O172" s="104" t="s">
        <v>77</v>
      </c>
      <c r="P172" s="193">
        <v>10475.959939025151</v>
      </c>
      <c r="Q172" s="148">
        <v>10005.315097811705</v>
      </c>
      <c r="R172" s="148">
        <v>10350.50755334295</v>
      </c>
      <c r="S172" s="117">
        <v>10325.903193373764</v>
      </c>
      <c r="T172" s="92"/>
      <c r="U172" s="104" t="s">
        <v>77</v>
      </c>
      <c r="V172" s="147">
        <v>10255.984573217051</v>
      </c>
      <c r="W172" s="117">
        <v>10338.314280360921</v>
      </c>
      <c r="X172" s="92"/>
      <c r="Y172" s="104" t="s">
        <v>77</v>
      </c>
      <c r="Z172" s="194">
        <v>10300.833122420103</v>
      </c>
      <c r="AA172" s="80"/>
      <c r="AB172"/>
      <c r="AC172"/>
      <c r="AD172"/>
      <c r="AE172"/>
      <c r="AF172"/>
      <c r="AG172" s="80"/>
      <c r="AH172" s="80"/>
    </row>
    <row r="173" spans="1:34" ht="13.5" thickBot="1">
      <c r="A173" s="150" t="s">
        <v>180</v>
      </c>
      <c r="B173" s="946">
        <v>13188.183000000001</v>
      </c>
      <c r="C173" s="946">
        <v>13234.41829236263</v>
      </c>
      <c r="D173" s="151">
        <v>12868.44290816252</v>
      </c>
      <c r="E173" s="151">
        <v>12394.03887979182</v>
      </c>
      <c r="F173" s="151">
        <v>12244.396919750789</v>
      </c>
      <c r="G173" s="151">
        <v>12579</v>
      </c>
      <c r="H173" s="151">
        <v>12568.820974865377</v>
      </c>
      <c r="I173" s="148">
        <v>12894.875569157652</v>
      </c>
      <c r="J173" s="148">
        <v>13049.577112784067</v>
      </c>
      <c r="K173" s="151">
        <v>13089.158608739113</v>
      </c>
      <c r="L173" s="151">
        <v>13055.204323581807</v>
      </c>
      <c r="M173" s="118">
        <v>13341.939160902748</v>
      </c>
      <c r="N173" s="125"/>
      <c r="O173" s="99" t="s">
        <v>180</v>
      </c>
      <c r="P173" s="195">
        <v>13107.808759409772</v>
      </c>
      <c r="Q173" s="151">
        <v>12496.585924531048</v>
      </c>
      <c r="R173" s="151">
        <v>12822.310426188662</v>
      </c>
      <c r="S173" s="118">
        <v>13163.615788150822</v>
      </c>
      <c r="T173" s="92"/>
      <c r="U173" s="99" t="s">
        <v>180</v>
      </c>
      <c r="V173" s="150">
        <v>12807.396698681192</v>
      </c>
      <c r="W173" s="118">
        <v>12972.543102090158</v>
      </c>
      <c r="X173" s="92"/>
      <c r="Y173" s="99" t="s">
        <v>180</v>
      </c>
      <c r="Z173" s="196">
        <v>12892.589567786512</v>
      </c>
      <c r="AA173" s="80"/>
      <c r="AB173"/>
      <c r="AC173"/>
      <c r="AD173"/>
      <c r="AE173"/>
      <c r="AF173"/>
      <c r="AG173" s="80"/>
      <c r="AH173" s="80"/>
    </row>
    <row r="174" spans="1:34">
      <c r="AA174"/>
      <c r="AB174"/>
      <c r="AC174"/>
      <c r="AD174"/>
      <c r="AE174"/>
      <c r="AF174"/>
      <c r="AG174" s="80"/>
      <c r="AH174" s="80"/>
    </row>
    <row r="175" spans="1:34" ht="16.5" thickBot="1">
      <c r="A175" s="91">
        <v>2021</v>
      </c>
      <c r="B175" s="92"/>
      <c r="C175" s="92"/>
      <c r="D175" s="92"/>
      <c r="E175" s="92"/>
      <c r="F175" s="92"/>
      <c r="G175" s="92"/>
      <c r="H175" s="92"/>
      <c r="I175" s="92"/>
      <c r="J175" s="92"/>
      <c r="K175" s="92"/>
      <c r="L175" s="93" t="s">
        <v>153</v>
      </c>
      <c r="M175" s="92"/>
      <c r="N175" s="125"/>
      <c r="O175" s="91">
        <v>2021</v>
      </c>
      <c r="P175" s="1289" t="s">
        <v>154</v>
      </c>
      <c r="Q175" s="1289"/>
      <c r="R175" s="1289"/>
      <c r="S175" s="1289"/>
      <c r="T175" s="92"/>
      <c r="U175" s="91">
        <v>2021</v>
      </c>
      <c r="V175" s="1289" t="s">
        <v>155</v>
      </c>
      <c r="W175" s="1289"/>
      <c r="X175" s="92"/>
      <c r="Y175" s="177">
        <v>2021</v>
      </c>
      <c r="Z175" s="92"/>
      <c r="AA175"/>
      <c r="AB175"/>
      <c r="AC175"/>
      <c r="AD175"/>
      <c r="AE175"/>
      <c r="AF175"/>
      <c r="AG175" s="80"/>
      <c r="AH175" s="80"/>
    </row>
    <row r="176" spans="1:34" ht="14.25" thickBot="1">
      <c r="A176" s="130"/>
      <c r="B176" s="131" t="s">
        <v>157</v>
      </c>
      <c r="C176" s="131" t="s">
        <v>158</v>
      </c>
      <c r="D176" s="131" t="s">
        <v>159</v>
      </c>
      <c r="E176" s="131" t="s">
        <v>160</v>
      </c>
      <c r="F176" s="131" t="s">
        <v>161</v>
      </c>
      <c r="G176" s="131" t="s">
        <v>162</v>
      </c>
      <c r="H176" s="131" t="s">
        <v>163</v>
      </c>
      <c r="I176" s="131" t="s">
        <v>164</v>
      </c>
      <c r="J176" s="131" t="s">
        <v>165</v>
      </c>
      <c r="K176" s="131" t="s">
        <v>166</v>
      </c>
      <c r="L176" s="131" t="s">
        <v>167</v>
      </c>
      <c r="M176" s="132" t="s">
        <v>168</v>
      </c>
      <c r="N176" s="125"/>
      <c r="O176" s="95"/>
      <c r="P176" s="131" t="s">
        <v>169</v>
      </c>
      <c r="Q176" s="131" t="s">
        <v>170</v>
      </c>
      <c r="R176" s="131" t="s">
        <v>171</v>
      </c>
      <c r="S176" s="132" t="s">
        <v>172</v>
      </c>
      <c r="T176" s="92"/>
      <c r="U176" s="95"/>
      <c r="V176" s="131" t="s">
        <v>173</v>
      </c>
      <c r="W176" s="132" t="s">
        <v>174</v>
      </c>
      <c r="X176" s="92"/>
      <c r="Y176" s="95"/>
      <c r="Z176" s="133" t="s">
        <v>175</v>
      </c>
      <c r="AA176"/>
      <c r="AB176"/>
      <c r="AC176"/>
      <c r="AD176"/>
      <c r="AE176"/>
      <c r="AF176"/>
      <c r="AG176" s="80"/>
      <c r="AH176" s="80"/>
    </row>
    <row r="177" spans="1:34" ht="13.5" thickBot="1">
      <c r="A177" s="202" t="s">
        <v>176</v>
      </c>
      <c r="B177" s="943">
        <v>13099.017951399237</v>
      </c>
      <c r="C177" s="943">
        <v>13307.78858635882</v>
      </c>
      <c r="D177" s="137">
        <v>13238.317612811576</v>
      </c>
      <c r="E177" s="137">
        <v>13807.347551681361</v>
      </c>
      <c r="F177" s="137">
        <v>13948.773938291319</v>
      </c>
      <c r="G177" s="137">
        <v>14461.00340152424</v>
      </c>
      <c r="H177" s="137">
        <v>14343.144813044266</v>
      </c>
      <c r="I177" s="137">
        <v>15088.936100433839</v>
      </c>
      <c r="J177" s="157">
        <v>15249.008715386459</v>
      </c>
      <c r="K177" s="137">
        <v>17001.030199930741</v>
      </c>
      <c r="L177" s="137">
        <v>18199.614553757132</v>
      </c>
      <c r="M177" s="138">
        <v>18385.488024567923</v>
      </c>
      <c r="N177" s="125"/>
      <c r="O177" s="110" t="s">
        <v>176</v>
      </c>
      <c r="P177" s="167">
        <v>13219.214117844795</v>
      </c>
      <c r="Q177" s="137">
        <v>14116.294493597934</v>
      </c>
      <c r="R177" s="137">
        <v>14733.561876904725</v>
      </c>
      <c r="S177" s="138">
        <v>17787.621256239214</v>
      </c>
      <c r="T177" s="92"/>
      <c r="U177" s="110" t="s">
        <v>176</v>
      </c>
      <c r="V177" s="167">
        <v>13685.040317531191</v>
      </c>
      <c r="W177" s="138">
        <v>16386.674990701777</v>
      </c>
      <c r="X177" s="92"/>
      <c r="Y177" s="110" t="s">
        <v>176</v>
      </c>
      <c r="Z177" s="917">
        <v>15034.347753900318</v>
      </c>
      <c r="AA177"/>
      <c r="AB177"/>
      <c r="AC177"/>
      <c r="AD177"/>
      <c r="AE177"/>
      <c r="AF177"/>
      <c r="AG177" s="80"/>
      <c r="AH177" s="80"/>
    </row>
    <row r="178" spans="1:34">
      <c r="A178" s="140" t="s">
        <v>181</v>
      </c>
      <c r="B178" s="198">
        <v>12962.478179218298</v>
      </c>
      <c r="C178" s="198">
        <v>12712.047174603171</v>
      </c>
      <c r="D178" s="198">
        <v>12872.168801775142</v>
      </c>
      <c r="E178" s="141">
        <v>13794.42593030492</v>
      </c>
      <c r="F178" s="141">
        <v>13139.682053775745</v>
      </c>
      <c r="G178" s="141">
        <v>13972.332217347279</v>
      </c>
      <c r="H178" s="141">
        <v>13869.347861369399</v>
      </c>
      <c r="I178" s="141">
        <v>14859.192772334292</v>
      </c>
      <c r="J178" s="188">
        <v>15736.035718119369</v>
      </c>
      <c r="K178" s="141">
        <v>17510.500637738332</v>
      </c>
      <c r="L178" s="141">
        <v>19165.098770465484</v>
      </c>
      <c r="M178" s="143">
        <v>17914.420099009905</v>
      </c>
      <c r="N178" s="125"/>
      <c r="O178" s="104" t="s">
        <v>181</v>
      </c>
      <c r="P178" s="210">
        <v>12850.977640449442</v>
      </c>
      <c r="Q178" s="160">
        <v>13696.712101930989</v>
      </c>
      <c r="R178" s="160">
        <v>14900.81605370493</v>
      </c>
      <c r="S178" s="116">
        <v>18395.024200372543</v>
      </c>
      <c r="T178" s="92"/>
      <c r="U178" s="104" t="s">
        <v>181</v>
      </c>
      <c r="V178" s="190">
        <v>13309.319579687755</v>
      </c>
      <c r="W178" s="116">
        <v>17241.829165284682</v>
      </c>
      <c r="X178" s="92"/>
      <c r="Y178" s="104" t="s">
        <v>181</v>
      </c>
      <c r="Z178" s="191">
        <v>15938.483131201114</v>
      </c>
      <c r="AA178"/>
      <c r="AB178"/>
      <c r="AC178"/>
      <c r="AD178"/>
      <c r="AE178"/>
      <c r="AF178"/>
      <c r="AG178" s="80"/>
      <c r="AH178" s="80"/>
    </row>
    <row r="179" spans="1:34">
      <c r="A179" s="147" t="s">
        <v>177</v>
      </c>
      <c r="B179" s="944">
        <v>14233.837381686944</v>
      </c>
      <c r="C179" s="944">
        <v>14350.900896684501</v>
      </c>
      <c r="D179" s="148">
        <v>14067.897655256656</v>
      </c>
      <c r="E179" s="148">
        <v>14670.253576655356</v>
      </c>
      <c r="F179" s="148">
        <v>14787.481530115097</v>
      </c>
      <c r="G179" s="148">
        <v>15275.210714213275</v>
      </c>
      <c r="H179" s="148">
        <v>15363.861791104631</v>
      </c>
      <c r="I179" s="148">
        <v>16350.848780182399</v>
      </c>
      <c r="J179" s="148">
        <v>16599.245092558744</v>
      </c>
      <c r="K179" s="148">
        <v>18726.47766076864</v>
      </c>
      <c r="L179" s="148">
        <v>19905.235984883784</v>
      </c>
      <c r="M179" s="117">
        <v>20067.911354433712</v>
      </c>
      <c r="N179" s="125"/>
      <c r="O179" s="104" t="s">
        <v>177</v>
      </c>
      <c r="P179" s="193">
        <v>14207.350828177994</v>
      </c>
      <c r="Q179" s="148">
        <v>14962.617200163584</v>
      </c>
      <c r="R179" s="148">
        <v>15941.436517529903</v>
      </c>
      <c r="S179" s="117">
        <v>19444.385031291935</v>
      </c>
      <c r="T179" s="92"/>
      <c r="U179" s="104" t="s">
        <v>177</v>
      </c>
      <c r="V179" s="147">
        <v>14608.063633774414</v>
      </c>
      <c r="W179" s="117">
        <v>17766.332000995448</v>
      </c>
      <c r="X179" s="92"/>
      <c r="Y179" s="104" t="s">
        <v>177</v>
      </c>
      <c r="Z179" s="194">
        <v>16145.77271971192</v>
      </c>
      <c r="AA179"/>
      <c r="AB179"/>
      <c r="AC179"/>
      <c r="AD179" s="80"/>
      <c r="AE179" s="80"/>
      <c r="AF179" s="80"/>
      <c r="AG179" s="80"/>
      <c r="AH179" s="80"/>
    </row>
    <row r="180" spans="1:34">
      <c r="A180" s="147" t="s">
        <v>178</v>
      </c>
      <c r="B180" s="944">
        <v>14226.385547626593</v>
      </c>
      <c r="C180" s="944">
        <v>14299.191515290229</v>
      </c>
      <c r="D180" s="148">
        <v>13991.300512971718</v>
      </c>
      <c r="E180" s="148">
        <v>14655.922859268447</v>
      </c>
      <c r="F180" s="148">
        <v>14814.46153340644</v>
      </c>
      <c r="G180" s="148">
        <v>15261.833099361414</v>
      </c>
      <c r="H180" s="148">
        <v>15336.715000402453</v>
      </c>
      <c r="I180" s="148">
        <v>16332.579232026799</v>
      </c>
      <c r="J180" s="148">
        <v>16579.883460903056</v>
      </c>
      <c r="K180" s="148">
        <v>18784.163621146959</v>
      </c>
      <c r="L180" s="148">
        <v>19784.228158990474</v>
      </c>
      <c r="M180" s="117">
        <v>19685.637978475796</v>
      </c>
      <c r="N180" s="125"/>
      <c r="O180" s="104" t="s">
        <v>178</v>
      </c>
      <c r="P180" s="193">
        <v>14157.411038158896</v>
      </c>
      <c r="Q180" s="148">
        <v>14933.71989257982</v>
      </c>
      <c r="R180" s="148">
        <v>15879.458713398602</v>
      </c>
      <c r="S180" s="117">
        <v>19317.538742935692</v>
      </c>
      <c r="T180" s="92"/>
      <c r="U180" s="104" t="s">
        <v>178</v>
      </c>
      <c r="V180" s="147">
        <v>14575.767857762192</v>
      </c>
      <c r="W180" s="117">
        <v>17553.644123002465</v>
      </c>
      <c r="X180" s="92"/>
      <c r="Y180" s="104" t="s">
        <v>178</v>
      </c>
      <c r="Z180" s="194">
        <v>15822.043041911318</v>
      </c>
      <c r="AA180"/>
      <c r="AB180"/>
      <c r="AC180"/>
      <c r="AD180" s="80"/>
      <c r="AE180" s="80"/>
      <c r="AF180" s="80"/>
      <c r="AG180" s="80"/>
      <c r="AH180" s="80"/>
    </row>
    <row r="181" spans="1:34">
      <c r="A181" s="147" t="s">
        <v>179</v>
      </c>
      <c r="B181" s="944"/>
      <c r="C181" s="945"/>
      <c r="D181" s="148"/>
      <c r="E181" s="148"/>
      <c r="F181" s="148"/>
      <c r="G181" s="148"/>
      <c r="H181" s="148"/>
      <c r="I181" s="148"/>
      <c r="J181" s="148"/>
      <c r="K181" s="148"/>
      <c r="L181" s="148"/>
      <c r="M181" s="117"/>
      <c r="N181" s="125"/>
      <c r="O181" s="104" t="s">
        <v>179</v>
      </c>
      <c r="P181" s="193"/>
      <c r="Q181" s="148"/>
      <c r="R181" s="148"/>
      <c r="S181" s="117"/>
      <c r="T181" s="92"/>
      <c r="U181" s="104" t="s">
        <v>179</v>
      </c>
      <c r="V181" s="193"/>
      <c r="W181" s="117"/>
      <c r="X181" s="92"/>
      <c r="Y181" s="104" t="s">
        <v>179</v>
      </c>
      <c r="Z181" s="194">
        <v>17630.247312702155</v>
      </c>
      <c r="AA181"/>
      <c r="AB181"/>
      <c r="AC181"/>
      <c r="AD181" s="80"/>
      <c r="AE181" s="80"/>
      <c r="AF181" s="80"/>
      <c r="AG181" s="80"/>
      <c r="AH181" s="80"/>
    </row>
    <row r="182" spans="1:34">
      <c r="A182" s="147" t="s">
        <v>77</v>
      </c>
      <c r="B182" s="944">
        <v>10785.338573682167</v>
      </c>
      <c r="C182" s="944">
        <v>11016.617874284919</v>
      </c>
      <c r="D182" s="148">
        <v>11437.705938088196</v>
      </c>
      <c r="E182" s="148">
        <v>11725.521266017138</v>
      </c>
      <c r="F182" s="148">
        <v>11981.721187626732</v>
      </c>
      <c r="G182" s="148">
        <v>12387.476553330009</v>
      </c>
      <c r="H182" s="148">
        <v>12317.245513392614</v>
      </c>
      <c r="I182" s="148">
        <v>12540.109883888001</v>
      </c>
      <c r="J182" s="148">
        <v>12878.83435312495</v>
      </c>
      <c r="K182" s="148">
        <v>14239.55711691917</v>
      </c>
      <c r="L182" s="148">
        <v>15687.582852889065</v>
      </c>
      <c r="M182" s="117">
        <v>15856.862387184667</v>
      </c>
      <c r="N182" s="125"/>
      <c r="O182" s="104" t="s">
        <v>77</v>
      </c>
      <c r="P182" s="193">
        <v>11111.677338883243</v>
      </c>
      <c r="Q182" s="148">
        <v>12060.827749542888</v>
      </c>
      <c r="R182" s="148">
        <v>12462.058635095562</v>
      </c>
      <c r="S182" s="117">
        <v>15256.772753790317</v>
      </c>
      <c r="T182" s="92"/>
      <c r="U182" s="104" t="s">
        <v>77</v>
      </c>
      <c r="V182" s="147">
        <v>11571.613321822215</v>
      </c>
      <c r="W182" s="117">
        <v>14064.093824826812</v>
      </c>
      <c r="X182" s="92"/>
      <c r="Y182" s="104" t="s">
        <v>77</v>
      </c>
      <c r="Z182" s="194">
        <v>12932.241067353638</v>
      </c>
      <c r="AA182"/>
      <c r="AB182"/>
      <c r="AC182"/>
      <c r="AD182" s="80"/>
      <c r="AE182" s="80"/>
      <c r="AF182" s="80"/>
      <c r="AG182" s="80"/>
      <c r="AH182" s="80"/>
    </row>
    <row r="183" spans="1:34" ht="13.5" thickBot="1">
      <c r="A183" s="150" t="s">
        <v>180</v>
      </c>
      <c r="B183" s="946">
        <v>13610.506172235782</v>
      </c>
      <c r="C183" s="946">
        <v>13809.675623791112</v>
      </c>
      <c r="D183" s="151">
        <v>13711.642486022662</v>
      </c>
      <c r="E183" s="151">
        <v>14163.993257034979</v>
      </c>
      <c r="F183" s="151">
        <v>14239.310346798155</v>
      </c>
      <c r="G183" s="151">
        <v>14632.573842803024</v>
      </c>
      <c r="H183" s="151">
        <v>14730.458329960993</v>
      </c>
      <c r="I183" s="148">
        <v>15347.847998544932</v>
      </c>
      <c r="J183" s="148">
        <v>15688.694727641208</v>
      </c>
      <c r="K183" s="151">
        <v>17761.804158884457</v>
      </c>
      <c r="L183" s="151">
        <v>18883.179797492216</v>
      </c>
      <c r="M183" s="118">
        <v>18932.073880029395</v>
      </c>
      <c r="N183" s="125"/>
      <c r="O183" s="99" t="s">
        <v>180</v>
      </c>
      <c r="P183" s="195">
        <v>13712.704069861622</v>
      </c>
      <c r="Q183" s="151">
        <v>14379.765867792499</v>
      </c>
      <c r="R183" s="151">
        <v>15085.573947811583</v>
      </c>
      <c r="S183" s="118">
        <v>18458.666658997252</v>
      </c>
      <c r="T183" s="92"/>
      <c r="U183" s="99" t="s">
        <v>180</v>
      </c>
      <c r="V183" s="150">
        <v>14066.739251182971</v>
      </c>
      <c r="W183" s="118">
        <v>16891.567587138503</v>
      </c>
      <c r="X183" s="92"/>
      <c r="Y183" s="99" t="s">
        <v>180</v>
      </c>
      <c r="Z183" s="196">
        <v>15464.407576145763</v>
      </c>
      <c r="AA183"/>
      <c r="AB183"/>
      <c r="AC183"/>
      <c r="AD183" s="80"/>
      <c r="AE183" s="80"/>
      <c r="AF183" s="80"/>
      <c r="AG183" s="80"/>
      <c r="AH183" s="80"/>
    </row>
    <row r="184" spans="1:34">
      <c r="A184" s="1074"/>
      <c r="B184" s="1075"/>
      <c r="C184" s="1075"/>
      <c r="D184" s="1076"/>
      <c r="E184" s="1076"/>
      <c r="F184" s="1076"/>
      <c r="G184" s="1076"/>
      <c r="H184" s="1076"/>
      <c r="I184" s="1076"/>
      <c r="J184" s="1076"/>
      <c r="K184" s="1076"/>
      <c r="L184" s="1076"/>
      <c r="M184" s="1076"/>
      <c r="N184" s="1077"/>
      <c r="O184" s="1074"/>
      <c r="P184" s="1076"/>
      <c r="Q184" s="1076"/>
      <c r="R184" s="1076"/>
      <c r="S184" s="1076"/>
      <c r="T184" s="1078"/>
      <c r="U184" s="1074"/>
      <c r="V184" s="1074"/>
      <c r="W184" s="1076"/>
      <c r="X184" s="1078"/>
      <c r="Y184" s="1074"/>
      <c r="Z184" s="1076"/>
      <c r="AA184" s="80"/>
      <c r="AB184"/>
      <c r="AC184"/>
      <c r="AD184"/>
      <c r="AE184" s="80"/>
      <c r="AF184" s="80"/>
      <c r="AG184" s="80"/>
      <c r="AH184" s="80"/>
    </row>
    <row r="185" spans="1:34" ht="16.5" thickBot="1">
      <c r="A185" s="91">
        <v>2022</v>
      </c>
      <c r="B185" s="92"/>
      <c r="C185" s="92"/>
      <c r="D185" s="92"/>
      <c r="E185" s="92"/>
      <c r="F185" s="92"/>
      <c r="G185" s="92"/>
      <c r="H185" s="92"/>
      <c r="I185" s="92"/>
      <c r="J185" s="92"/>
      <c r="K185" s="92"/>
      <c r="L185" s="93" t="s">
        <v>153</v>
      </c>
      <c r="M185" s="92"/>
      <c r="N185" s="125"/>
      <c r="O185" s="91">
        <v>2022</v>
      </c>
      <c r="P185" s="1289" t="s">
        <v>154</v>
      </c>
      <c r="Q185" s="1289"/>
      <c r="R185" s="1289"/>
      <c r="S185" s="1289"/>
      <c r="T185" s="92"/>
      <c r="U185" s="91">
        <v>2022</v>
      </c>
      <c r="V185" s="1289" t="s">
        <v>155</v>
      </c>
      <c r="W185" s="1289"/>
      <c r="X185" s="92"/>
      <c r="Y185" s="177">
        <v>2022</v>
      </c>
      <c r="Z185" s="92"/>
      <c r="AA185"/>
      <c r="AB185"/>
      <c r="AC185"/>
      <c r="AD185"/>
      <c r="AE185" s="80"/>
      <c r="AF185" s="80"/>
      <c r="AG185" s="80"/>
      <c r="AH185" s="80"/>
    </row>
    <row r="186" spans="1:34" ht="14.25" thickBot="1">
      <c r="A186" s="130"/>
      <c r="B186" s="131" t="s">
        <v>157</v>
      </c>
      <c r="C186" s="131" t="s">
        <v>158</v>
      </c>
      <c r="D186" s="131" t="s">
        <v>159</v>
      </c>
      <c r="E186" s="131" t="s">
        <v>160</v>
      </c>
      <c r="F186" s="131" t="s">
        <v>161</v>
      </c>
      <c r="G186" s="131" t="s">
        <v>162</v>
      </c>
      <c r="H186" s="131" t="s">
        <v>163</v>
      </c>
      <c r="I186" s="131" t="s">
        <v>164</v>
      </c>
      <c r="J186" s="131" t="s">
        <v>165</v>
      </c>
      <c r="K186" s="131" t="s">
        <v>166</v>
      </c>
      <c r="L186" s="131" t="s">
        <v>167</v>
      </c>
      <c r="M186" s="132" t="s">
        <v>168</v>
      </c>
      <c r="N186" s="125"/>
      <c r="O186" s="95"/>
      <c r="P186" s="131" t="s">
        <v>169</v>
      </c>
      <c r="Q186" s="131" t="s">
        <v>170</v>
      </c>
      <c r="R186" s="131" t="s">
        <v>171</v>
      </c>
      <c r="S186" s="132" t="s">
        <v>172</v>
      </c>
      <c r="T186" s="92"/>
      <c r="U186" s="95"/>
      <c r="V186" s="131" t="s">
        <v>173</v>
      </c>
      <c r="W186" s="132" t="s">
        <v>174</v>
      </c>
      <c r="X186" s="92"/>
      <c r="Y186" s="95"/>
      <c r="Z186" s="133" t="s">
        <v>175</v>
      </c>
      <c r="AA186"/>
      <c r="AB186"/>
      <c r="AC186"/>
      <c r="AD186"/>
      <c r="AE186" s="80"/>
      <c r="AF186" s="80"/>
      <c r="AG186" s="80"/>
      <c r="AH186" s="80"/>
    </row>
    <row r="187" spans="1:34" ht="13.5" thickBot="1">
      <c r="A187" s="202" t="s">
        <v>176</v>
      </c>
      <c r="B187" s="943">
        <v>18584.854388058142</v>
      </c>
      <c r="C187" s="943">
        <v>19061.640628288158</v>
      </c>
      <c r="D187" s="137">
        <v>20294.215163541841</v>
      </c>
      <c r="E187" s="137">
        <v>22382.152265751229</v>
      </c>
      <c r="F187" s="137"/>
      <c r="G187" s="137"/>
      <c r="H187" s="137"/>
      <c r="I187" s="137"/>
      <c r="J187" s="157"/>
      <c r="K187" s="137"/>
      <c r="L187" s="137"/>
      <c r="M187" s="138"/>
      <c r="N187" s="125"/>
      <c r="O187" s="110" t="s">
        <v>176</v>
      </c>
      <c r="P187" s="167"/>
      <c r="Q187" s="137"/>
      <c r="R187" s="137"/>
      <c r="S187" s="138"/>
      <c r="T187" s="92"/>
      <c r="U187" s="110" t="s">
        <v>176</v>
      </c>
      <c r="V187" s="167"/>
      <c r="W187" s="138"/>
      <c r="X187" s="92"/>
      <c r="Y187" s="110" t="s">
        <v>176</v>
      </c>
      <c r="Z187" s="917"/>
      <c r="AA187"/>
      <c r="AB187"/>
      <c r="AC187"/>
      <c r="AD187"/>
      <c r="AE187" s="80"/>
      <c r="AF187" s="80"/>
      <c r="AG187" s="80"/>
      <c r="AH187" s="80"/>
    </row>
    <row r="188" spans="1:34">
      <c r="A188" s="140" t="s">
        <v>181</v>
      </c>
      <c r="B188" s="198">
        <v>19401.189317269065</v>
      </c>
      <c r="C188" s="198">
        <v>18768.122079575594</v>
      </c>
      <c r="D188" s="198">
        <v>20782.536703677448</v>
      </c>
      <c r="E188" s="141">
        <v>22056.544408675029</v>
      </c>
      <c r="F188" s="141"/>
      <c r="G188" s="141"/>
      <c r="H188" s="141"/>
      <c r="I188" s="141"/>
      <c r="J188" s="188"/>
      <c r="K188" s="141"/>
      <c r="L188" s="141"/>
      <c r="M188" s="143"/>
      <c r="N188" s="125"/>
      <c r="O188" s="104" t="s">
        <v>181</v>
      </c>
      <c r="P188" s="210"/>
      <c r="Q188" s="160"/>
      <c r="R188" s="160"/>
      <c r="S188" s="116"/>
      <c r="T188" s="92"/>
      <c r="U188" s="104" t="s">
        <v>181</v>
      </c>
      <c r="V188" s="190"/>
      <c r="W188" s="116"/>
      <c r="X188" s="92"/>
      <c r="Y188" s="104" t="s">
        <v>181</v>
      </c>
      <c r="Z188" s="191"/>
      <c r="AA188"/>
      <c r="AB188"/>
      <c r="AC188"/>
      <c r="AD188"/>
      <c r="AE188" s="80"/>
      <c r="AF188" s="80"/>
      <c r="AG188" s="80"/>
      <c r="AH188" s="80"/>
    </row>
    <row r="189" spans="1:34">
      <c r="A189" s="147" t="s">
        <v>177</v>
      </c>
      <c r="B189" s="944">
        <v>20010.993899012225</v>
      </c>
      <c r="C189" s="944">
        <v>20140.861353409993</v>
      </c>
      <c r="D189" s="148">
        <v>21320.985832864666</v>
      </c>
      <c r="E189" s="148">
        <v>23446.717787287645</v>
      </c>
      <c r="F189" s="148"/>
      <c r="G189" s="148"/>
      <c r="H189" s="148"/>
      <c r="I189" s="148"/>
      <c r="J189" s="148"/>
      <c r="K189" s="148"/>
      <c r="L189" s="148"/>
      <c r="M189" s="117"/>
      <c r="N189" s="125"/>
      <c r="O189" s="104" t="s">
        <v>177</v>
      </c>
      <c r="P189" s="193"/>
      <c r="Q189" s="148"/>
      <c r="R189" s="148"/>
      <c r="S189" s="117"/>
      <c r="T189" s="92"/>
      <c r="U189" s="104" t="s">
        <v>177</v>
      </c>
      <c r="V189" s="147"/>
      <c r="W189" s="117"/>
      <c r="X189" s="92"/>
      <c r="Y189" s="104" t="s">
        <v>177</v>
      </c>
      <c r="Z189" s="194"/>
      <c r="AA189"/>
      <c r="AB189"/>
      <c r="AC189"/>
      <c r="AD189"/>
      <c r="AE189" s="80"/>
      <c r="AF189" s="80"/>
      <c r="AG189" s="80"/>
      <c r="AH189" s="80"/>
    </row>
    <row r="190" spans="1:34">
      <c r="A190" s="147" t="s">
        <v>178</v>
      </c>
      <c r="B190" s="944">
        <v>19889.952702294664</v>
      </c>
      <c r="C190" s="944">
        <v>20037.260203017402</v>
      </c>
      <c r="D190" s="148">
        <v>21181.469379763694</v>
      </c>
      <c r="E190" s="148">
        <v>23363.726507028186</v>
      </c>
      <c r="F190" s="148"/>
      <c r="G190" s="148"/>
      <c r="H190" s="148"/>
      <c r="I190" s="148"/>
      <c r="J190" s="148"/>
      <c r="K190" s="148"/>
      <c r="L190" s="148"/>
      <c r="M190" s="117"/>
      <c r="N190" s="125"/>
      <c r="O190" s="104" t="s">
        <v>178</v>
      </c>
      <c r="P190" s="193"/>
      <c r="Q190" s="148"/>
      <c r="R190" s="148"/>
      <c r="S190" s="117"/>
      <c r="T190" s="92"/>
      <c r="U190" s="104" t="s">
        <v>178</v>
      </c>
      <c r="V190" s="147"/>
      <c r="W190" s="117"/>
      <c r="X190" s="92"/>
      <c r="Y190" s="104" t="s">
        <v>178</v>
      </c>
      <c r="Z190" s="194"/>
      <c r="AA190"/>
      <c r="AB190"/>
      <c r="AC190"/>
      <c r="AD190"/>
      <c r="AE190" s="80"/>
      <c r="AF190" s="80"/>
      <c r="AG190" s="80"/>
      <c r="AH190" s="80"/>
    </row>
    <row r="191" spans="1:34">
      <c r="A191" s="147" t="s">
        <v>179</v>
      </c>
      <c r="B191" s="944">
        <v>20454.892849816846</v>
      </c>
      <c r="C191" s="945">
        <v>20559.71187588152</v>
      </c>
      <c r="D191" s="148">
        <v>20899.265924448879</v>
      </c>
      <c r="E191" s="148">
        <v>23581.943971962621</v>
      </c>
      <c r="F191" s="148"/>
      <c r="G191" s="148"/>
      <c r="H191" s="148"/>
      <c r="I191" s="148"/>
      <c r="J191" s="148"/>
      <c r="K191" s="148"/>
      <c r="L191" s="148"/>
      <c r="M191" s="117"/>
      <c r="N191" s="125"/>
      <c r="O191" s="104" t="s">
        <v>179</v>
      </c>
      <c r="P191" s="193"/>
      <c r="Q191" s="148"/>
      <c r="R191" s="148"/>
      <c r="S191" s="117"/>
      <c r="T191" s="92"/>
      <c r="U191" s="104" t="s">
        <v>179</v>
      </c>
      <c r="V191" s="193"/>
      <c r="W191" s="117"/>
      <c r="X191" s="92"/>
      <c r="Y191" s="104" t="s">
        <v>179</v>
      </c>
      <c r="Z191" s="194"/>
      <c r="AA191"/>
      <c r="AB191"/>
      <c r="AC191"/>
      <c r="AD191"/>
      <c r="AE191" s="80"/>
      <c r="AF191" s="80"/>
      <c r="AG191" s="80"/>
      <c r="AH191" s="80"/>
    </row>
    <row r="192" spans="1:34">
      <c r="A192" s="147" t="s">
        <v>77</v>
      </c>
      <c r="B192" s="944">
        <v>16087.763628046439</v>
      </c>
      <c r="C192" s="944">
        <v>17004.010735069442</v>
      </c>
      <c r="D192" s="148">
        <v>18474.268671365007</v>
      </c>
      <c r="E192" s="148">
        <v>20619.789194257672</v>
      </c>
      <c r="F192" s="148"/>
      <c r="G192" s="148"/>
      <c r="H192" s="148"/>
      <c r="I192" s="148"/>
      <c r="J192" s="148"/>
      <c r="K192" s="148"/>
      <c r="L192" s="148"/>
      <c r="M192" s="117"/>
      <c r="N192" s="125"/>
      <c r="O192" s="104" t="s">
        <v>77</v>
      </c>
      <c r="P192" s="193"/>
      <c r="Q192" s="148"/>
      <c r="R192" s="148"/>
      <c r="S192" s="117"/>
      <c r="T192" s="92"/>
      <c r="U192" s="104" t="s">
        <v>77</v>
      </c>
      <c r="V192" s="147"/>
      <c r="W192" s="117"/>
      <c r="X192" s="92"/>
      <c r="Y192" s="104" t="s">
        <v>77</v>
      </c>
      <c r="Z192" s="194"/>
      <c r="AA192"/>
      <c r="AB192"/>
      <c r="AC192"/>
      <c r="AD192"/>
      <c r="AE192" s="80"/>
      <c r="AF192" s="80"/>
      <c r="AG192" s="80"/>
      <c r="AH192" s="80"/>
    </row>
    <row r="193" spans="1:34" ht="13.5" thickBot="1">
      <c r="A193" s="150" t="s">
        <v>180</v>
      </c>
      <c r="B193" s="946">
        <v>19149.031229228254</v>
      </c>
      <c r="C193" s="946">
        <v>19446.977351080182</v>
      </c>
      <c r="D193" s="151">
        <v>20484.085926672087</v>
      </c>
      <c r="E193" s="151">
        <v>22520.242820348958</v>
      </c>
      <c r="F193" s="151"/>
      <c r="G193" s="151"/>
      <c r="H193" s="151"/>
      <c r="I193" s="151"/>
      <c r="J193" s="151"/>
      <c r="K193" s="151"/>
      <c r="L193" s="151"/>
      <c r="M193" s="118"/>
      <c r="N193" s="125"/>
      <c r="O193" s="99" t="s">
        <v>180</v>
      </c>
      <c r="P193" s="195"/>
      <c r="Q193" s="151"/>
      <c r="R193" s="151"/>
      <c r="S193" s="118"/>
      <c r="T193" s="92"/>
      <c r="U193" s="99" t="s">
        <v>180</v>
      </c>
      <c r="V193" s="150"/>
      <c r="W193" s="118"/>
      <c r="X193" s="92"/>
      <c r="Y193" s="99" t="s">
        <v>180</v>
      </c>
      <c r="Z193" s="196"/>
      <c r="AA193"/>
      <c r="AB193"/>
      <c r="AC193"/>
      <c r="AD193"/>
      <c r="AE193" s="80"/>
      <c r="AF193" s="80"/>
      <c r="AG193" s="80"/>
      <c r="AH193" s="80"/>
    </row>
    <row r="194" spans="1:34">
      <c r="A194" s="1074"/>
      <c r="B194" s="1075"/>
      <c r="C194" s="1075"/>
      <c r="D194" s="1076"/>
      <c r="E194" s="1076"/>
      <c r="F194" s="1076"/>
      <c r="G194" s="1076"/>
      <c r="H194" s="1076"/>
      <c r="I194" s="1076"/>
      <c r="J194" s="1076"/>
      <c r="K194" s="1076"/>
      <c r="L194" s="1076"/>
      <c r="M194" s="1076"/>
      <c r="N194" s="1077"/>
      <c r="O194" s="1074"/>
      <c r="P194" s="1076"/>
      <c r="Q194" s="1076"/>
      <c r="R194" s="1076"/>
      <c r="S194" s="1076"/>
      <c r="T194" s="1078"/>
      <c r="U194" s="1074"/>
      <c r="V194" s="1074"/>
      <c r="W194" s="1076"/>
      <c r="X194" s="1078"/>
      <c r="Y194" s="1074"/>
      <c r="Z194" s="1076"/>
      <c r="AA194"/>
      <c r="AB194"/>
      <c r="AC194"/>
      <c r="AD194"/>
      <c r="AE194" s="80"/>
      <c r="AF194" s="80"/>
      <c r="AG194" s="80"/>
      <c r="AH194" s="80"/>
    </row>
    <row r="195" spans="1:34" ht="22.5">
      <c r="A195" s="1087" t="s">
        <v>183</v>
      </c>
      <c r="B195" s="1086"/>
      <c r="C195" s="1086"/>
      <c r="D195" s="1086"/>
      <c r="E195" s="1078"/>
      <c r="F195" s="1078"/>
      <c r="G195" s="1078"/>
      <c r="H195" s="1078"/>
      <c r="I195" s="1078"/>
      <c r="J195" s="1078"/>
      <c r="K195" s="1078"/>
      <c r="L195" s="1078"/>
      <c r="M195" s="1078"/>
      <c r="N195" s="1077"/>
      <c r="O195" s="1077"/>
      <c r="P195" s="1074"/>
      <c r="Q195" s="1076"/>
      <c r="R195" s="1076"/>
      <c r="S195" s="1076"/>
      <c r="T195" s="1076"/>
      <c r="U195" s="1076"/>
      <c r="V195" s="1076"/>
      <c r="W195" s="1076"/>
      <c r="X195" s="1076"/>
      <c r="Y195" s="1088"/>
      <c r="Z195" s="1077"/>
      <c r="AA195"/>
      <c r="AB195"/>
      <c r="AC195"/>
      <c r="AD195" s="80"/>
      <c r="AE195" s="80"/>
      <c r="AF195" s="80"/>
      <c r="AG195" s="80"/>
      <c r="AH195" s="80"/>
    </row>
    <row r="196" spans="1:34" ht="15">
      <c r="A196" s="1078"/>
      <c r="B196" s="1078"/>
      <c r="C196" s="1078"/>
      <c r="D196" s="1078"/>
      <c r="E196" s="1078"/>
      <c r="F196" s="1078"/>
      <c r="G196" s="1078"/>
      <c r="H196" s="1078"/>
      <c r="I196" s="1078"/>
      <c r="J196" s="1078"/>
      <c r="K196" s="1078"/>
      <c r="L196" s="1078"/>
      <c r="M196" s="1078"/>
      <c r="N196" s="1077"/>
      <c r="O196" s="1077"/>
      <c r="P196" s="1077"/>
      <c r="Q196" s="1077"/>
      <c r="R196" s="1089" t="s">
        <v>184</v>
      </c>
      <c r="S196" s="1077"/>
      <c r="T196" s="1077"/>
      <c r="U196" s="1077"/>
      <c r="V196" s="1077"/>
      <c r="W196" s="1089" t="s">
        <v>184</v>
      </c>
      <c r="X196" s="1077"/>
      <c r="Y196" s="1077"/>
      <c r="Z196" s="1089" t="s">
        <v>184</v>
      </c>
      <c r="AA196" s="239"/>
      <c r="AB196"/>
      <c r="AC196"/>
    </row>
    <row r="197" spans="1:34" ht="16.5" thickBot="1">
      <c r="A197" s="216">
        <v>2003</v>
      </c>
      <c r="B197" s="211"/>
      <c r="C197" s="211"/>
      <c r="D197" s="211"/>
      <c r="E197" s="211"/>
      <c r="F197" s="211"/>
      <c r="G197" s="211"/>
      <c r="H197" s="211"/>
      <c r="I197" s="211"/>
      <c r="J197" s="211"/>
      <c r="K197" s="211"/>
      <c r="L197" s="211"/>
      <c r="M197" s="215" t="s">
        <v>184</v>
      </c>
      <c r="N197" s="217"/>
      <c r="O197" s="216">
        <v>2003</v>
      </c>
      <c r="P197" s="218" t="s">
        <v>154</v>
      </c>
      <c r="Q197" s="218"/>
      <c r="R197" s="218"/>
      <c r="S197" s="218"/>
      <c r="T197" s="211"/>
      <c r="U197" s="216">
        <v>2003</v>
      </c>
      <c r="V197" s="218" t="s">
        <v>155</v>
      </c>
      <c r="W197" s="218"/>
      <c r="X197" s="211"/>
      <c r="Y197" s="216">
        <v>2003</v>
      </c>
      <c r="Z197" s="211"/>
      <c r="AB197" s="94"/>
      <c r="AC197"/>
    </row>
    <row r="198" spans="1:34" ht="21" customHeight="1" thickBot="1">
      <c r="A198" s="220"/>
      <c r="B198" s="221" t="s">
        <v>157</v>
      </c>
      <c r="C198" s="221" t="s">
        <v>158</v>
      </c>
      <c r="D198" s="221" t="s">
        <v>159</v>
      </c>
      <c r="E198" s="221" t="s">
        <v>160</v>
      </c>
      <c r="F198" s="221" t="s">
        <v>161</v>
      </c>
      <c r="G198" s="221" t="s">
        <v>162</v>
      </c>
      <c r="H198" s="221" t="s">
        <v>163</v>
      </c>
      <c r="I198" s="221" t="s">
        <v>164</v>
      </c>
      <c r="J198" s="221" t="s">
        <v>165</v>
      </c>
      <c r="K198" s="221" t="s">
        <v>166</v>
      </c>
      <c r="L198" s="221" t="s">
        <v>167</v>
      </c>
      <c r="M198" s="222" t="s">
        <v>168</v>
      </c>
      <c r="N198" s="217"/>
      <c r="O198" s="223"/>
      <c r="P198" s="224" t="s">
        <v>169</v>
      </c>
      <c r="Q198" s="224" t="s">
        <v>170</v>
      </c>
      <c r="R198" s="224" t="s">
        <v>171</v>
      </c>
      <c r="S198" s="225" t="s">
        <v>172</v>
      </c>
      <c r="T198" s="211"/>
      <c r="U198" s="223"/>
      <c r="V198" s="224" t="s">
        <v>173</v>
      </c>
      <c r="W198" s="225" t="s">
        <v>174</v>
      </c>
      <c r="X198" s="211"/>
      <c r="Y198" s="223"/>
      <c r="Z198" s="226" t="s">
        <v>175</v>
      </c>
      <c r="AB198" s="94"/>
      <c r="AC198"/>
    </row>
    <row r="199" spans="1:34" ht="15.75" thickBot="1">
      <c r="A199" s="227" t="s">
        <v>176</v>
      </c>
      <c r="B199" s="228">
        <f t="shared" ref="B199:M199" si="0">(B8/1000)/1.02</f>
        <v>5.2365078431372556</v>
      </c>
      <c r="C199" s="228">
        <f t="shared" si="0"/>
        <v>5.1732441176470578</v>
      </c>
      <c r="D199" s="228">
        <f t="shared" si="0"/>
        <v>5.2228058823529402</v>
      </c>
      <c r="E199" s="228">
        <f t="shared" si="0"/>
        <v>5.3374245098039212</v>
      </c>
      <c r="F199" s="228">
        <f t="shared" si="0"/>
        <v>5.0506647058823528</v>
      </c>
      <c r="G199" s="228">
        <f t="shared" si="0"/>
        <v>5.1831676470588235</v>
      </c>
      <c r="H199" s="228">
        <f t="shared" si="0"/>
        <v>4.8524666666666665</v>
      </c>
      <c r="I199" s="228">
        <f t="shared" si="0"/>
        <v>4.940047058823529</v>
      </c>
      <c r="J199" s="228">
        <f t="shared" si="0"/>
        <v>4.9329588235294128</v>
      </c>
      <c r="K199" s="228">
        <f t="shared" si="0"/>
        <v>5.0737068627450972</v>
      </c>
      <c r="L199" s="228">
        <f t="shared" si="0"/>
        <v>5.1152509803921564</v>
      </c>
      <c r="M199" s="229">
        <f t="shared" si="0"/>
        <v>5.098511764705882</v>
      </c>
      <c r="N199" s="217"/>
      <c r="O199" s="227" t="s">
        <v>176</v>
      </c>
      <c r="P199" s="228">
        <f t="shared" ref="P199:S204" si="1">(P8/1000)/1.02</f>
        <v>5.2057843137254896</v>
      </c>
      <c r="Q199" s="228">
        <f t="shared" si="1"/>
        <v>5.1842156862745092</v>
      </c>
      <c r="R199" s="228">
        <f t="shared" si="1"/>
        <v>4.901372549019607</v>
      </c>
      <c r="S199" s="229">
        <f t="shared" si="1"/>
        <v>5.0941176470588232</v>
      </c>
      <c r="T199" s="211"/>
      <c r="U199" s="230" t="s">
        <v>176</v>
      </c>
      <c r="V199" s="231">
        <f t="shared" ref="V199:W204" si="2">(V8/1000)/1.02</f>
        <v>5.1947058823529417</v>
      </c>
      <c r="W199" s="232">
        <f t="shared" si="2"/>
        <v>5.0043137254901957</v>
      </c>
      <c r="X199" s="211"/>
      <c r="Y199" s="233" t="s">
        <v>176</v>
      </c>
      <c r="Z199" s="232">
        <f t="shared" ref="Z199:Z204" si="3">(Z8/1000)/1.02</f>
        <v>5.1024049019607842</v>
      </c>
      <c r="AB199" s="94"/>
      <c r="AC199"/>
    </row>
    <row r="200" spans="1:34" ht="15">
      <c r="A200" s="230" t="s">
        <v>177</v>
      </c>
      <c r="B200" s="214">
        <f t="shared" ref="B200:M200" si="4">(B9/1000)/1.02</f>
        <v>6.2238725490196076</v>
      </c>
      <c r="C200" s="214">
        <f t="shared" si="4"/>
        <v>6.287435294117647</v>
      </c>
      <c r="D200" s="214">
        <f t="shared" si="4"/>
        <v>6.2875666666666667</v>
      </c>
      <c r="E200" s="214">
        <f t="shared" si="4"/>
        <v>6.2486803921568628</v>
      </c>
      <c r="F200" s="214">
        <f t="shared" si="4"/>
        <v>6.2723950980392154</v>
      </c>
      <c r="G200" s="214">
        <f t="shared" si="4"/>
        <v>6.2220852941176465</v>
      </c>
      <c r="H200" s="214">
        <f t="shared" si="4"/>
        <v>6.0920872549019611</v>
      </c>
      <c r="I200" s="214">
        <f t="shared" si="4"/>
        <v>6.1184696078431378</v>
      </c>
      <c r="J200" s="214">
        <f t="shared" si="4"/>
        <v>6.1197029411764694</v>
      </c>
      <c r="K200" s="214">
        <f t="shared" si="4"/>
        <v>6.0536078431372555</v>
      </c>
      <c r="L200" s="214">
        <f t="shared" si="4"/>
        <v>5.989197058823529</v>
      </c>
      <c r="M200" s="234">
        <f t="shared" si="4"/>
        <v>5.9026107843137252</v>
      </c>
      <c r="N200" s="235"/>
      <c r="O200" s="236" t="s">
        <v>177</v>
      </c>
      <c r="P200" s="231">
        <f t="shared" si="1"/>
        <v>6.2614725490196079</v>
      </c>
      <c r="Q200" s="231">
        <f t="shared" si="1"/>
        <v>6.2512862745098037</v>
      </c>
      <c r="R200" s="231">
        <f t="shared" si="1"/>
        <v>6.1147803921568631</v>
      </c>
      <c r="S200" s="232">
        <f t="shared" si="1"/>
        <v>5.9859147058823527</v>
      </c>
      <c r="T200" s="211"/>
      <c r="U200" s="236" t="s">
        <v>177</v>
      </c>
      <c r="V200" s="231">
        <f t="shared" si="2"/>
        <v>6.2560843137254896</v>
      </c>
      <c r="W200" s="232">
        <f t="shared" si="2"/>
        <v>6.0444715686274506</v>
      </c>
      <c r="X200" s="211"/>
      <c r="Y200" s="230" t="s">
        <v>177</v>
      </c>
      <c r="Z200" s="232">
        <f t="shared" si="3"/>
        <v>6.1599686274509802</v>
      </c>
      <c r="AB200" s="94"/>
      <c r="AC200"/>
    </row>
    <row r="201" spans="1:34" ht="15">
      <c r="A201" s="230" t="s">
        <v>178</v>
      </c>
      <c r="B201" s="214">
        <f t="shared" ref="B201:M201" si="5">(B10/1000)/1.02</f>
        <v>6.0686999999999989</v>
      </c>
      <c r="C201" s="214">
        <f t="shared" si="5"/>
        <v>6.0281519607843137</v>
      </c>
      <c r="D201" s="214">
        <f t="shared" si="5"/>
        <v>5.9645196078431377</v>
      </c>
      <c r="E201" s="214">
        <f t="shared" si="5"/>
        <v>5.7945313725490193</v>
      </c>
      <c r="F201" s="214">
        <f t="shared" si="5"/>
        <v>5.7131450980392158</v>
      </c>
      <c r="G201" s="214">
        <f t="shared" si="5"/>
        <v>6.0907892156862742</v>
      </c>
      <c r="H201" s="214">
        <f t="shared" si="5"/>
        <v>6.2681421568627451</v>
      </c>
      <c r="I201" s="214">
        <f t="shared" si="5"/>
        <v>6.1348519607843137</v>
      </c>
      <c r="J201" s="214">
        <f t="shared" si="5"/>
        <v>5.934166666666667</v>
      </c>
      <c r="K201" s="214">
        <f t="shared" si="5"/>
        <v>5.9548156862745101</v>
      </c>
      <c r="L201" s="214">
        <f t="shared" si="5"/>
        <v>5.7666166666666658</v>
      </c>
      <c r="M201" s="234">
        <f t="shared" si="5"/>
        <v>5.8057823529411765</v>
      </c>
      <c r="N201" s="212"/>
      <c r="O201" s="230" t="s">
        <v>178</v>
      </c>
      <c r="P201" s="214">
        <f t="shared" si="1"/>
        <v>6.0088245098039224</v>
      </c>
      <c r="Q201" s="214">
        <f t="shared" si="1"/>
        <v>5.841396078431373</v>
      </c>
      <c r="R201" s="214">
        <f t="shared" si="1"/>
        <v>6.1423715686274507</v>
      </c>
      <c r="S201" s="234">
        <f t="shared" si="1"/>
        <v>5.8701911764705885</v>
      </c>
      <c r="T201" s="211"/>
      <c r="U201" s="230" t="s">
        <v>178</v>
      </c>
      <c r="V201" s="214">
        <f t="shared" si="2"/>
        <v>5.9563686274509804</v>
      </c>
      <c r="W201" s="234">
        <f t="shared" si="2"/>
        <v>6.0233715686274509</v>
      </c>
      <c r="X201" s="211"/>
      <c r="Y201" s="230" t="s">
        <v>178</v>
      </c>
      <c r="Z201" s="234">
        <f t="shared" si="3"/>
        <v>5.9992490196078432</v>
      </c>
      <c r="AB201" s="94"/>
      <c r="AC201"/>
    </row>
    <row r="202" spans="1:34" ht="16.5" customHeight="1">
      <c r="A202" s="230" t="s">
        <v>179</v>
      </c>
      <c r="B202" s="214">
        <f t="shared" ref="B202:M202" si="6">(B11/1000)/1.02</f>
        <v>6.0315137254901954</v>
      </c>
      <c r="C202" s="214">
        <f t="shared" si="6"/>
        <v>6.1577186274509801</v>
      </c>
      <c r="D202" s="214">
        <f t="shared" si="6"/>
        <v>6.1458715686274505</v>
      </c>
      <c r="E202" s="214">
        <f t="shared" si="6"/>
        <v>6.115949019607843</v>
      </c>
      <c r="F202" s="214">
        <f t="shared" si="6"/>
        <v>5.9935666666666672</v>
      </c>
      <c r="G202" s="214">
        <f t="shared" si="6"/>
        <v>0</v>
      </c>
      <c r="H202" s="214">
        <f t="shared" si="6"/>
        <v>5.8634499999999994</v>
      </c>
      <c r="I202" s="214">
        <f t="shared" si="6"/>
        <v>6.0677843137254905</v>
      </c>
      <c r="J202" s="214">
        <f t="shared" si="6"/>
        <v>0</v>
      </c>
      <c r="K202" s="214">
        <f t="shared" si="6"/>
        <v>5.5748637254901956</v>
      </c>
      <c r="L202" s="214">
        <f t="shared" si="6"/>
        <v>5.8706774509803932</v>
      </c>
      <c r="M202" s="234">
        <f t="shared" si="6"/>
        <v>5.4817529411764712</v>
      </c>
      <c r="N202" s="212"/>
      <c r="O202" s="230" t="s">
        <v>179</v>
      </c>
      <c r="P202" s="214">
        <f t="shared" si="1"/>
        <v>6.1293333333333333</v>
      </c>
      <c r="Q202" s="214">
        <f t="shared" si="1"/>
        <v>6.0437607843137258</v>
      </c>
      <c r="R202" s="214">
        <f t="shared" si="1"/>
        <v>5.9258852941176468</v>
      </c>
      <c r="S202" s="234">
        <f t="shared" si="1"/>
        <v>5.7046431372549016</v>
      </c>
      <c r="T202" s="211"/>
      <c r="U202" s="230" t="s">
        <v>179</v>
      </c>
      <c r="V202" s="214">
        <f t="shared" si="2"/>
        <v>6.1015352941176468</v>
      </c>
      <c r="W202" s="234">
        <f t="shared" si="2"/>
        <v>5.7209637254901962</v>
      </c>
      <c r="X202" s="211"/>
      <c r="Y202" s="230" t="s">
        <v>179</v>
      </c>
      <c r="Z202" s="234">
        <f t="shared" si="3"/>
        <v>5.8755999999999995</v>
      </c>
      <c r="AB202" s="94"/>
      <c r="AC202"/>
    </row>
    <row r="203" spans="1:34" ht="15">
      <c r="A203" s="230" t="s">
        <v>77</v>
      </c>
      <c r="B203" s="214">
        <f t="shared" ref="B203:M203" si="7">(B12/1000)/1.02</f>
        <v>3.4558215686274512</v>
      </c>
      <c r="C203" s="214">
        <f t="shared" si="7"/>
        <v>3.3865156862745098</v>
      </c>
      <c r="D203" s="214">
        <f t="shared" si="7"/>
        <v>3.382606862745098</v>
      </c>
      <c r="E203" s="214">
        <f t="shared" si="7"/>
        <v>3.2725803921568626</v>
      </c>
      <c r="F203" s="214">
        <f t="shared" si="7"/>
        <v>3.298655882352941</v>
      </c>
      <c r="G203" s="214">
        <f t="shared" si="7"/>
        <v>3.2663509803921564</v>
      </c>
      <c r="H203" s="214">
        <f t="shared" si="7"/>
        <v>3.2699411764705881</v>
      </c>
      <c r="I203" s="214">
        <f t="shared" si="7"/>
        <v>3.4407098039215684</v>
      </c>
      <c r="J203" s="214">
        <f t="shared" si="7"/>
        <v>3.7441333333333331</v>
      </c>
      <c r="K203" s="214">
        <f t="shared" si="7"/>
        <v>4.0239490196078425</v>
      </c>
      <c r="L203" s="214">
        <f t="shared" si="7"/>
        <v>3.866326470588235</v>
      </c>
      <c r="M203" s="234">
        <f t="shared" si="7"/>
        <v>3.763219607843137</v>
      </c>
      <c r="N203" s="212"/>
      <c r="O203" s="230" t="s">
        <v>77</v>
      </c>
      <c r="P203" s="214">
        <f t="shared" si="1"/>
        <v>3.4087843137254903</v>
      </c>
      <c r="Q203" s="214">
        <f t="shared" si="1"/>
        <v>3.2848000000000002</v>
      </c>
      <c r="R203" s="214">
        <f t="shared" si="1"/>
        <v>3.4832549019607839</v>
      </c>
      <c r="S203" s="234">
        <f t="shared" si="1"/>
        <v>3.9130147058823526</v>
      </c>
      <c r="T203" s="211"/>
      <c r="U203" s="230" t="s">
        <v>77</v>
      </c>
      <c r="V203" s="214">
        <f t="shared" si="2"/>
        <v>3.3463784313725489</v>
      </c>
      <c r="W203" s="234">
        <f t="shared" si="2"/>
        <v>3.6992470588235293</v>
      </c>
      <c r="X203" s="211"/>
      <c r="Y203" s="230" t="s">
        <v>77</v>
      </c>
      <c r="Z203" s="234">
        <f t="shared" si="3"/>
        <v>3.5326215686274507</v>
      </c>
      <c r="AA203" s="240"/>
      <c r="AB203" s="94"/>
      <c r="AC203" s="94"/>
    </row>
    <row r="204" spans="1:34" ht="13.5" thickBot="1">
      <c r="A204" s="233" t="s">
        <v>180</v>
      </c>
      <c r="B204" s="237">
        <f t="shared" ref="B204:M204" si="8">(B13/1000)/1.02</f>
        <v>5.9172696078431368</v>
      </c>
      <c r="C204" s="237">
        <f t="shared" si="8"/>
        <v>5.966162745098039</v>
      </c>
      <c r="D204" s="237">
        <f t="shared" si="8"/>
        <v>5.9567666666666668</v>
      </c>
      <c r="E204" s="237">
        <f t="shared" si="8"/>
        <v>5.8804333333333343</v>
      </c>
      <c r="F204" s="237">
        <f t="shared" si="8"/>
        <v>5.8877735294117644</v>
      </c>
      <c r="G204" s="237">
        <f t="shared" si="8"/>
        <v>5.8418215686274513</v>
      </c>
      <c r="H204" s="237">
        <f t="shared" si="8"/>
        <v>5.6966215686274504</v>
      </c>
      <c r="I204" s="237">
        <f t="shared" si="8"/>
        <v>5.6802382352941176</v>
      </c>
      <c r="J204" s="237">
        <f t="shared" si="8"/>
        <v>5.5874303921568629</v>
      </c>
      <c r="K204" s="237">
        <f t="shared" si="8"/>
        <v>5.5684637254901954</v>
      </c>
      <c r="L204" s="237">
        <f t="shared" si="8"/>
        <v>5.5553745098039213</v>
      </c>
      <c r="M204" s="238">
        <f t="shared" si="8"/>
        <v>5.5044421568627451</v>
      </c>
      <c r="N204" s="212"/>
      <c r="O204" s="233" t="s">
        <v>180</v>
      </c>
      <c r="P204" s="237">
        <f t="shared" si="1"/>
        <v>5.9423254901960787</v>
      </c>
      <c r="Q204" s="237">
        <f t="shared" si="1"/>
        <v>5.8736549019607844</v>
      </c>
      <c r="R204" s="237">
        <f t="shared" si="1"/>
        <v>5.654633333333333</v>
      </c>
      <c r="S204" s="238">
        <f t="shared" si="1"/>
        <v>5.5455862745098035</v>
      </c>
      <c r="T204" s="211"/>
      <c r="U204" s="233" t="s">
        <v>180</v>
      </c>
      <c r="V204" s="237">
        <f t="shared" si="2"/>
        <v>5.9071588235294117</v>
      </c>
      <c r="W204" s="238">
        <f t="shared" si="2"/>
        <v>5.5928627450980395</v>
      </c>
      <c r="X204" s="211"/>
      <c r="Y204" s="233" t="s">
        <v>180</v>
      </c>
      <c r="Z204" s="238">
        <f t="shared" si="3"/>
        <v>5.761283333333334</v>
      </c>
      <c r="AA204" s="240"/>
    </row>
    <row r="205" spans="1:34">
      <c r="A205" s="1078"/>
      <c r="B205" s="1078"/>
      <c r="C205" s="1078"/>
      <c r="D205" s="1078"/>
      <c r="E205" s="1078"/>
      <c r="F205" s="1078"/>
      <c r="G205" s="1078"/>
      <c r="H205" s="1078"/>
      <c r="I205" s="1078"/>
      <c r="J205" s="1078"/>
      <c r="K205" s="1078"/>
      <c r="L205" s="1078"/>
      <c r="M205" s="1078"/>
      <c r="N205" s="1077"/>
      <c r="O205" s="1078"/>
      <c r="P205" s="1078"/>
      <c r="Q205" s="1078"/>
      <c r="R205" s="1078"/>
      <c r="S205" s="1078"/>
      <c r="T205" s="1078"/>
      <c r="U205" s="1078"/>
      <c r="V205" s="1078"/>
      <c r="W205" s="1078"/>
      <c r="X205" s="1078"/>
      <c r="Y205" s="1078"/>
      <c r="Z205" s="1078"/>
      <c r="AA205" s="240"/>
    </row>
    <row r="206" spans="1:34" ht="16.5" thickBot="1">
      <c r="A206" s="216">
        <v>2004</v>
      </c>
      <c r="B206" s="211"/>
      <c r="C206" s="211"/>
      <c r="D206" s="211"/>
      <c r="E206" s="211"/>
      <c r="F206" s="211"/>
      <c r="G206" s="211"/>
      <c r="H206" s="211"/>
      <c r="I206" s="211"/>
      <c r="J206" s="211"/>
      <c r="K206" s="211"/>
      <c r="L206" s="211"/>
      <c r="M206" s="215" t="s">
        <v>184</v>
      </c>
      <c r="N206" s="217"/>
      <c r="O206" s="216">
        <v>2004</v>
      </c>
      <c r="P206" s="218" t="s">
        <v>154</v>
      </c>
      <c r="Q206" s="218"/>
      <c r="R206" s="218"/>
      <c r="S206" s="218"/>
      <c r="T206" s="211"/>
      <c r="U206" s="216">
        <v>2004</v>
      </c>
      <c r="V206" s="218" t="s">
        <v>155</v>
      </c>
      <c r="W206" s="218"/>
      <c r="X206" s="211"/>
      <c r="Y206" s="216">
        <v>2004</v>
      </c>
      <c r="Z206" s="211"/>
      <c r="AA206" s="240"/>
      <c r="AB206" s="242"/>
      <c r="AD206" s="243"/>
    </row>
    <row r="207" spans="1:34" ht="15.75" thickBot="1">
      <c r="A207" s="223"/>
      <c r="B207" s="224" t="s">
        <v>157</v>
      </c>
      <c r="C207" s="224" t="s">
        <v>158</v>
      </c>
      <c r="D207" s="224" t="s">
        <v>159</v>
      </c>
      <c r="E207" s="224" t="s">
        <v>160</v>
      </c>
      <c r="F207" s="224" t="s">
        <v>161</v>
      </c>
      <c r="G207" s="224" t="s">
        <v>162</v>
      </c>
      <c r="H207" s="224" t="s">
        <v>163</v>
      </c>
      <c r="I207" s="224" t="s">
        <v>164</v>
      </c>
      <c r="J207" s="224" t="s">
        <v>165</v>
      </c>
      <c r="K207" s="224" t="s">
        <v>166</v>
      </c>
      <c r="L207" s="224" t="s">
        <v>167</v>
      </c>
      <c r="M207" s="225" t="s">
        <v>168</v>
      </c>
      <c r="N207" s="217"/>
      <c r="O207" s="223"/>
      <c r="P207" s="224" t="s">
        <v>169</v>
      </c>
      <c r="Q207" s="224" t="s">
        <v>170</v>
      </c>
      <c r="R207" s="224" t="s">
        <v>171</v>
      </c>
      <c r="S207" s="225" t="s">
        <v>172</v>
      </c>
      <c r="T207" s="211"/>
      <c r="U207" s="223"/>
      <c r="V207" s="224" t="s">
        <v>173</v>
      </c>
      <c r="W207" s="225" t="s">
        <v>174</v>
      </c>
      <c r="X207" s="211"/>
      <c r="Y207" s="223"/>
      <c r="Z207" s="226" t="s">
        <v>175</v>
      </c>
      <c r="AA207" s="240"/>
      <c r="AB207" s="242"/>
      <c r="AD207" s="243"/>
    </row>
    <row r="208" spans="1:34" ht="15" thickBot="1">
      <c r="A208" s="236" t="s">
        <v>176</v>
      </c>
      <c r="B208" s="228">
        <f t="shared" ref="B208:M208" si="9">(B17/1000)/1.02</f>
        <v>5.2538990196078421</v>
      </c>
      <c r="C208" s="228">
        <f t="shared" si="9"/>
        <v>5.4613215686274508</v>
      </c>
      <c r="D208" s="228">
        <f t="shared" si="9"/>
        <v>5.727981372549019</v>
      </c>
      <c r="E208" s="228">
        <f t="shared" si="9"/>
        <v>5.8847303921568628</v>
      </c>
      <c r="F208" s="228">
        <f t="shared" si="9"/>
        <v>6.7737245098039205</v>
      </c>
      <c r="G208" s="228">
        <f t="shared" si="9"/>
        <v>8.0382803921568637</v>
      </c>
      <c r="H208" s="228">
        <f t="shared" si="9"/>
        <v>7.3369999999999997</v>
      </c>
      <c r="I208" s="228">
        <f t="shared" si="9"/>
        <v>7.3221176470588238</v>
      </c>
      <c r="J208" s="228">
        <f t="shared" si="9"/>
        <v>7.5097656862745099</v>
      </c>
      <c r="K208" s="228">
        <f t="shared" si="9"/>
        <v>7.4597058823529405</v>
      </c>
      <c r="L208" s="228">
        <f t="shared" si="9"/>
        <v>7.2730803921568628</v>
      </c>
      <c r="M208" s="229">
        <f t="shared" si="9"/>
        <v>7.1986411764705878</v>
      </c>
      <c r="N208" s="217"/>
      <c r="O208" s="227" t="s">
        <v>176</v>
      </c>
      <c r="P208" s="228">
        <f t="shared" ref="P208:S213" si="10">(P17/1000)/1.02</f>
        <v>5.5225490196078431</v>
      </c>
      <c r="Q208" s="228">
        <f t="shared" si="10"/>
        <v>7.1059803921568623</v>
      </c>
      <c r="R208" s="228">
        <f t="shared" si="10"/>
        <v>7.3997058823529409</v>
      </c>
      <c r="S208" s="229">
        <f t="shared" si="10"/>
        <v>7.3055882352941177</v>
      </c>
      <c r="T208" s="211"/>
      <c r="U208" s="227" t="s">
        <v>176</v>
      </c>
      <c r="V208" s="228">
        <f t="shared" ref="V208:W213" si="11">(V17/1000)/1.02</f>
        <v>6.2692156862745101</v>
      </c>
      <c r="W208" s="229">
        <f t="shared" si="11"/>
        <v>7.3528431372549008</v>
      </c>
      <c r="X208" s="211"/>
      <c r="Y208" s="233" t="s">
        <v>176</v>
      </c>
      <c r="Z208" s="229">
        <f t="shared" ref="Z208:Z213" si="12">(Z17/1000)/1.02</f>
        <v>6.9427617647058826</v>
      </c>
      <c r="AA208" s="240"/>
      <c r="AB208" s="242"/>
      <c r="AD208" s="243"/>
    </row>
    <row r="209" spans="1:30" ht="14.25">
      <c r="A209" s="236" t="s">
        <v>177</v>
      </c>
      <c r="B209" s="214">
        <f t="shared" ref="B209:M209" si="13">(B18/1000)/1.02</f>
        <v>6.0638803921568627</v>
      </c>
      <c r="C209" s="214">
        <f t="shared" si="13"/>
        <v>6.1654784313725486</v>
      </c>
      <c r="D209" s="214">
        <f t="shared" si="13"/>
        <v>6.3348647058823531</v>
      </c>
      <c r="E209" s="214">
        <f t="shared" si="13"/>
        <v>6.5798686274509812</v>
      </c>
      <c r="F209" s="214">
        <f t="shared" si="13"/>
        <v>7.6930921568627442</v>
      </c>
      <c r="G209" s="214">
        <f t="shared" si="13"/>
        <v>8.8299519607843138</v>
      </c>
      <c r="H209" s="214">
        <f t="shared" si="13"/>
        <v>8.1810303921568632</v>
      </c>
      <c r="I209" s="214">
        <f t="shared" si="13"/>
        <v>8.1031392156862729</v>
      </c>
      <c r="J209" s="214">
        <f t="shared" si="13"/>
        <v>8.2530254901960767</v>
      </c>
      <c r="K209" s="214">
        <f t="shared" si="13"/>
        <v>8.2109833333333331</v>
      </c>
      <c r="L209" s="214">
        <f t="shared" si="13"/>
        <v>8.1622764705882371</v>
      </c>
      <c r="M209" s="234">
        <f t="shared" si="13"/>
        <v>8.1645656862745088</v>
      </c>
      <c r="N209" s="235"/>
      <c r="O209" s="236" t="s">
        <v>177</v>
      </c>
      <c r="P209" s="214">
        <f t="shared" si="10"/>
        <v>6.2089029411764702</v>
      </c>
      <c r="Q209" s="214">
        <f t="shared" si="10"/>
        <v>7.9621205882352948</v>
      </c>
      <c r="R209" s="214">
        <f t="shared" si="10"/>
        <v>8.1838666666666651</v>
      </c>
      <c r="S209" s="234">
        <f t="shared" si="10"/>
        <v>8.1787225490196072</v>
      </c>
      <c r="T209" s="211"/>
      <c r="U209" s="236" t="s">
        <v>177</v>
      </c>
      <c r="V209" s="214">
        <f t="shared" si="11"/>
        <v>6.9965509803921568</v>
      </c>
      <c r="W209" s="234">
        <f t="shared" si="11"/>
        <v>8.1813852941176481</v>
      </c>
      <c r="X209" s="211"/>
      <c r="Y209" s="230" t="s">
        <v>177</v>
      </c>
      <c r="Z209" s="234">
        <f t="shared" si="12"/>
        <v>7.7273509803921572</v>
      </c>
      <c r="AA209" s="240"/>
      <c r="AB209" s="242"/>
      <c r="AD209" s="243"/>
    </row>
    <row r="210" spans="1:30" ht="14.25">
      <c r="A210" s="230" t="s">
        <v>178</v>
      </c>
      <c r="B210" s="214">
        <f t="shared" ref="B210:M210" si="14">(B19/1000)/1.02</f>
        <v>6.1212166666666663</v>
      </c>
      <c r="C210" s="214">
        <f t="shared" si="14"/>
        <v>6.2233666666666663</v>
      </c>
      <c r="D210" s="214">
        <f t="shared" si="14"/>
        <v>6.3174225490196081</v>
      </c>
      <c r="E210" s="214">
        <f t="shared" si="14"/>
        <v>6.3135029411764698</v>
      </c>
      <c r="F210" s="214">
        <f t="shared" si="14"/>
        <v>7.7098666666666666</v>
      </c>
      <c r="G210" s="214">
        <f t="shared" si="14"/>
        <v>9.0228725490196062</v>
      </c>
      <c r="H210" s="214">
        <f t="shared" si="14"/>
        <v>8.1045186274509806</v>
      </c>
      <c r="I210" s="214">
        <f t="shared" si="14"/>
        <v>8.1038274509803934</v>
      </c>
      <c r="J210" s="214">
        <f t="shared" si="14"/>
        <v>8.0789401960784328</v>
      </c>
      <c r="K210" s="214">
        <f t="shared" si="14"/>
        <v>8.3222215686274499</v>
      </c>
      <c r="L210" s="214">
        <f t="shared" si="14"/>
        <v>8.1080862745098017</v>
      </c>
      <c r="M210" s="234">
        <f t="shared" si="14"/>
        <v>8.1541441176470588</v>
      </c>
      <c r="N210" s="212"/>
      <c r="O210" s="230" t="s">
        <v>178</v>
      </c>
      <c r="P210" s="214">
        <f t="shared" si="10"/>
        <v>6.2538196078431376</v>
      </c>
      <c r="Q210" s="214">
        <f t="shared" si="10"/>
        <v>7.9288833333333342</v>
      </c>
      <c r="R210" s="214">
        <f t="shared" si="10"/>
        <v>8.1133529411764709</v>
      </c>
      <c r="S210" s="234">
        <f t="shared" si="10"/>
        <v>8.200244117647058</v>
      </c>
      <c r="T210" s="211"/>
      <c r="U210" s="230" t="s">
        <v>178</v>
      </c>
      <c r="V210" s="214">
        <f t="shared" si="11"/>
        <v>7.0580156862745103</v>
      </c>
      <c r="W210" s="234">
        <f t="shared" si="11"/>
        <v>8.1448607843137246</v>
      </c>
      <c r="X210" s="211"/>
      <c r="Y210" s="230" t="s">
        <v>178</v>
      </c>
      <c r="Z210" s="234">
        <f t="shared" si="12"/>
        <v>7.9006274509803927</v>
      </c>
      <c r="AA210" s="240"/>
      <c r="AB210" s="242"/>
      <c r="AD210" s="243"/>
    </row>
    <row r="211" spans="1:30" ht="14.25">
      <c r="A211" s="230" t="s">
        <v>179</v>
      </c>
      <c r="B211" s="214">
        <f t="shared" ref="B211:M211" si="15">(B20/1000)/1.02</f>
        <v>0</v>
      </c>
      <c r="C211" s="214">
        <f t="shared" si="15"/>
        <v>0</v>
      </c>
      <c r="D211" s="214">
        <f t="shared" si="15"/>
        <v>5.9421568627450982</v>
      </c>
      <c r="E211" s="214">
        <f t="shared" si="15"/>
        <v>0</v>
      </c>
      <c r="F211" s="214">
        <f t="shared" si="15"/>
        <v>0</v>
      </c>
      <c r="G211" s="214">
        <f t="shared" si="15"/>
        <v>7.8846715686274509</v>
      </c>
      <c r="H211" s="214">
        <f t="shared" si="15"/>
        <v>0</v>
      </c>
      <c r="I211" s="214">
        <f t="shared" si="15"/>
        <v>8.5</v>
      </c>
      <c r="J211" s="214">
        <f t="shared" si="15"/>
        <v>6.4372549019607836</v>
      </c>
      <c r="K211" s="214">
        <f t="shared" si="15"/>
        <v>7.2049833333333329</v>
      </c>
      <c r="L211" s="214">
        <f t="shared" si="15"/>
        <v>6.8674166666666663</v>
      </c>
      <c r="M211" s="234">
        <f t="shared" si="15"/>
        <v>6.6960784313725492</v>
      </c>
      <c r="N211" s="212"/>
      <c r="O211" s="230" t="s">
        <v>179</v>
      </c>
      <c r="P211" s="214">
        <f t="shared" si="10"/>
        <v>5.9421568627450982</v>
      </c>
      <c r="Q211" s="214">
        <f t="shared" si="10"/>
        <v>7.8846715686274509</v>
      </c>
      <c r="R211" s="214">
        <f t="shared" si="10"/>
        <v>7.6159666666666661</v>
      </c>
      <c r="S211" s="234">
        <f t="shared" si="10"/>
        <v>6.952727450980392</v>
      </c>
      <c r="T211" s="211"/>
      <c r="U211" s="230" t="s">
        <v>179</v>
      </c>
      <c r="V211" s="214">
        <f t="shared" si="11"/>
        <v>7.2580539215686279</v>
      </c>
      <c r="W211" s="234">
        <f t="shared" si="11"/>
        <v>7.045678431372548</v>
      </c>
      <c r="X211" s="211"/>
      <c r="Y211" s="230" t="s">
        <v>179</v>
      </c>
      <c r="Z211" s="234">
        <f t="shared" si="12"/>
        <v>7.0587029411764712</v>
      </c>
      <c r="AA211" s="240"/>
      <c r="AB211" s="242"/>
      <c r="AD211" s="243"/>
    </row>
    <row r="212" spans="1:30" ht="14.25">
      <c r="A212" s="230" t="s">
        <v>77</v>
      </c>
      <c r="B212" s="214">
        <f t="shared" ref="B212:M212" si="16">(B21/1000)/1.02</f>
        <v>3.8544127450980397</v>
      </c>
      <c r="C212" s="214">
        <f t="shared" si="16"/>
        <v>4.3492784313725492</v>
      </c>
      <c r="D212" s="214">
        <f t="shared" si="16"/>
        <v>4.7389598039215679</v>
      </c>
      <c r="E212" s="214">
        <f t="shared" si="16"/>
        <v>5.0654205882352938</v>
      </c>
      <c r="F212" s="214">
        <f t="shared" si="16"/>
        <v>5.7970049019607837</v>
      </c>
      <c r="G212" s="214">
        <f t="shared" si="16"/>
        <v>7.4843794117647056</v>
      </c>
      <c r="H212" s="214">
        <f t="shared" si="16"/>
        <v>6.4705431372549009</v>
      </c>
      <c r="I212" s="214">
        <f t="shared" si="16"/>
        <v>6.5998058823529409</v>
      </c>
      <c r="J212" s="214">
        <f t="shared" si="16"/>
        <v>6.9215</v>
      </c>
      <c r="K212" s="214">
        <f t="shared" si="16"/>
        <v>6.8603029411764709</v>
      </c>
      <c r="L212" s="214">
        <f t="shared" si="16"/>
        <v>6.5678931372549023</v>
      </c>
      <c r="M212" s="234">
        <f t="shared" si="16"/>
        <v>6.3197794117647064</v>
      </c>
      <c r="N212" s="212"/>
      <c r="O212" s="230" t="s">
        <v>77</v>
      </c>
      <c r="P212" s="214">
        <f t="shared" si="10"/>
        <v>4.3899647058823534</v>
      </c>
      <c r="Q212" s="214">
        <f t="shared" si="10"/>
        <v>6.3981931372549026</v>
      </c>
      <c r="R212" s="214">
        <f t="shared" si="10"/>
        <v>6.7064401960784314</v>
      </c>
      <c r="S212" s="234">
        <f t="shared" si="10"/>
        <v>6.5732205882352943</v>
      </c>
      <c r="T212" s="211"/>
      <c r="U212" s="230" t="s">
        <v>77</v>
      </c>
      <c r="V212" s="214">
        <f t="shared" si="11"/>
        <v>5.4861235294117643</v>
      </c>
      <c r="W212" s="234">
        <f t="shared" si="11"/>
        <v>6.6382774509803921</v>
      </c>
      <c r="X212" s="211"/>
      <c r="Y212" s="230" t="s">
        <v>77</v>
      </c>
      <c r="Z212" s="234">
        <f t="shared" si="12"/>
        <v>6.254756862745098</v>
      </c>
      <c r="AA212" s="240"/>
      <c r="AB212" s="242"/>
      <c r="AD212" s="243"/>
    </row>
    <row r="213" spans="1:30" ht="15" thickBot="1">
      <c r="A213" s="233" t="s">
        <v>180</v>
      </c>
      <c r="B213" s="237">
        <f t="shared" ref="B213:M213" si="17">(B22/1000)/1.02</f>
        <v>5.5575843137254903</v>
      </c>
      <c r="C213" s="237">
        <f t="shared" si="17"/>
        <v>5.6484617647058819</v>
      </c>
      <c r="D213" s="237">
        <f t="shared" si="17"/>
        <v>5.8401794117647059</v>
      </c>
      <c r="E213" s="237">
        <f t="shared" si="17"/>
        <v>6.008022549019608</v>
      </c>
      <c r="F213" s="237">
        <f t="shared" si="17"/>
        <v>6.6930794117647059</v>
      </c>
      <c r="G213" s="237">
        <f t="shared" si="17"/>
        <v>7.7667509803921568</v>
      </c>
      <c r="H213" s="237">
        <f t="shared" si="17"/>
        <v>7.1477941176470585</v>
      </c>
      <c r="I213" s="237">
        <f t="shared" si="17"/>
        <v>7.0367490196078437</v>
      </c>
      <c r="J213" s="237">
        <f t="shared" si="17"/>
        <v>7.1956372549019605</v>
      </c>
      <c r="K213" s="237">
        <f t="shared" si="17"/>
        <v>7.2669058823529404</v>
      </c>
      <c r="L213" s="237">
        <f t="shared" si="17"/>
        <v>7.1789921568627451</v>
      </c>
      <c r="M213" s="238">
        <f t="shared" si="17"/>
        <v>7.1024137254901962</v>
      </c>
      <c r="N213" s="212"/>
      <c r="O213" s="233" t="s">
        <v>180</v>
      </c>
      <c r="P213" s="237">
        <f t="shared" si="10"/>
        <v>5.6949931372549019</v>
      </c>
      <c r="Q213" s="237">
        <f t="shared" si="10"/>
        <v>6.8757450980392152</v>
      </c>
      <c r="R213" s="237">
        <f t="shared" si="10"/>
        <v>7.1276617647058824</v>
      </c>
      <c r="S213" s="238">
        <f t="shared" si="10"/>
        <v>7.1794647058823529</v>
      </c>
      <c r="T213" s="211"/>
      <c r="U213" s="233" t="s">
        <v>180</v>
      </c>
      <c r="V213" s="237">
        <f t="shared" si="11"/>
        <v>6.1689509803921565</v>
      </c>
      <c r="W213" s="238">
        <f t="shared" si="11"/>
        <v>7.1542901960784313</v>
      </c>
      <c r="X213" s="211"/>
      <c r="Y213" s="233" t="s">
        <v>180</v>
      </c>
      <c r="Z213" s="238">
        <f t="shared" si="12"/>
        <v>6.6909460784313728</v>
      </c>
      <c r="AA213" s="112"/>
      <c r="AB213" s="244"/>
      <c r="AD213" s="243"/>
    </row>
    <row r="214" spans="1:30" ht="13.5" customHeight="1">
      <c r="A214" s="211"/>
      <c r="B214" s="211"/>
      <c r="C214" s="211"/>
      <c r="D214" s="211"/>
      <c r="E214" s="211"/>
      <c r="F214" s="211"/>
      <c r="G214" s="211"/>
      <c r="H214" s="211"/>
      <c r="I214" s="211"/>
      <c r="J214" s="211"/>
      <c r="K214" s="211"/>
      <c r="L214" s="211"/>
      <c r="M214" s="211"/>
      <c r="N214" s="212"/>
      <c r="O214" s="211"/>
      <c r="P214" s="217"/>
      <c r="Q214" s="217"/>
      <c r="R214" s="217"/>
      <c r="S214" s="217"/>
      <c r="T214" s="217"/>
      <c r="U214" s="217"/>
      <c r="V214" s="217"/>
      <c r="W214" s="217"/>
      <c r="X214" s="217"/>
      <c r="Y214" s="217"/>
      <c r="Z214" s="217"/>
      <c r="AA214" s="112"/>
      <c r="AB214" s="153"/>
      <c r="AD214" s="245"/>
    </row>
    <row r="215" spans="1:30" ht="16.5" thickBot="1">
      <c r="A215" s="216">
        <v>2005</v>
      </c>
      <c r="B215" s="211"/>
      <c r="C215" s="211"/>
      <c r="D215" s="211"/>
      <c r="E215" s="211"/>
      <c r="F215" s="211"/>
      <c r="G215" s="211"/>
      <c r="H215" s="211"/>
      <c r="I215" s="211"/>
      <c r="J215" s="211"/>
      <c r="K215" s="211"/>
      <c r="L215" s="211"/>
      <c r="M215" s="215" t="s">
        <v>184</v>
      </c>
      <c r="N215" s="211"/>
      <c r="O215" s="216">
        <v>2005</v>
      </c>
      <c r="P215" s="218" t="s">
        <v>154</v>
      </c>
      <c r="Q215" s="218"/>
      <c r="R215" s="218"/>
      <c r="S215" s="218"/>
      <c r="T215" s="211"/>
      <c r="U215" s="216">
        <v>2005</v>
      </c>
      <c r="V215" s="218" t="s">
        <v>155</v>
      </c>
      <c r="W215" s="218"/>
      <c r="X215" s="211"/>
      <c r="Y215" s="216">
        <v>2005</v>
      </c>
      <c r="Z215" s="211"/>
      <c r="AA215" s="112"/>
      <c r="AB215" s="153"/>
      <c r="AD215" s="129"/>
    </row>
    <row r="216" spans="1:30" ht="14.25" thickBot="1">
      <c r="A216" s="223"/>
      <c r="B216" s="224" t="s">
        <v>157</v>
      </c>
      <c r="C216" s="224" t="s">
        <v>158</v>
      </c>
      <c r="D216" s="224" t="s">
        <v>159</v>
      </c>
      <c r="E216" s="224" t="s">
        <v>160</v>
      </c>
      <c r="F216" s="224" t="s">
        <v>161</v>
      </c>
      <c r="G216" s="224" t="s">
        <v>162</v>
      </c>
      <c r="H216" s="224" t="s">
        <v>163</v>
      </c>
      <c r="I216" s="224" t="s">
        <v>164</v>
      </c>
      <c r="J216" s="224" t="s">
        <v>165</v>
      </c>
      <c r="K216" s="224" t="s">
        <v>166</v>
      </c>
      <c r="L216" s="224" t="s">
        <v>167</v>
      </c>
      <c r="M216" s="225" t="s">
        <v>168</v>
      </c>
      <c r="N216" s="217"/>
      <c r="O216" s="223"/>
      <c r="P216" s="224" t="s">
        <v>169</v>
      </c>
      <c r="Q216" s="224" t="s">
        <v>170</v>
      </c>
      <c r="R216" s="224" t="s">
        <v>171</v>
      </c>
      <c r="S216" s="225" t="s">
        <v>172</v>
      </c>
      <c r="T216" s="211"/>
      <c r="U216" s="223"/>
      <c r="V216" s="224" t="s">
        <v>173</v>
      </c>
      <c r="W216" s="225" t="s">
        <v>174</v>
      </c>
      <c r="X216" s="211"/>
      <c r="Y216" s="223"/>
      <c r="Z216" s="241" t="s">
        <v>175</v>
      </c>
      <c r="AA216" s="112"/>
      <c r="AB216" s="153"/>
    </row>
    <row r="217" spans="1:30" ht="13.5" thickBot="1">
      <c r="A217" s="236" t="s">
        <v>176</v>
      </c>
      <c r="B217" s="228">
        <f t="shared" ref="B217:M217" si="18">(B26/1000)/1.02</f>
        <v>7.4247372549019603</v>
      </c>
      <c r="C217" s="228">
        <f t="shared" si="18"/>
        <v>7.9821666666666662</v>
      </c>
      <c r="D217" s="228">
        <f t="shared" si="18"/>
        <v>8.1619019607843128</v>
      </c>
      <c r="E217" s="228">
        <f t="shared" si="18"/>
        <v>8.1266960784313724</v>
      </c>
      <c r="F217" s="228">
        <f t="shared" si="18"/>
        <v>8.0685098039215681</v>
      </c>
      <c r="G217" s="228">
        <f t="shared" si="18"/>
        <v>8.2055686274509814</v>
      </c>
      <c r="H217" s="228">
        <f t="shared" si="18"/>
        <v>8.1876372549019596</v>
      </c>
      <c r="I217" s="228">
        <f t="shared" si="18"/>
        <v>8.1658627450980408</v>
      </c>
      <c r="J217" s="228">
        <f t="shared" si="18"/>
        <v>7.9813568627450975</v>
      </c>
      <c r="K217" s="228">
        <f t="shared" si="18"/>
        <v>7.6535196078431369</v>
      </c>
      <c r="L217" s="228">
        <f t="shared" si="18"/>
        <v>7.644539215686275</v>
      </c>
      <c r="M217" s="229">
        <f t="shared" si="18"/>
        <v>7.5081372549019614</v>
      </c>
      <c r="N217" s="217"/>
      <c r="O217" s="233" t="s">
        <v>176</v>
      </c>
      <c r="P217" s="228">
        <f t="shared" ref="P217:S222" si="19">(P26/1000)/1.02</f>
        <v>7.8979411764705878</v>
      </c>
      <c r="Q217" s="228">
        <f t="shared" si="19"/>
        <v>8.140098039215685</v>
      </c>
      <c r="R217" s="228">
        <f t="shared" si="19"/>
        <v>8.1274509803921564</v>
      </c>
      <c r="S217" s="229">
        <f t="shared" si="19"/>
        <v>7.5961764705882349</v>
      </c>
      <c r="T217" s="211"/>
      <c r="U217" s="233" t="s">
        <v>176</v>
      </c>
      <c r="V217" s="228">
        <f t="shared" ref="V217:W222" si="20">(V26/1000)/1.02</f>
        <v>8.0429411764705883</v>
      </c>
      <c r="W217" s="229">
        <f t="shared" si="20"/>
        <v>7.8982352941176472</v>
      </c>
      <c r="X217" s="211"/>
      <c r="Y217" s="233" t="s">
        <v>176</v>
      </c>
      <c r="Z217" s="229">
        <f t="shared" ref="Z217:Z222" si="21">(Z26/1000)/1.02</f>
        <v>7.970088235294118</v>
      </c>
      <c r="AA217" s="112"/>
    </row>
    <row r="218" spans="1:30">
      <c r="A218" s="236" t="s">
        <v>177</v>
      </c>
      <c r="B218" s="214">
        <f t="shared" ref="B218:M218" si="22">(B27/1000)/1.02</f>
        <v>8.3491245098039215</v>
      </c>
      <c r="C218" s="214">
        <f t="shared" si="22"/>
        <v>8.753068627450979</v>
      </c>
      <c r="D218" s="214">
        <f t="shared" si="22"/>
        <v>8.8245117647058819</v>
      </c>
      <c r="E218" s="214">
        <f t="shared" si="22"/>
        <v>8.8811107843137247</v>
      </c>
      <c r="F218" s="214">
        <f t="shared" si="22"/>
        <v>8.7516607843137244</v>
      </c>
      <c r="G218" s="214">
        <f t="shared" si="22"/>
        <v>8.8863607843137249</v>
      </c>
      <c r="H218" s="214">
        <f t="shared" si="22"/>
        <v>8.7923862745098038</v>
      </c>
      <c r="I218" s="214">
        <f t="shared" si="22"/>
        <v>8.8587921568627461</v>
      </c>
      <c r="J218" s="214">
        <f t="shared" si="22"/>
        <v>8.759652941176471</v>
      </c>
      <c r="K218" s="214">
        <f t="shared" si="22"/>
        <v>8.5987519607843144</v>
      </c>
      <c r="L218" s="214">
        <f t="shared" si="22"/>
        <v>8.652293137254901</v>
      </c>
      <c r="M218" s="234">
        <f t="shared" si="22"/>
        <v>8.5969323529411756</v>
      </c>
      <c r="N218" s="217"/>
      <c r="O218" s="230" t="s">
        <v>177</v>
      </c>
      <c r="P218" s="214">
        <f t="shared" si="19"/>
        <v>8.6922235294117627</v>
      </c>
      <c r="Q218" s="214">
        <f t="shared" si="19"/>
        <v>8.8447598039215691</v>
      </c>
      <c r="R218" s="214">
        <f t="shared" si="19"/>
        <v>8.8070088235294115</v>
      </c>
      <c r="S218" s="234">
        <f t="shared" si="19"/>
        <v>8.6151568627450974</v>
      </c>
      <c r="T218" s="211"/>
      <c r="U218" s="230" t="s">
        <v>177</v>
      </c>
      <c r="V218" s="214">
        <f t="shared" si="20"/>
        <v>8.784802941176471</v>
      </c>
      <c r="W218" s="234">
        <f t="shared" si="20"/>
        <v>8.7290441176470583</v>
      </c>
      <c r="X218" s="211"/>
      <c r="Y218" s="230" t="s">
        <v>177</v>
      </c>
      <c r="Z218" s="234">
        <f t="shared" si="21"/>
        <v>8.756023529411765</v>
      </c>
      <c r="AA218" s="112"/>
    </row>
    <row r="219" spans="1:30">
      <c r="A219" s="230" t="s">
        <v>178</v>
      </c>
      <c r="B219" s="214">
        <f t="shared" ref="B219:M219" si="23">(B28/1000)/1.02</f>
        <v>8.3172872549019594</v>
      </c>
      <c r="C219" s="214">
        <f t="shared" si="23"/>
        <v>8.54226862745098</v>
      </c>
      <c r="D219" s="214">
        <f t="shared" si="23"/>
        <v>8.7112725490196077</v>
      </c>
      <c r="E219" s="214">
        <f t="shared" si="23"/>
        <v>8.82715294117647</v>
      </c>
      <c r="F219" s="214">
        <f t="shared" si="23"/>
        <v>8.70632156862745</v>
      </c>
      <c r="G219" s="214">
        <f t="shared" si="23"/>
        <v>8.7114343137254906</v>
      </c>
      <c r="H219" s="214">
        <f t="shared" si="23"/>
        <v>8.6334058823529425</v>
      </c>
      <c r="I219" s="214">
        <f t="shared" si="23"/>
        <v>8.6919803921568626</v>
      </c>
      <c r="J219" s="214">
        <f t="shared" si="23"/>
        <v>8.6457892156862748</v>
      </c>
      <c r="K219" s="214">
        <f t="shared" si="23"/>
        <v>8.5609264705882353</v>
      </c>
      <c r="L219" s="214">
        <f t="shared" si="23"/>
        <v>8.5794313725490206</v>
      </c>
      <c r="M219" s="234">
        <f t="shared" si="23"/>
        <v>8.4865745098039227</v>
      </c>
      <c r="N219" s="217"/>
      <c r="O219" s="230" t="s">
        <v>178</v>
      </c>
      <c r="P219" s="214">
        <f t="shared" si="19"/>
        <v>8.5289833333333327</v>
      </c>
      <c r="Q219" s="214">
        <f t="shared" si="19"/>
        <v>8.7453068627450978</v>
      </c>
      <c r="R219" s="214">
        <f t="shared" si="19"/>
        <v>8.6568931372549027</v>
      </c>
      <c r="S219" s="234">
        <f t="shared" si="19"/>
        <v>8.5413960784313741</v>
      </c>
      <c r="T219" s="211"/>
      <c r="U219" s="230" t="s">
        <v>178</v>
      </c>
      <c r="V219" s="214">
        <f t="shared" si="20"/>
        <v>8.6599009803921572</v>
      </c>
      <c r="W219" s="234">
        <f t="shared" si="20"/>
        <v>8.6230539215686282</v>
      </c>
      <c r="X219" s="211"/>
      <c r="Y219" s="230" t="s">
        <v>178</v>
      </c>
      <c r="Z219" s="234">
        <f t="shared" si="21"/>
        <v>8.6388647058823516</v>
      </c>
      <c r="AA219" s="112"/>
    </row>
    <row r="220" spans="1:30">
      <c r="A220" s="230" t="s">
        <v>179</v>
      </c>
      <c r="B220" s="214">
        <f t="shared" ref="B220:M220" si="24">(B29/1000)/1.02</f>
        <v>0</v>
      </c>
      <c r="C220" s="214">
        <f t="shared" si="24"/>
        <v>6.280392156862745</v>
      </c>
      <c r="D220" s="214">
        <f t="shared" si="24"/>
        <v>8.2499999999999982</v>
      </c>
      <c r="E220" s="214">
        <f t="shared" si="24"/>
        <v>8.4469117647058827</v>
      </c>
      <c r="F220" s="214">
        <f t="shared" si="24"/>
        <v>9.1029411764705888</v>
      </c>
      <c r="G220" s="214">
        <f t="shared" si="24"/>
        <v>0</v>
      </c>
      <c r="H220" s="214">
        <f t="shared" si="24"/>
        <v>7.657462745098039</v>
      </c>
      <c r="I220" s="214">
        <f t="shared" si="24"/>
        <v>0</v>
      </c>
      <c r="J220" s="214">
        <f t="shared" si="24"/>
        <v>7.3894176470588233</v>
      </c>
      <c r="K220" s="214">
        <f t="shared" si="24"/>
        <v>8.2527372549019589</v>
      </c>
      <c r="L220" s="214">
        <f t="shared" si="24"/>
        <v>0</v>
      </c>
      <c r="M220" s="234">
        <f t="shared" si="24"/>
        <v>7.3805833333333322</v>
      </c>
      <c r="N220" s="217"/>
      <c r="O220" s="230" t="s">
        <v>179</v>
      </c>
      <c r="P220" s="214">
        <f t="shared" si="19"/>
        <v>6.1759382352941179</v>
      </c>
      <c r="Q220" s="214">
        <f t="shared" si="19"/>
        <v>8.5188058823529413</v>
      </c>
      <c r="R220" s="214">
        <f t="shared" si="19"/>
        <v>7.4789705882352946</v>
      </c>
      <c r="S220" s="234">
        <f t="shared" si="19"/>
        <v>7.7433990196078426</v>
      </c>
      <c r="T220" s="211"/>
      <c r="U220" s="230" t="s">
        <v>179</v>
      </c>
      <c r="V220" s="214">
        <f t="shared" si="20"/>
        <v>6.4357627450980397</v>
      </c>
      <c r="W220" s="234">
        <f t="shared" si="20"/>
        <v>7.4826950980392164</v>
      </c>
      <c r="X220" s="211"/>
      <c r="Y220" s="230" t="s">
        <v>179</v>
      </c>
      <c r="Z220" s="234">
        <f t="shared" si="21"/>
        <v>7.2431392156862744</v>
      </c>
      <c r="AA220" s="112"/>
    </row>
    <row r="221" spans="1:30">
      <c r="A221" s="230" t="s">
        <v>77</v>
      </c>
      <c r="B221" s="214">
        <f t="shared" ref="B221:M221" si="25">(B30/1000)/1.02</f>
        <v>6.6406352941176472</v>
      </c>
      <c r="C221" s="214">
        <f t="shared" si="25"/>
        <v>7.2353078431372548</v>
      </c>
      <c r="D221" s="214">
        <f t="shared" si="25"/>
        <v>7.4778882352941176</v>
      </c>
      <c r="E221" s="214">
        <f t="shared" si="25"/>
        <v>7.4230715686274511</v>
      </c>
      <c r="F221" s="214">
        <f t="shared" si="25"/>
        <v>7.4001058823529409</v>
      </c>
      <c r="G221" s="214">
        <f t="shared" si="25"/>
        <v>7.5079382352941169</v>
      </c>
      <c r="H221" s="214">
        <f t="shared" si="25"/>
        <v>7.4217813725490194</v>
      </c>
      <c r="I221" s="214">
        <f t="shared" si="25"/>
        <v>7.4159431372549012</v>
      </c>
      <c r="J221" s="214">
        <f t="shared" si="25"/>
        <v>7.127775490196079</v>
      </c>
      <c r="K221" s="214">
        <f t="shared" si="25"/>
        <v>6.6268323529411761</v>
      </c>
      <c r="L221" s="214">
        <f t="shared" si="25"/>
        <v>6.5592382352941172</v>
      </c>
      <c r="M221" s="234">
        <f t="shared" si="25"/>
        <v>6.2796147058823539</v>
      </c>
      <c r="N221" s="217"/>
      <c r="O221" s="230" t="s">
        <v>77</v>
      </c>
      <c r="P221" s="214">
        <f t="shared" si="19"/>
        <v>7.1432039215686274</v>
      </c>
      <c r="Q221" s="214">
        <f t="shared" si="19"/>
        <v>7.4486774509803917</v>
      </c>
      <c r="R221" s="214">
        <f t="shared" si="19"/>
        <v>7.3427735294117644</v>
      </c>
      <c r="S221" s="234">
        <f t="shared" si="19"/>
        <v>6.474643137254902</v>
      </c>
      <c r="T221" s="211"/>
      <c r="U221" s="230" t="s">
        <v>77</v>
      </c>
      <c r="V221" s="214">
        <f t="shared" si="20"/>
        <v>7.3260460784313723</v>
      </c>
      <c r="W221" s="234">
        <f t="shared" si="20"/>
        <v>6.953639215686275</v>
      </c>
      <c r="X221" s="211"/>
      <c r="Y221" s="230" t="s">
        <v>77</v>
      </c>
      <c r="Z221" s="234">
        <f t="shared" si="21"/>
        <v>7.1441294117647054</v>
      </c>
      <c r="AA221" s="112"/>
    </row>
    <row r="222" spans="1:30" ht="13.5" thickBot="1">
      <c r="A222" s="233" t="s">
        <v>180</v>
      </c>
      <c r="B222" s="237">
        <f t="shared" ref="B222:M222" si="26">(B31/1000)/1.02</f>
        <v>7.2908784313725485</v>
      </c>
      <c r="C222" s="237">
        <f t="shared" si="26"/>
        <v>7.5923049019607838</v>
      </c>
      <c r="D222" s="237">
        <f t="shared" si="26"/>
        <v>7.7001029411764703</v>
      </c>
      <c r="E222" s="237">
        <f t="shared" si="26"/>
        <v>7.726003921568628</v>
      </c>
      <c r="F222" s="237">
        <f t="shared" si="26"/>
        <v>7.8138549019607835</v>
      </c>
      <c r="G222" s="237">
        <f t="shared" si="26"/>
        <v>7.7300470588235299</v>
      </c>
      <c r="H222" s="237">
        <f t="shared" si="26"/>
        <v>7.6562245098039217</v>
      </c>
      <c r="I222" s="237">
        <f t="shared" si="26"/>
        <v>7.7245245098039224</v>
      </c>
      <c r="J222" s="237">
        <f t="shared" si="26"/>
        <v>7.6098725490196069</v>
      </c>
      <c r="K222" s="237">
        <f t="shared" si="26"/>
        <v>7.4776627450980397</v>
      </c>
      <c r="L222" s="237">
        <f t="shared" si="26"/>
        <v>7.4673794117647061</v>
      </c>
      <c r="M222" s="238">
        <f t="shared" si="26"/>
        <v>7.3708421568627447</v>
      </c>
      <c r="N222" s="217"/>
      <c r="O222" s="233" t="s">
        <v>180</v>
      </c>
      <c r="P222" s="237">
        <f t="shared" si="19"/>
        <v>7.5387578431372546</v>
      </c>
      <c r="Q222" s="237">
        <f t="shared" si="19"/>
        <v>7.7558470588235293</v>
      </c>
      <c r="R222" s="237">
        <f t="shared" si="19"/>
        <v>7.6668872549019609</v>
      </c>
      <c r="S222" s="238">
        <f t="shared" si="19"/>
        <v>7.4362343137254898</v>
      </c>
      <c r="T222" s="211"/>
      <c r="U222" s="233" t="s">
        <v>180</v>
      </c>
      <c r="V222" s="237">
        <f t="shared" si="20"/>
        <v>7.6636549019607845</v>
      </c>
      <c r="W222" s="238">
        <f t="shared" si="20"/>
        <v>7.5539088235294116</v>
      </c>
      <c r="X222" s="211"/>
      <c r="Y222" s="233" t="s">
        <v>180</v>
      </c>
      <c r="Z222" s="238">
        <f t="shared" si="21"/>
        <v>7.6091539215686277</v>
      </c>
    </row>
    <row r="223" spans="1:30" ht="13.5" customHeight="1">
      <c r="A223" s="211"/>
      <c r="B223" s="211"/>
      <c r="C223" s="211"/>
      <c r="D223" s="211"/>
      <c r="E223" s="211"/>
      <c r="F223" s="211"/>
      <c r="G223" s="211"/>
      <c r="H223" s="211"/>
      <c r="I223" s="211"/>
      <c r="J223" s="211"/>
      <c r="K223" s="211"/>
      <c r="L223" s="211"/>
      <c r="M223" s="211"/>
      <c r="N223" s="217"/>
      <c r="O223" s="211"/>
      <c r="P223" s="213"/>
      <c r="Q223" s="214"/>
      <c r="R223" s="214"/>
      <c r="S223" s="214"/>
      <c r="T223" s="214"/>
      <c r="U223" s="214"/>
      <c r="V223" s="214"/>
      <c r="W223" s="214"/>
      <c r="X223" s="214"/>
      <c r="Y223" s="214"/>
      <c r="Z223" s="217"/>
    </row>
    <row r="224" spans="1:30" ht="13.5" customHeight="1" thickBot="1">
      <c r="A224" s="216">
        <v>2006</v>
      </c>
      <c r="B224" s="211"/>
      <c r="C224" s="211"/>
      <c r="D224" s="211"/>
      <c r="E224" s="211"/>
      <c r="F224" s="211"/>
      <c r="G224" s="211"/>
      <c r="H224" s="211"/>
      <c r="I224" s="211"/>
      <c r="J224" s="211"/>
      <c r="K224" s="211"/>
      <c r="L224" s="211"/>
      <c r="M224" s="215" t="s">
        <v>184</v>
      </c>
      <c r="N224" s="217"/>
      <c r="O224" s="216">
        <v>2006</v>
      </c>
      <c r="P224" s="218" t="s">
        <v>154</v>
      </c>
      <c r="Q224" s="218"/>
      <c r="R224" s="218"/>
      <c r="S224" s="218"/>
      <c r="T224" s="211"/>
      <c r="U224" s="216">
        <v>2006</v>
      </c>
      <c r="V224" s="218" t="s">
        <v>155</v>
      </c>
      <c r="W224" s="218"/>
      <c r="X224" s="211"/>
      <c r="Y224" s="216">
        <v>2006</v>
      </c>
      <c r="Z224" s="211"/>
    </row>
    <row r="225" spans="1:26" ht="21" customHeight="1" thickBot="1">
      <c r="A225" s="223"/>
      <c r="B225" s="224" t="s">
        <v>157</v>
      </c>
      <c r="C225" s="224" t="s">
        <v>158</v>
      </c>
      <c r="D225" s="224" t="s">
        <v>159</v>
      </c>
      <c r="E225" s="224" t="s">
        <v>160</v>
      </c>
      <c r="F225" s="224" t="s">
        <v>161</v>
      </c>
      <c r="G225" s="224" t="s">
        <v>162</v>
      </c>
      <c r="H225" s="224" t="s">
        <v>163</v>
      </c>
      <c r="I225" s="224" t="s">
        <v>164</v>
      </c>
      <c r="J225" s="224" t="s">
        <v>165</v>
      </c>
      <c r="K225" s="224" t="s">
        <v>166</v>
      </c>
      <c r="L225" s="224" t="s">
        <v>167</v>
      </c>
      <c r="M225" s="225" t="s">
        <v>168</v>
      </c>
      <c r="N225" s="217"/>
      <c r="O225" s="223"/>
      <c r="P225" s="224" t="s">
        <v>169</v>
      </c>
      <c r="Q225" s="224" t="s">
        <v>170</v>
      </c>
      <c r="R225" s="224" t="s">
        <v>171</v>
      </c>
      <c r="S225" s="225" t="s">
        <v>172</v>
      </c>
      <c r="T225" s="211"/>
      <c r="U225" s="223"/>
      <c r="V225" s="224" t="s">
        <v>173</v>
      </c>
      <c r="W225" s="225" t="s">
        <v>174</v>
      </c>
      <c r="X225" s="211"/>
      <c r="Y225" s="223"/>
      <c r="Z225" s="241" t="s">
        <v>175</v>
      </c>
    </row>
    <row r="226" spans="1:26" ht="12.75" customHeight="1" thickBot="1">
      <c r="A226" s="236" t="s">
        <v>176</v>
      </c>
      <c r="B226" s="228">
        <f t="shared" ref="B226:M226" si="27">(B35/1000)/1.02</f>
        <v>7.7014901960784314</v>
      </c>
      <c r="C226" s="228">
        <f t="shared" si="27"/>
        <v>8.0772352941176475</v>
      </c>
      <c r="D226" s="228">
        <f t="shared" si="27"/>
        <v>8.2086176470588228</v>
      </c>
      <c r="E226" s="228">
        <f t="shared" si="27"/>
        <v>8.2707784313725483</v>
      </c>
      <c r="F226" s="228">
        <f t="shared" si="27"/>
        <v>8.3419411764705877</v>
      </c>
      <c r="G226" s="228">
        <f t="shared" si="27"/>
        <v>8.4938431372549008</v>
      </c>
      <c r="H226" s="228">
        <f t="shared" si="27"/>
        <v>8.2186568627450995</v>
      </c>
      <c r="I226" s="228">
        <f t="shared" si="27"/>
        <v>8.1544460784313717</v>
      </c>
      <c r="J226" s="228">
        <f t="shared" si="27"/>
        <v>8.3224049019607822</v>
      </c>
      <c r="K226" s="228">
        <f t="shared" si="27"/>
        <v>8.0960960784313727</v>
      </c>
      <c r="L226" s="228">
        <f t="shared" si="27"/>
        <v>7.8823333333333334</v>
      </c>
      <c r="M226" s="229">
        <f t="shared" si="27"/>
        <v>7.9092029411764706</v>
      </c>
      <c r="N226" s="217"/>
      <c r="O226" s="233" t="s">
        <v>176</v>
      </c>
      <c r="P226" s="228">
        <f t="shared" ref="P226:S231" si="28">(P35/1000)/1.02</f>
        <v>8.0451960784313741</v>
      </c>
      <c r="Q226" s="228">
        <f t="shared" si="28"/>
        <v>8.3601960784313718</v>
      </c>
      <c r="R226" s="228">
        <f t="shared" si="28"/>
        <v>8.2281372549019611</v>
      </c>
      <c r="S226" s="229">
        <f t="shared" si="28"/>
        <v>7.9619607843137254</v>
      </c>
      <c r="T226" s="211"/>
      <c r="U226" s="233" t="s">
        <v>176</v>
      </c>
      <c r="V226" s="228">
        <f t="shared" ref="V226:W231" si="29">(V35/1000)/1.02</f>
        <v>8.2056862745098034</v>
      </c>
      <c r="W226" s="229">
        <f t="shared" si="29"/>
        <v>8.0950000000000006</v>
      </c>
      <c r="X226" s="211"/>
      <c r="Y226" s="233" t="s">
        <v>176</v>
      </c>
      <c r="Z226" s="229">
        <f t="shared" ref="Z226:Z231" si="30">(Z35/1000)/1.02</f>
        <v>8.1538588235294114</v>
      </c>
    </row>
    <row r="227" spans="1:26" ht="13.5" customHeight="1">
      <c r="A227" s="236" t="s">
        <v>177</v>
      </c>
      <c r="B227" s="214">
        <f t="shared" ref="B227:M227" si="31">(B36/1000)/1.02</f>
        <v>8.8632529411764711</v>
      </c>
      <c r="C227" s="214">
        <f t="shared" si="31"/>
        <v>9.1227509803921567</v>
      </c>
      <c r="D227" s="214">
        <f t="shared" si="31"/>
        <v>9.2885764705882341</v>
      </c>
      <c r="E227" s="214">
        <f t="shared" si="31"/>
        <v>9.3338401960784303</v>
      </c>
      <c r="F227" s="214">
        <f t="shared" si="31"/>
        <v>9.3554705882352938</v>
      </c>
      <c r="G227" s="214">
        <f t="shared" si="31"/>
        <v>9.4560107843137242</v>
      </c>
      <c r="H227" s="214">
        <f t="shared" si="31"/>
        <v>9.2511235294117657</v>
      </c>
      <c r="I227" s="214">
        <f t="shared" si="31"/>
        <v>9.1067490196078431</v>
      </c>
      <c r="J227" s="214">
        <f t="shared" si="31"/>
        <v>9.2608029411764701</v>
      </c>
      <c r="K227" s="214">
        <f t="shared" si="31"/>
        <v>9.0732852941176478</v>
      </c>
      <c r="L227" s="214">
        <f t="shared" si="31"/>
        <v>8.975811764705881</v>
      </c>
      <c r="M227" s="234">
        <f t="shared" si="31"/>
        <v>8.9084127450980404</v>
      </c>
      <c r="N227" s="217"/>
      <c r="O227" s="230" t="s">
        <v>177</v>
      </c>
      <c r="P227" s="214">
        <f t="shared" si="28"/>
        <v>9.135883333333334</v>
      </c>
      <c r="Q227" s="214">
        <f t="shared" si="28"/>
        <v>9.3762676470588247</v>
      </c>
      <c r="R227" s="214">
        <f t="shared" si="28"/>
        <v>9.1997500000000016</v>
      </c>
      <c r="S227" s="234">
        <f t="shared" si="28"/>
        <v>8.9855892156862733</v>
      </c>
      <c r="T227" s="211"/>
      <c r="U227" s="230" t="s">
        <v>177</v>
      </c>
      <c r="V227" s="214">
        <f t="shared" si="29"/>
        <v>9.26042156862745</v>
      </c>
      <c r="W227" s="234">
        <f t="shared" si="29"/>
        <v>9.0954460784313724</v>
      </c>
      <c r="X227" s="211"/>
      <c r="Y227" s="230" t="s">
        <v>177</v>
      </c>
      <c r="Z227" s="234">
        <f t="shared" si="30"/>
        <v>9.182716666666666</v>
      </c>
    </row>
    <row r="228" spans="1:26" ht="12.75" customHeight="1">
      <c r="A228" s="230" t="s">
        <v>178</v>
      </c>
      <c r="B228" s="214">
        <f t="shared" ref="B228:M228" si="32">(B37/1000)/1.02</f>
        <v>8.7016774509803909</v>
      </c>
      <c r="C228" s="214">
        <f t="shared" si="32"/>
        <v>8.9573666666666671</v>
      </c>
      <c r="D228" s="214">
        <f t="shared" si="32"/>
        <v>9.0764686274509785</v>
      </c>
      <c r="E228" s="214">
        <f t="shared" si="32"/>
        <v>9.19746274509804</v>
      </c>
      <c r="F228" s="214">
        <f t="shared" si="32"/>
        <v>9.3189313725490184</v>
      </c>
      <c r="G228" s="214">
        <f t="shared" si="32"/>
        <v>9.4013421568627464</v>
      </c>
      <c r="H228" s="214">
        <f t="shared" si="32"/>
        <v>9.2704990196078434</v>
      </c>
      <c r="I228" s="214">
        <f t="shared" si="32"/>
        <v>9.2428901960784309</v>
      </c>
      <c r="J228" s="214">
        <f t="shared" si="32"/>
        <v>9.3429078431372545</v>
      </c>
      <c r="K228" s="214">
        <f t="shared" si="32"/>
        <v>9.2044745098039211</v>
      </c>
      <c r="L228" s="214">
        <f t="shared" si="32"/>
        <v>8.9246313725490189</v>
      </c>
      <c r="M228" s="234">
        <f t="shared" si="32"/>
        <v>8.9118931372549017</v>
      </c>
      <c r="N228" s="246"/>
      <c r="O228" s="230" t="s">
        <v>178</v>
      </c>
      <c r="P228" s="214">
        <f t="shared" si="28"/>
        <v>8.9616411764705877</v>
      </c>
      <c r="Q228" s="214">
        <f t="shared" si="28"/>
        <v>9.3103431372549004</v>
      </c>
      <c r="R228" s="214">
        <f t="shared" si="28"/>
        <v>9.2893882352941173</v>
      </c>
      <c r="S228" s="234">
        <f t="shared" si="28"/>
        <v>9.0199588235294108</v>
      </c>
      <c r="T228" s="211"/>
      <c r="U228" s="230" t="s">
        <v>178</v>
      </c>
      <c r="V228" s="214">
        <f t="shared" si="29"/>
        <v>9.1845509803921566</v>
      </c>
      <c r="W228" s="234">
        <f t="shared" si="29"/>
        <v>9.1579852941176476</v>
      </c>
      <c r="X228" s="211"/>
      <c r="Y228" s="230" t="s">
        <v>178</v>
      </c>
      <c r="Z228" s="234">
        <f t="shared" si="30"/>
        <v>9.1715568627450974</v>
      </c>
    </row>
    <row r="229" spans="1:26" ht="11.25" customHeight="1">
      <c r="A229" s="230" t="s">
        <v>179</v>
      </c>
      <c r="B229" s="214">
        <f t="shared" ref="B229:M229" si="33">(B38/1000)/1.02</f>
        <v>7.2829117647058821</v>
      </c>
      <c r="C229" s="214">
        <f t="shared" si="33"/>
        <v>6.3725490196078427</v>
      </c>
      <c r="D229" s="214">
        <f t="shared" si="33"/>
        <v>7.6731872549019604</v>
      </c>
      <c r="E229" s="214">
        <f t="shared" si="33"/>
        <v>0</v>
      </c>
      <c r="F229" s="214">
        <f t="shared" si="33"/>
        <v>7.7891470588235299</v>
      </c>
      <c r="G229" s="214">
        <f t="shared" si="33"/>
        <v>0</v>
      </c>
      <c r="H229" s="214">
        <f t="shared" si="33"/>
        <v>7.3950147058823523</v>
      </c>
      <c r="I229" s="214">
        <f t="shared" si="33"/>
        <v>0</v>
      </c>
      <c r="J229" s="214">
        <f t="shared" si="33"/>
        <v>7.2098039215686276</v>
      </c>
      <c r="K229" s="214">
        <f t="shared" si="33"/>
        <v>8.0326862745098051</v>
      </c>
      <c r="L229" s="214">
        <f t="shared" si="33"/>
        <v>7.4310029411764704</v>
      </c>
      <c r="M229" s="234">
        <f t="shared" si="33"/>
        <v>7.2747784313725488</v>
      </c>
      <c r="N229" s="246"/>
      <c r="O229" s="230" t="s">
        <v>179</v>
      </c>
      <c r="P229" s="214">
        <f t="shared" si="28"/>
        <v>6.7042931372549015</v>
      </c>
      <c r="Q229" s="214">
        <f t="shared" si="28"/>
        <v>7.7891499999999994</v>
      </c>
      <c r="R229" s="214">
        <f t="shared" si="28"/>
        <v>7.3005450980392146</v>
      </c>
      <c r="S229" s="234">
        <f t="shared" si="28"/>
        <v>7.4371490196078422</v>
      </c>
      <c r="T229" s="211"/>
      <c r="U229" s="230" t="s">
        <v>179</v>
      </c>
      <c r="V229" s="214">
        <f t="shared" si="29"/>
        <v>6.9710245098039207</v>
      </c>
      <c r="W229" s="234">
        <f t="shared" si="29"/>
        <v>7.4060264705882348</v>
      </c>
      <c r="X229" s="211"/>
      <c r="Y229" s="230" t="s">
        <v>179</v>
      </c>
      <c r="Z229" s="234">
        <f t="shared" si="30"/>
        <v>7.2210166666666664</v>
      </c>
    </row>
    <row r="230" spans="1:26" ht="10.5" customHeight="1">
      <c r="A230" s="230" t="s">
        <v>77</v>
      </c>
      <c r="B230" s="214">
        <f t="shared" ref="B230:M230" si="34">(B39/1000)/1.02</f>
        <v>6.6249460784313721</v>
      </c>
      <c r="C230" s="214">
        <f t="shared" si="34"/>
        <v>6.8809509803921562</v>
      </c>
      <c r="D230" s="214">
        <f t="shared" si="34"/>
        <v>7.1858039215686276</v>
      </c>
      <c r="E230" s="214">
        <f t="shared" si="34"/>
        <v>7.1838019607843133</v>
      </c>
      <c r="F230" s="214">
        <f t="shared" si="34"/>
        <v>7.2603823529411766</v>
      </c>
      <c r="G230" s="214">
        <f t="shared" si="34"/>
        <v>7.4546519607843136</v>
      </c>
      <c r="H230" s="214">
        <f t="shared" si="34"/>
        <v>7.1973872549019609</v>
      </c>
      <c r="I230" s="214">
        <f t="shared" si="34"/>
        <v>7.0018431372549026</v>
      </c>
      <c r="J230" s="214">
        <f t="shared" si="34"/>
        <v>7.148703921568627</v>
      </c>
      <c r="K230" s="214">
        <f t="shared" si="34"/>
        <v>7.0485323529411756</v>
      </c>
      <c r="L230" s="214">
        <f t="shared" si="34"/>
        <v>6.8131823529411761</v>
      </c>
      <c r="M230" s="234">
        <f t="shared" si="34"/>
        <v>6.6564019607843132</v>
      </c>
      <c r="N230" s="246"/>
      <c r="O230" s="230" t="s">
        <v>77</v>
      </c>
      <c r="P230" s="214">
        <f t="shared" si="28"/>
        <v>6.9485568627450975</v>
      </c>
      <c r="Q230" s="214">
        <f t="shared" si="28"/>
        <v>7.2868666666666666</v>
      </c>
      <c r="R230" s="214">
        <f t="shared" si="28"/>
        <v>7.1123627450980385</v>
      </c>
      <c r="S230" s="234">
        <f t="shared" si="28"/>
        <v>6.8568529411764709</v>
      </c>
      <c r="T230" s="211"/>
      <c r="U230" s="230" t="s">
        <v>77</v>
      </c>
      <c r="V230" s="214">
        <f t="shared" si="29"/>
        <v>7.1153627450980395</v>
      </c>
      <c r="W230" s="234">
        <f t="shared" si="29"/>
        <v>6.9821901960784309</v>
      </c>
      <c r="X230" s="211"/>
      <c r="Y230" s="230" t="s">
        <v>77</v>
      </c>
      <c r="Z230" s="234">
        <f t="shared" si="30"/>
        <v>7.0545421568627447</v>
      </c>
    </row>
    <row r="231" spans="1:26" ht="14.25" thickBot="1">
      <c r="A231" s="233" t="s">
        <v>180</v>
      </c>
      <c r="B231" s="237">
        <f t="shared" ref="B231:M231" si="35">(B40/1000)/1.02</f>
        <v>7.5596872549019611</v>
      </c>
      <c r="C231" s="237">
        <f t="shared" si="35"/>
        <v>7.7057607843137248</v>
      </c>
      <c r="D231" s="237">
        <f t="shared" si="35"/>
        <v>7.7938862745098039</v>
      </c>
      <c r="E231" s="237">
        <f t="shared" si="35"/>
        <v>7.8368156862745089</v>
      </c>
      <c r="F231" s="237">
        <f t="shared" si="35"/>
        <v>7.8606470588235284</v>
      </c>
      <c r="G231" s="237">
        <f t="shared" si="35"/>
        <v>7.992210784313726</v>
      </c>
      <c r="H231" s="237">
        <f t="shared" si="35"/>
        <v>7.8996264705882338</v>
      </c>
      <c r="I231" s="237">
        <f t="shared" si="35"/>
        <v>7.7874558823529405</v>
      </c>
      <c r="J231" s="237">
        <f t="shared" si="35"/>
        <v>7.879873529411765</v>
      </c>
      <c r="K231" s="237">
        <f t="shared" si="35"/>
        <v>7.8084147058823525</v>
      </c>
      <c r="L231" s="237">
        <f t="shared" si="35"/>
        <v>7.5945509803921567</v>
      </c>
      <c r="M231" s="238">
        <f t="shared" si="35"/>
        <v>7.63088431372549</v>
      </c>
      <c r="N231" s="246"/>
      <c r="O231" s="233" t="s">
        <v>180</v>
      </c>
      <c r="P231" s="237">
        <f t="shared" si="28"/>
        <v>7.7120196078431373</v>
      </c>
      <c r="Q231" s="237">
        <f t="shared" si="28"/>
        <v>7.887177450980392</v>
      </c>
      <c r="R231" s="237">
        <f t="shared" si="28"/>
        <v>7.8512911764705882</v>
      </c>
      <c r="S231" s="238">
        <f t="shared" si="28"/>
        <v>7.681692156862745</v>
      </c>
      <c r="T231" s="211"/>
      <c r="U231" s="233" t="s">
        <v>180</v>
      </c>
      <c r="V231" s="237">
        <f t="shared" si="29"/>
        <v>7.8028460784313731</v>
      </c>
      <c r="W231" s="238">
        <f t="shared" si="29"/>
        <v>7.7634950980392157</v>
      </c>
      <c r="X231" s="211"/>
      <c r="Y231" s="233" t="s">
        <v>180</v>
      </c>
      <c r="Z231" s="238">
        <f t="shared" si="30"/>
        <v>7.7837519607843131</v>
      </c>
    </row>
    <row r="232" spans="1:26" ht="13.5">
      <c r="A232" s="211"/>
      <c r="B232" s="211"/>
      <c r="C232" s="211"/>
      <c r="D232" s="211"/>
      <c r="E232" s="211"/>
      <c r="F232" s="211"/>
      <c r="G232" s="211"/>
      <c r="H232" s="211"/>
      <c r="I232" s="211"/>
      <c r="J232" s="211"/>
      <c r="K232" s="211"/>
      <c r="L232" s="211"/>
      <c r="M232" s="211"/>
      <c r="N232" s="246"/>
      <c r="O232" s="247"/>
      <c r="P232" s="213"/>
      <c r="Q232" s="214"/>
      <c r="R232" s="214"/>
      <c r="S232" s="214"/>
      <c r="T232" s="214"/>
      <c r="U232" s="214"/>
      <c r="V232" s="214"/>
      <c r="W232" s="214"/>
      <c r="X232" s="214"/>
      <c r="Y232" s="214"/>
      <c r="Z232" s="217"/>
    </row>
    <row r="233" spans="1:26" ht="16.5" thickBot="1">
      <c r="A233" s="216">
        <v>2007</v>
      </c>
      <c r="B233" s="211"/>
      <c r="C233" s="211"/>
      <c r="D233" s="211"/>
      <c r="E233" s="211"/>
      <c r="F233" s="211"/>
      <c r="G233" s="211"/>
      <c r="H233" s="211"/>
      <c r="I233" s="211"/>
      <c r="J233" s="211"/>
      <c r="K233" s="211"/>
      <c r="L233" s="211"/>
      <c r="M233" s="215" t="s">
        <v>184</v>
      </c>
      <c r="N233" s="246"/>
      <c r="O233" s="216">
        <v>2007</v>
      </c>
      <c r="P233" s="218" t="s">
        <v>154</v>
      </c>
      <c r="Q233" s="218"/>
      <c r="R233" s="218"/>
      <c r="S233" s="218"/>
      <c r="T233" s="211"/>
      <c r="U233" s="216">
        <v>2007</v>
      </c>
      <c r="V233" s="218" t="s">
        <v>155</v>
      </c>
      <c r="W233" s="218"/>
      <c r="X233" s="211"/>
      <c r="Y233" s="216">
        <v>2007</v>
      </c>
      <c r="Z233" s="211"/>
    </row>
    <row r="234" spans="1:26" ht="14.25" thickBot="1">
      <c r="A234" s="223"/>
      <c r="B234" s="224" t="s">
        <v>157</v>
      </c>
      <c r="C234" s="224" t="s">
        <v>158</v>
      </c>
      <c r="D234" s="224" t="s">
        <v>159</v>
      </c>
      <c r="E234" s="224" t="s">
        <v>160</v>
      </c>
      <c r="F234" s="224" t="s">
        <v>161</v>
      </c>
      <c r="G234" s="224" t="s">
        <v>162</v>
      </c>
      <c r="H234" s="224" t="s">
        <v>163</v>
      </c>
      <c r="I234" s="224" t="s">
        <v>164</v>
      </c>
      <c r="J234" s="224" t="s">
        <v>165</v>
      </c>
      <c r="K234" s="224" t="s">
        <v>166</v>
      </c>
      <c r="L234" s="224" t="s">
        <v>167</v>
      </c>
      <c r="M234" s="225" t="s">
        <v>168</v>
      </c>
      <c r="N234" s="211"/>
      <c r="O234" s="223"/>
      <c r="P234" s="224" t="s">
        <v>169</v>
      </c>
      <c r="Q234" s="224" t="s">
        <v>170</v>
      </c>
      <c r="R234" s="224" t="s">
        <v>171</v>
      </c>
      <c r="S234" s="225" t="s">
        <v>172</v>
      </c>
      <c r="T234" s="211"/>
      <c r="U234" s="223"/>
      <c r="V234" s="224" t="s">
        <v>173</v>
      </c>
      <c r="W234" s="225" t="s">
        <v>174</v>
      </c>
      <c r="X234" s="211"/>
      <c r="Y234" s="223"/>
      <c r="Z234" s="226" t="s">
        <v>175</v>
      </c>
    </row>
    <row r="235" spans="1:26" ht="13.5" thickBot="1">
      <c r="A235" s="236" t="s">
        <v>176</v>
      </c>
      <c r="B235" s="228">
        <f t="shared" ref="B235:M235" si="36">(B44/1000)/1.02</f>
        <v>8.1373411764705885</v>
      </c>
      <c r="C235" s="228">
        <f t="shared" si="36"/>
        <v>8.2883039215686267</v>
      </c>
      <c r="D235" s="228">
        <f t="shared" si="36"/>
        <v>8.2255392156862737</v>
      </c>
      <c r="E235" s="228">
        <f t="shared" si="36"/>
        <v>8.1022411764705886</v>
      </c>
      <c r="F235" s="228">
        <f t="shared" si="36"/>
        <v>7.823078431372549</v>
      </c>
      <c r="G235" s="228">
        <f t="shared" si="36"/>
        <v>7.7247352941176466</v>
      </c>
      <c r="H235" s="228">
        <f t="shared" si="36"/>
        <v>7.6790784313725489</v>
      </c>
      <c r="I235" s="228">
        <f t="shared" si="36"/>
        <v>7.9253431372549015</v>
      </c>
      <c r="J235" s="228">
        <f t="shared" si="36"/>
        <v>8.0726862745098042</v>
      </c>
      <c r="K235" s="228">
        <f t="shared" si="36"/>
        <v>7.7459117647058822</v>
      </c>
      <c r="L235" s="228">
        <f t="shared" si="36"/>
        <v>7.4972352941176474</v>
      </c>
      <c r="M235" s="229">
        <f t="shared" si="36"/>
        <v>7.5499637254901959</v>
      </c>
      <c r="N235" s="211"/>
      <c r="O235" s="233" t="s">
        <v>176</v>
      </c>
      <c r="P235" s="228">
        <f t="shared" ref="P235:S240" si="37">(P44/1000)/1.02</f>
        <v>8.2173431372549022</v>
      </c>
      <c r="Q235" s="228">
        <f t="shared" si="37"/>
        <v>7.8720686274509806</v>
      </c>
      <c r="R235" s="228">
        <f t="shared" si="37"/>
        <v>7.905343137254901</v>
      </c>
      <c r="S235" s="229">
        <f t="shared" si="37"/>
        <v>7.6096911764705881</v>
      </c>
      <c r="T235" s="211"/>
      <c r="U235" s="233" t="s">
        <v>176</v>
      </c>
      <c r="V235" s="228">
        <f t="shared" ref="V235:W240" si="38">(V44/1000)/1.02</f>
        <v>8.0426764705882352</v>
      </c>
      <c r="W235" s="229">
        <f t="shared" si="38"/>
        <v>7.7549147058823529</v>
      </c>
      <c r="X235" s="211"/>
      <c r="Y235" s="233" t="s">
        <v>176</v>
      </c>
      <c r="Z235" s="229">
        <f t="shared" ref="Z235:Z240" si="39">(Z44/1000)/1.02</f>
        <v>7.8938803921568619</v>
      </c>
    </row>
    <row r="236" spans="1:26">
      <c r="A236" s="236" t="s">
        <v>177</v>
      </c>
      <c r="B236" s="214">
        <f t="shared" ref="B236:M236" si="40">(B45/1000)/1.02</f>
        <v>9.1444313725490201</v>
      </c>
      <c r="C236" s="214">
        <f t="shared" si="40"/>
        <v>9.1494529411764685</v>
      </c>
      <c r="D236" s="214">
        <f t="shared" si="40"/>
        <v>9.0296225490196083</v>
      </c>
      <c r="E236" s="214">
        <f t="shared" si="40"/>
        <v>8.9527392156862735</v>
      </c>
      <c r="F236" s="214">
        <f t="shared" si="40"/>
        <v>8.6643617647058804</v>
      </c>
      <c r="G236" s="214">
        <f t="shared" si="40"/>
        <v>8.4870754901960765</v>
      </c>
      <c r="H236" s="214">
        <f t="shared" si="40"/>
        <v>8.3744009803921564</v>
      </c>
      <c r="I236" s="214">
        <f t="shared" si="40"/>
        <v>8.6988029411764725</v>
      </c>
      <c r="J236" s="214">
        <f t="shared" si="40"/>
        <v>8.7344754901960791</v>
      </c>
      <c r="K236" s="214">
        <f t="shared" si="40"/>
        <v>8.4917999999999996</v>
      </c>
      <c r="L236" s="214">
        <f t="shared" si="40"/>
        <v>8.326375490196078</v>
      </c>
      <c r="M236" s="234">
        <f t="shared" si="40"/>
        <v>8.3652411764705885</v>
      </c>
      <c r="N236" s="211"/>
      <c r="O236" s="230" t="s">
        <v>177</v>
      </c>
      <c r="P236" s="214">
        <f t="shared" si="37"/>
        <v>9.1065754901960787</v>
      </c>
      <c r="Q236" s="214">
        <f t="shared" si="37"/>
        <v>8.6963303921568613</v>
      </c>
      <c r="R236" s="214">
        <f t="shared" si="37"/>
        <v>8.6213470588235293</v>
      </c>
      <c r="S236" s="234">
        <f t="shared" si="37"/>
        <v>8.3996637254901945</v>
      </c>
      <c r="T236" s="211"/>
      <c r="U236" s="230" t="s">
        <v>177</v>
      </c>
      <c r="V236" s="214">
        <f t="shared" si="38"/>
        <v>8.9084441176470577</v>
      </c>
      <c r="W236" s="234">
        <f t="shared" si="38"/>
        <v>8.510273529411764</v>
      </c>
      <c r="X236" s="211"/>
      <c r="Y236" s="230" t="s">
        <v>177</v>
      </c>
      <c r="Z236" s="234">
        <f t="shared" si="39"/>
        <v>8.7074843137254909</v>
      </c>
    </row>
    <row r="237" spans="1:26">
      <c r="A237" s="230" t="s">
        <v>178</v>
      </c>
      <c r="B237" s="214">
        <f t="shared" ref="B237:M237" si="41">(B46/1000)/1.02</f>
        <v>9.1556549019607836</v>
      </c>
      <c r="C237" s="214">
        <f t="shared" si="41"/>
        <v>9.1991549019607852</v>
      </c>
      <c r="D237" s="214">
        <f t="shared" si="41"/>
        <v>8.9179843137254888</v>
      </c>
      <c r="E237" s="214">
        <f t="shared" si="41"/>
        <v>8.9250745098039204</v>
      </c>
      <c r="F237" s="214">
        <f t="shared" si="41"/>
        <v>8.5559274509803913</v>
      </c>
      <c r="G237" s="214">
        <f t="shared" si="41"/>
        <v>8.519096078431371</v>
      </c>
      <c r="H237" s="214">
        <f t="shared" si="41"/>
        <v>8.5406833333333321</v>
      </c>
      <c r="I237" s="214">
        <f t="shared" si="41"/>
        <v>8.7101892156862739</v>
      </c>
      <c r="J237" s="214">
        <f t="shared" si="41"/>
        <v>8.8196990196078424</v>
      </c>
      <c r="K237" s="214">
        <f t="shared" si="41"/>
        <v>8.4837754901960771</v>
      </c>
      <c r="L237" s="214">
        <f t="shared" si="41"/>
        <v>8.1424372549019619</v>
      </c>
      <c r="M237" s="234">
        <f t="shared" si="41"/>
        <v>8.2343137254901944</v>
      </c>
      <c r="N237" s="211"/>
      <c r="O237" s="230" t="s">
        <v>178</v>
      </c>
      <c r="P237" s="214">
        <f t="shared" si="37"/>
        <v>9.0736980392156852</v>
      </c>
      <c r="Q237" s="214">
        <f t="shared" si="37"/>
        <v>8.6545715686274516</v>
      </c>
      <c r="R237" s="214">
        <f t="shared" si="37"/>
        <v>8.6995411764705874</v>
      </c>
      <c r="S237" s="234">
        <f t="shared" si="37"/>
        <v>8.3020715686274489</v>
      </c>
      <c r="T237" s="211"/>
      <c r="U237" s="230" t="s">
        <v>178</v>
      </c>
      <c r="V237" s="214">
        <f t="shared" si="38"/>
        <v>8.8506715686274511</v>
      </c>
      <c r="W237" s="234">
        <f t="shared" si="38"/>
        <v>8.535207843137254</v>
      </c>
      <c r="X237" s="211"/>
      <c r="Y237" s="230" t="s">
        <v>178</v>
      </c>
      <c r="Z237" s="234">
        <f t="shared" si="39"/>
        <v>8.6916598039215689</v>
      </c>
    </row>
    <row r="238" spans="1:26">
      <c r="A238" s="230" t="s">
        <v>179</v>
      </c>
      <c r="B238" s="214">
        <f t="shared" ref="B238:M238" si="42">(B47/1000)/1.02</f>
        <v>0</v>
      </c>
      <c r="C238" s="214">
        <f t="shared" si="42"/>
        <v>0</v>
      </c>
      <c r="D238" s="214">
        <f t="shared" si="42"/>
        <v>7.7695117647058822</v>
      </c>
      <c r="E238" s="214">
        <f t="shared" si="42"/>
        <v>8.7255882352941168</v>
      </c>
      <c r="F238" s="214">
        <f t="shared" si="42"/>
        <v>7.5831235294117647</v>
      </c>
      <c r="G238" s="214">
        <f t="shared" si="42"/>
        <v>6.6365490196078429</v>
      </c>
      <c r="H238" s="214">
        <f t="shared" si="42"/>
        <v>0</v>
      </c>
      <c r="I238" s="214">
        <f t="shared" si="42"/>
        <v>7.1715686274509807</v>
      </c>
      <c r="J238" s="214">
        <f t="shared" si="42"/>
        <v>7.9031568627450985</v>
      </c>
      <c r="K238" s="214">
        <f t="shared" si="42"/>
        <v>7.4460784313725483</v>
      </c>
      <c r="L238" s="214">
        <f t="shared" si="42"/>
        <v>8.1683421568627441</v>
      </c>
      <c r="M238" s="234">
        <f t="shared" si="42"/>
        <v>6.3627450980392162</v>
      </c>
      <c r="N238" s="211"/>
      <c r="O238" s="230" t="s">
        <v>179</v>
      </c>
      <c r="P238" s="214">
        <f t="shared" si="37"/>
        <v>7.7695117647058822</v>
      </c>
      <c r="Q238" s="214">
        <f t="shared" si="37"/>
        <v>7.3865137254901949</v>
      </c>
      <c r="R238" s="214">
        <f t="shared" si="37"/>
        <v>7.4058852941176472</v>
      </c>
      <c r="S238" s="234">
        <f t="shared" si="37"/>
        <v>7.219414705882353</v>
      </c>
      <c r="T238" s="211"/>
      <c r="U238" s="230" t="s">
        <v>179</v>
      </c>
      <c r="V238" s="214">
        <f t="shared" si="38"/>
        <v>7.4187343137254906</v>
      </c>
      <c r="W238" s="234">
        <f t="shared" si="38"/>
        <v>7.2820166666666664</v>
      </c>
      <c r="X238" s="211"/>
      <c r="Y238" s="230" t="s">
        <v>179</v>
      </c>
      <c r="Z238" s="234">
        <f t="shared" si="39"/>
        <v>7.3973127450980387</v>
      </c>
    </row>
    <row r="239" spans="1:26">
      <c r="A239" s="230" t="s">
        <v>77</v>
      </c>
      <c r="B239" s="214">
        <f t="shared" ref="B239:M239" si="43">(B48/1000)/1.02</f>
        <v>6.8734794117647047</v>
      </c>
      <c r="C239" s="214">
        <f t="shared" si="43"/>
        <v>7.1400980392156859</v>
      </c>
      <c r="D239" s="214">
        <f t="shared" si="43"/>
        <v>7.2062117647058823</v>
      </c>
      <c r="E239" s="214">
        <f t="shared" si="43"/>
        <v>7.141283333333333</v>
      </c>
      <c r="F239" s="214">
        <f t="shared" si="43"/>
        <v>6.9524372549019606</v>
      </c>
      <c r="G239" s="214">
        <f t="shared" si="43"/>
        <v>6.9182009803921565</v>
      </c>
      <c r="H239" s="214">
        <f t="shared" si="43"/>
        <v>6.9095705882352938</v>
      </c>
      <c r="I239" s="214">
        <f t="shared" si="43"/>
        <v>7.0804519607843135</v>
      </c>
      <c r="J239" s="214">
        <f t="shared" si="43"/>
        <v>7.3273823529411768</v>
      </c>
      <c r="K239" s="214">
        <f t="shared" si="43"/>
        <v>7.0329401960784317</v>
      </c>
      <c r="L239" s="214">
        <f t="shared" si="43"/>
        <v>6.568514705882353</v>
      </c>
      <c r="M239" s="234">
        <f t="shared" si="43"/>
        <v>6.4174598039215685</v>
      </c>
      <c r="N239" s="211"/>
      <c r="O239" s="230" t="s">
        <v>77</v>
      </c>
      <c r="P239" s="214">
        <f t="shared" si="37"/>
        <v>7.0719539215686273</v>
      </c>
      <c r="Q239" s="214">
        <f t="shared" si="37"/>
        <v>6.9929372549019604</v>
      </c>
      <c r="R239" s="214">
        <f t="shared" si="37"/>
        <v>7.1132039215686271</v>
      </c>
      <c r="S239" s="234">
        <f t="shared" si="37"/>
        <v>6.7273019607843141</v>
      </c>
      <c r="T239" s="211"/>
      <c r="U239" s="230" t="s">
        <v>77</v>
      </c>
      <c r="V239" s="214">
        <f t="shared" si="38"/>
        <v>7.0293000000000001</v>
      </c>
      <c r="W239" s="234">
        <f t="shared" si="38"/>
        <v>6.9144666666666668</v>
      </c>
      <c r="X239" s="211"/>
      <c r="Y239" s="230" t="s">
        <v>77</v>
      </c>
      <c r="Z239" s="234">
        <f t="shared" si="39"/>
        <v>6.9677343137254901</v>
      </c>
    </row>
    <row r="240" spans="1:26" ht="13.5" thickBot="1">
      <c r="A240" s="233" t="s">
        <v>180</v>
      </c>
      <c r="B240" s="237">
        <f t="shared" ref="B240:M240" si="44">(B49/1000)/1.02</f>
        <v>7.7219872549019604</v>
      </c>
      <c r="C240" s="237">
        <f t="shared" si="44"/>
        <v>7.8014392156862735</v>
      </c>
      <c r="D240" s="237">
        <f t="shared" si="44"/>
        <v>7.7725999999999997</v>
      </c>
      <c r="E240" s="237">
        <f t="shared" si="44"/>
        <v>7.6552029411764702</v>
      </c>
      <c r="F240" s="237">
        <f t="shared" si="44"/>
        <v>7.5254499999999993</v>
      </c>
      <c r="G240" s="237">
        <f t="shared" si="44"/>
        <v>7.4891715686274507</v>
      </c>
      <c r="H240" s="237">
        <f t="shared" si="44"/>
        <v>7.4921539215686277</v>
      </c>
      <c r="I240" s="237">
        <f t="shared" si="44"/>
        <v>7.6553264705882347</v>
      </c>
      <c r="J240" s="237">
        <f t="shared" si="44"/>
        <v>7.7673431372549011</v>
      </c>
      <c r="K240" s="237">
        <f t="shared" si="44"/>
        <v>7.5601529411764696</v>
      </c>
      <c r="L240" s="237">
        <f t="shared" si="44"/>
        <v>7.4538480392156865</v>
      </c>
      <c r="M240" s="238">
        <f t="shared" si="44"/>
        <v>7.4491999999999994</v>
      </c>
      <c r="N240" s="211"/>
      <c r="O240" s="233" t="s">
        <v>180</v>
      </c>
      <c r="P240" s="237">
        <f t="shared" si="37"/>
        <v>7.7654901960784315</v>
      </c>
      <c r="Q240" s="237">
        <f t="shared" si="37"/>
        <v>7.550416666666667</v>
      </c>
      <c r="R240" s="237">
        <f t="shared" si="37"/>
        <v>7.6437117647058823</v>
      </c>
      <c r="S240" s="238">
        <f t="shared" si="37"/>
        <v>7.4956686274509803</v>
      </c>
      <c r="T240" s="211"/>
      <c r="U240" s="233" t="s">
        <v>180</v>
      </c>
      <c r="V240" s="237">
        <f t="shared" si="38"/>
        <v>7.6587078431372548</v>
      </c>
      <c r="W240" s="238">
        <f t="shared" si="38"/>
        <v>7.5666245098039218</v>
      </c>
      <c r="X240" s="211"/>
      <c r="Y240" s="233" t="s">
        <v>180</v>
      </c>
      <c r="Z240" s="238">
        <f t="shared" si="39"/>
        <v>7.6116274509803912</v>
      </c>
    </row>
    <row r="241" spans="1:27">
      <c r="E241" s="129"/>
      <c r="F241" s="248"/>
      <c r="M241" s="248"/>
      <c r="O241" s="249"/>
      <c r="P241" s="250"/>
      <c r="Q241" s="240"/>
      <c r="R241" s="240"/>
      <c r="S241" s="240"/>
      <c r="T241" s="240"/>
      <c r="U241" s="240"/>
      <c r="V241" s="240"/>
      <c r="W241" s="240"/>
      <c r="X241" s="240"/>
      <c r="Y241" s="240"/>
      <c r="Z241" s="240"/>
    </row>
    <row r="242" spans="1:27" ht="16.5" thickBot="1">
      <c r="A242" s="216">
        <v>2008</v>
      </c>
      <c r="B242" s="211"/>
      <c r="C242" s="211"/>
      <c r="D242" s="211"/>
      <c r="E242" s="211"/>
      <c r="F242" s="211"/>
      <c r="G242" s="211"/>
      <c r="H242" s="211"/>
      <c r="I242" s="211"/>
      <c r="J242" s="211"/>
      <c r="K242" s="211"/>
      <c r="L242" s="211"/>
      <c r="M242" s="215" t="s">
        <v>184</v>
      </c>
      <c r="O242" s="216">
        <v>2008</v>
      </c>
      <c r="P242" s="218" t="s">
        <v>154</v>
      </c>
      <c r="Q242" s="218"/>
      <c r="R242" s="218"/>
      <c r="S242" s="218"/>
      <c r="T242" s="211"/>
      <c r="U242" s="216">
        <v>2008</v>
      </c>
      <c r="V242" s="218" t="s">
        <v>155</v>
      </c>
      <c r="W242" s="218"/>
      <c r="X242" s="211"/>
      <c r="Y242" s="216">
        <v>2008</v>
      </c>
      <c r="Z242" s="211"/>
    </row>
    <row r="243" spans="1:27" ht="14.25" thickBot="1">
      <c r="A243" s="223"/>
      <c r="B243" s="224" t="s">
        <v>157</v>
      </c>
      <c r="C243" s="224" t="s">
        <v>158</v>
      </c>
      <c r="D243" s="224" t="s">
        <v>159</v>
      </c>
      <c r="E243" s="224" t="s">
        <v>160</v>
      </c>
      <c r="F243" s="224" t="s">
        <v>161</v>
      </c>
      <c r="G243" s="224" t="s">
        <v>162</v>
      </c>
      <c r="H243" s="224" t="s">
        <v>163</v>
      </c>
      <c r="I243" s="224" t="s">
        <v>164</v>
      </c>
      <c r="J243" s="224" t="s">
        <v>165</v>
      </c>
      <c r="K243" s="224" t="s">
        <v>166</v>
      </c>
      <c r="L243" s="224" t="s">
        <v>167</v>
      </c>
      <c r="M243" s="225" t="s">
        <v>168</v>
      </c>
      <c r="O243" s="223"/>
      <c r="P243" s="224" t="s">
        <v>169</v>
      </c>
      <c r="Q243" s="224" t="s">
        <v>170</v>
      </c>
      <c r="R243" s="224" t="s">
        <v>171</v>
      </c>
      <c r="S243" s="225" t="s">
        <v>172</v>
      </c>
      <c r="T243" s="211"/>
      <c r="U243" s="223"/>
      <c r="V243" s="224" t="s">
        <v>173</v>
      </c>
      <c r="W243" s="225" t="s">
        <v>174</v>
      </c>
      <c r="X243" s="211"/>
      <c r="Y243" s="223"/>
      <c r="Z243" s="226" t="s">
        <v>175</v>
      </c>
    </row>
    <row r="244" spans="1:27" ht="13.5" thickBot="1">
      <c r="A244" s="236" t="s">
        <v>176</v>
      </c>
      <c r="B244" s="228">
        <f t="shared" ref="B244:M244" si="45">(B53/1000)/1.02</f>
        <v>7.9709607843137258</v>
      </c>
      <c r="C244" s="228">
        <f t="shared" si="45"/>
        <v>8.0775294117647061</v>
      </c>
      <c r="D244" s="228">
        <f t="shared" si="45"/>
        <v>8.0612352941176475</v>
      </c>
      <c r="E244" s="228">
        <f t="shared" si="45"/>
        <v>8.0661568627450979</v>
      </c>
      <c r="F244" s="228">
        <f t="shared" si="45"/>
        <v>8.0794411764705885</v>
      </c>
      <c r="G244" s="228">
        <f t="shared" si="45"/>
        <v>8.2769215686274489</v>
      </c>
      <c r="H244" s="228">
        <f t="shared" si="45"/>
        <v>7.8959656862745105</v>
      </c>
      <c r="I244" s="228">
        <f t="shared" si="45"/>
        <v>7.943559803921568</v>
      </c>
      <c r="J244" s="228">
        <f t="shared" si="45"/>
        <v>8.1213725490196076</v>
      </c>
      <c r="K244" s="228">
        <f t="shared" si="45"/>
        <v>8.0958823529411763</v>
      </c>
      <c r="L244" s="228">
        <f t="shared" si="45"/>
        <v>8.0029411764705891</v>
      </c>
      <c r="M244" s="228">
        <f t="shared" si="45"/>
        <v>8.2403333333333322</v>
      </c>
      <c r="O244" s="233" t="s">
        <v>176</v>
      </c>
      <c r="P244" s="228">
        <f t="shared" ref="P244:S249" si="46">(P53/1000)/1.02</f>
        <v>8.035382352941177</v>
      </c>
      <c r="Q244" s="228">
        <f t="shared" si="46"/>
        <v>8.1366470588235291</v>
      </c>
      <c r="R244" s="228">
        <f t="shared" si="46"/>
        <v>7.9881372549019609</v>
      </c>
      <c r="S244" s="229">
        <f t="shared" si="46"/>
        <v>8.1069607843137259</v>
      </c>
      <c r="T244" s="211"/>
      <c r="U244" s="233" t="s">
        <v>176</v>
      </c>
      <c r="V244" s="228">
        <f t="shared" ref="V244:W249" si="47">(V53/1000)/1.02</f>
        <v>8.0882843137254898</v>
      </c>
      <c r="W244" s="229">
        <f t="shared" si="47"/>
        <v>8.0514705882352935</v>
      </c>
      <c r="X244" s="211"/>
      <c r="Y244" s="233" t="s">
        <v>176</v>
      </c>
      <c r="Z244" s="229">
        <f t="shared" ref="Z244:Z249" si="48">(Z53/1000)/1.02</f>
        <v>8.070333333333334</v>
      </c>
    </row>
    <row r="245" spans="1:27">
      <c r="A245" s="236" t="s">
        <v>177</v>
      </c>
      <c r="B245" s="214">
        <f t="shared" ref="B245:M245" si="49">(B54/1000)/1.02</f>
        <v>8.8219941176470584</v>
      </c>
      <c r="C245" s="214">
        <f t="shared" si="49"/>
        <v>8.7497774509803925</v>
      </c>
      <c r="D245" s="214">
        <f t="shared" si="49"/>
        <v>8.6568049019607862</v>
      </c>
      <c r="E245" s="214">
        <f t="shared" si="49"/>
        <v>8.7103470588235297</v>
      </c>
      <c r="F245" s="214">
        <f t="shared" si="49"/>
        <v>8.6891049019607856</v>
      </c>
      <c r="G245" s="214">
        <f t="shared" si="49"/>
        <v>8.8501519607843147</v>
      </c>
      <c r="H245" s="214">
        <f t="shared" si="49"/>
        <v>8.5875137254901954</v>
      </c>
      <c r="I245" s="214">
        <f t="shared" si="49"/>
        <v>8.6981264705882353</v>
      </c>
      <c r="J245" s="214">
        <f t="shared" si="49"/>
        <v>8.8509745098039225</v>
      </c>
      <c r="K245" s="214">
        <f t="shared" si="49"/>
        <v>8.9120362745098038</v>
      </c>
      <c r="L245" s="214">
        <f t="shared" si="49"/>
        <v>8.9125127450980397</v>
      </c>
      <c r="M245" s="214">
        <f t="shared" si="49"/>
        <v>9.1569676470588224</v>
      </c>
      <c r="O245" s="230" t="s">
        <v>177</v>
      </c>
      <c r="P245" s="214">
        <f t="shared" si="46"/>
        <v>8.7444411764705894</v>
      </c>
      <c r="Q245" s="214">
        <f t="shared" si="46"/>
        <v>8.7488921568627465</v>
      </c>
      <c r="R245" s="214">
        <f t="shared" si="46"/>
        <v>8.7122901960784311</v>
      </c>
      <c r="S245" s="234">
        <f t="shared" si="46"/>
        <v>8.9845225490196086</v>
      </c>
      <c r="T245" s="211"/>
      <c r="U245" s="230" t="s">
        <v>177</v>
      </c>
      <c r="V245" s="214">
        <f t="shared" si="47"/>
        <v>8.7467303921568629</v>
      </c>
      <c r="W245" s="234">
        <f t="shared" si="47"/>
        <v>8.8584137254901965</v>
      </c>
      <c r="X245" s="211"/>
      <c r="Y245" s="230" t="s">
        <v>177</v>
      </c>
      <c r="Z245" s="234">
        <f t="shared" si="48"/>
        <v>8.7989225490196077</v>
      </c>
    </row>
    <row r="246" spans="1:27">
      <c r="A246" s="230" t="s">
        <v>178</v>
      </c>
      <c r="B246" s="214">
        <f t="shared" ref="B246:M246" si="50">(B55/1000)/1.02</f>
        <v>8.7599735294117647</v>
      </c>
      <c r="C246" s="214">
        <f t="shared" si="50"/>
        <v>8.6188088235294096</v>
      </c>
      <c r="D246" s="214">
        <f t="shared" si="50"/>
        <v>8.5011843137254903</v>
      </c>
      <c r="E246" s="214">
        <f t="shared" si="50"/>
        <v>8.6428862745098041</v>
      </c>
      <c r="F246" s="214">
        <f t="shared" si="50"/>
        <v>8.7518019607843129</v>
      </c>
      <c r="G246" s="214">
        <f t="shared" si="50"/>
        <v>8.9833607843137262</v>
      </c>
      <c r="H246" s="214">
        <f t="shared" si="50"/>
        <v>8.7123862745098037</v>
      </c>
      <c r="I246" s="214">
        <f t="shared" si="50"/>
        <v>8.8467470588235297</v>
      </c>
      <c r="J246" s="214">
        <f t="shared" si="50"/>
        <v>9.0062029411764684</v>
      </c>
      <c r="K246" s="214">
        <f t="shared" si="50"/>
        <v>8.9930882352941168</v>
      </c>
      <c r="L246" s="214">
        <f t="shared" si="50"/>
        <v>8.9770696078431396</v>
      </c>
      <c r="M246" s="214">
        <f t="shared" si="50"/>
        <v>8.9334254901960772</v>
      </c>
      <c r="O246" s="230" t="s">
        <v>178</v>
      </c>
      <c r="P246" s="214">
        <f t="shared" si="46"/>
        <v>8.6352647058823528</v>
      </c>
      <c r="Q246" s="214">
        <f t="shared" si="46"/>
        <v>8.7868852941176456</v>
      </c>
      <c r="R246" s="214">
        <f t="shared" si="46"/>
        <v>8.876522549019608</v>
      </c>
      <c r="S246" s="234">
        <f t="shared" si="46"/>
        <v>8.9715284313725494</v>
      </c>
      <c r="T246" s="211"/>
      <c r="U246" s="230" t="s">
        <v>178</v>
      </c>
      <c r="V246" s="214">
        <f t="shared" si="47"/>
        <v>8.718697058823528</v>
      </c>
      <c r="W246" s="234">
        <f t="shared" si="47"/>
        <v>8.9132499999999997</v>
      </c>
      <c r="X246" s="211"/>
      <c r="Y246" s="230" t="s">
        <v>178</v>
      </c>
      <c r="Z246" s="234">
        <f t="shared" si="48"/>
        <v>8.8163754901960765</v>
      </c>
    </row>
    <row r="247" spans="1:27">
      <c r="A247" s="230" t="s">
        <v>179</v>
      </c>
      <c r="B247" s="214">
        <f t="shared" ref="B247:M247" si="51">(B56/1000)/1.02</f>
        <v>7.3901529411764706</v>
      </c>
      <c r="C247" s="214">
        <f t="shared" si="51"/>
        <v>7.8180892156862747</v>
      </c>
      <c r="D247" s="214">
        <f t="shared" si="51"/>
        <v>8.3921568627450984</v>
      </c>
      <c r="E247" s="214">
        <f t="shared" si="51"/>
        <v>6.2578313725490196</v>
      </c>
      <c r="F247" s="214">
        <f t="shared" si="51"/>
        <v>8.4171705882352938</v>
      </c>
      <c r="G247" s="214">
        <f t="shared" si="51"/>
        <v>9.3049019607843135</v>
      </c>
      <c r="H247" s="214">
        <f t="shared" si="51"/>
        <v>7.9697264705882347</v>
      </c>
      <c r="I247" s="214">
        <f t="shared" si="51"/>
        <v>7.8676470588235299</v>
      </c>
      <c r="J247" s="214">
        <f t="shared" si="51"/>
        <v>7.3973098039215683</v>
      </c>
      <c r="K247" s="214">
        <f t="shared" si="51"/>
        <v>0</v>
      </c>
      <c r="L247" s="214">
        <f t="shared" si="51"/>
        <v>7.6294656862745098</v>
      </c>
      <c r="M247" s="214">
        <f t="shared" si="51"/>
        <v>7.5549019607843144</v>
      </c>
      <c r="O247" s="230" t="s">
        <v>179</v>
      </c>
      <c r="P247" s="214">
        <f t="shared" si="46"/>
        <v>7.5246862745098042</v>
      </c>
      <c r="Q247" s="214">
        <f t="shared" si="46"/>
        <v>6.8169441176470595</v>
      </c>
      <c r="R247" s="214">
        <f t="shared" si="46"/>
        <v>7.7539901960784308</v>
      </c>
      <c r="S247" s="234">
        <f t="shared" si="46"/>
        <v>7.6205558823529405</v>
      </c>
      <c r="T247" s="211"/>
      <c r="U247" s="230" t="s">
        <v>179</v>
      </c>
      <c r="V247" s="214">
        <f t="shared" si="47"/>
        <v>7.3396186274509807</v>
      </c>
      <c r="W247" s="234">
        <f t="shared" si="47"/>
        <v>7.7120196078431373</v>
      </c>
      <c r="X247" s="211"/>
      <c r="Y247" s="230" t="s">
        <v>179</v>
      </c>
      <c r="Z247" s="234">
        <f t="shared" si="48"/>
        <v>7.4501911764705877</v>
      </c>
    </row>
    <row r="248" spans="1:27">
      <c r="A248" s="230" t="s">
        <v>77</v>
      </c>
      <c r="B248" s="214">
        <f t="shared" ref="B248:M248" si="52">(B57/1000)/1.02</f>
        <v>6.8315431372549025</v>
      </c>
      <c r="C248" s="214">
        <f t="shared" si="52"/>
        <v>7.0132254901960778</v>
      </c>
      <c r="D248" s="214">
        <f t="shared" si="52"/>
        <v>7.1644058823529413</v>
      </c>
      <c r="E248" s="214">
        <f t="shared" si="52"/>
        <v>7.2068980392156856</v>
      </c>
      <c r="F248" s="214">
        <f t="shared" si="52"/>
        <v>7.2544156862745099</v>
      </c>
      <c r="G248" s="214">
        <f t="shared" si="52"/>
        <v>7.5015872549019598</v>
      </c>
      <c r="H248" s="214">
        <f t="shared" si="52"/>
        <v>7.0996558823529421</v>
      </c>
      <c r="I248" s="214">
        <f t="shared" si="52"/>
        <v>7.0792696078431367</v>
      </c>
      <c r="J248" s="214">
        <f t="shared" si="52"/>
        <v>7.2243460784313722</v>
      </c>
      <c r="K248" s="214">
        <f t="shared" si="52"/>
        <v>7.1712921568627452</v>
      </c>
      <c r="L248" s="214">
        <f t="shared" si="52"/>
        <v>6.8906068627450976</v>
      </c>
      <c r="M248" s="214">
        <f t="shared" si="52"/>
        <v>7.0572107843137246</v>
      </c>
      <c r="O248" s="230" t="s">
        <v>77</v>
      </c>
      <c r="P248" s="214">
        <f t="shared" si="46"/>
        <v>6.9922058823529412</v>
      </c>
      <c r="Q248" s="214">
        <f t="shared" si="46"/>
        <v>7.312792156862745</v>
      </c>
      <c r="R248" s="214">
        <f t="shared" si="46"/>
        <v>7.1363578431372554</v>
      </c>
      <c r="S248" s="234">
        <f t="shared" si="46"/>
        <v>7.0486931372549018</v>
      </c>
      <c r="T248" s="211"/>
      <c r="U248" s="230" t="s">
        <v>77</v>
      </c>
      <c r="V248" s="214">
        <f t="shared" si="47"/>
        <v>7.1623000000000001</v>
      </c>
      <c r="W248" s="234">
        <f t="shared" si="47"/>
        <v>7.0901421568627443</v>
      </c>
      <c r="X248" s="211"/>
      <c r="Y248" s="230" t="s">
        <v>77</v>
      </c>
      <c r="Z248" s="234">
        <f t="shared" si="48"/>
        <v>7.1252225490196075</v>
      </c>
    </row>
    <row r="249" spans="1:27" ht="13.5" thickBot="1">
      <c r="A249" s="233" t="s">
        <v>180</v>
      </c>
      <c r="B249" s="237">
        <f t="shared" ref="B249:M249" si="53">(B58/1000)/1.02</f>
        <v>7.6750019607843143</v>
      </c>
      <c r="C249" s="237">
        <f t="shared" si="53"/>
        <v>7.763489215686274</v>
      </c>
      <c r="D249" s="237">
        <f t="shared" si="53"/>
        <v>7.8314862745098033</v>
      </c>
      <c r="E249" s="237">
        <f t="shared" si="53"/>
        <v>7.8077098039215675</v>
      </c>
      <c r="F249" s="237">
        <f t="shared" si="53"/>
        <v>7.8336745098039211</v>
      </c>
      <c r="G249" s="237">
        <f t="shared" si="53"/>
        <v>7.9274499999999994</v>
      </c>
      <c r="H249" s="237">
        <f t="shared" si="53"/>
        <v>7.7047813725490197</v>
      </c>
      <c r="I249" s="237">
        <f t="shared" si="53"/>
        <v>7.6726666666666663</v>
      </c>
      <c r="J249" s="237">
        <f t="shared" si="53"/>
        <v>7.8147284313725489</v>
      </c>
      <c r="K249" s="237">
        <f t="shared" si="53"/>
        <v>7.7989656862745091</v>
      </c>
      <c r="L249" s="237">
        <f t="shared" si="53"/>
        <v>7.7529519607843138</v>
      </c>
      <c r="M249" s="237">
        <f t="shared" si="53"/>
        <v>7.9181725490196087</v>
      </c>
      <c r="O249" s="233" t="s">
        <v>180</v>
      </c>
      <c r="P249" s="237">
        <f t="shared" si="46"/>
        <v>7.7561568627450974</v>
      </c>
      <c r="Q249" s="237">
        <f t="shared" si="46"/>
        <v>7.8521107843137248</v>
      </c>
      <c r="R249" s="237">
        <f t="shared" si="46"/>
        <v>7.734647058823529</v>
      </c>
      <c r="S249" s="238">
        <f t="shared" si="46"/>
        <v>7.8173382352941179</v>
      </c>
      <c r="T249" s="211"/>
      <c r="U249" s="233" t="s">
        <v>180</v>
      </c>
      <c r="V249" s="237">
        <f t="shared" si="47"/>
        <v>7.8071382352941177</v>
      </c>
      <c r="W249" s="238">
        <f t="shared" si="47"/>
        <v>7.7795303921568628</v>
      </c>
      <c r="X249" s="211"/>
      <c r="Y249" s="233" t="s">
        <v>180</v>
      </c>
      <c r="Z249" s="238">
        <f t="shared" si="48"/>
        <v>7.7934519607843136</v>
      </c>
    </row>
    <row r="251" spans="1:27" ht="16.5" thickBot="1">
      <c r="A251" s="216">
        <v>2009</v>
      </c>
      <c r="B251" s="211"/>
      <c r="C251" s="211"/>
      <c r="D251" s="211"/>
      <c r="E251" s="211"/>
      <c r="F251" s="211"/>
      <c r="G251" s="211"/>
      <c r="H251" s="211"/>
      <c r="I251" s="211"/>
      <c r="J251" s="211"/>
      <c r="K251" s="211"/>
      <c r="L251" s="211"/>
      <c r="M251" s="215" t="s">
        <v>184</v>
      </c>
      <c r="O251" s="216">
        <v>2009</v>
      </c>
      <c r="P251" s="218" t="s">
        <v>154</v>
      </c>
      <c r="Q251" s="218"/>
      <c r="R251" s="218"/>
      <c r="S251" s="218"/>
      <c r="T251" s="211"/>
      <c r="U251" s="216">
        <v>2009</v>
      </c>
      <c r="V251" s="218" t="s">
        <v>155</v>
      </c>
      <c r="W251" s="218"/>
      <c r="X251" s="211"/>
      <c r="Y251" s="216">
        <v>2009</v>
      </c>
      <c r="Z251" s="211"/>
    </row>
    <row r="252" spans="1:27" ht="14.25" thickBot="1">
      <c r="A252" s="223"/>
      <c r="B252" s="224" t="s">
        <v>157</v>
      </c>
      <c r="C252" s="224" t="s">
        <v>158</v>
      </c>
      <c r="D252" s="224" t="s">
        <v>159</v>
      </c>
      <c r="E252" s="224" t="s">
        <v>160</v>
      </c>
      <c r="F252" s="224" t="s">
        <v>161</v>
      </c>
      <c r="G252" s="224" t="s">
        <v>162</v>
      </c>
      <c r="H252" s="224" t="s">
        <v>163</v>
      </c>
      <c r="I252" s="224" t="s">
        <v>164</v>
      </c>
      <c r="J252" s="224" t="s">
        <v>165</v>
      </c>
      <c r="K252" s="224" t="s">
        <v>166</v>
      </c>
      <c r="L252" s="224" t="s">
        <v>167</v>
      </c>
      <c r="M252" s="225" t="s">
        <v>168</v>
      </c>
      <c r="O252" s="223"/>
      <c r="P252" s="224" t="s">
        <v>169</v>
      </c>
      <c r="Q252" s="224" t="s">
        <v>170</v>
      </c>
      <c r="R252" s="224" t="s">
        <v>171</v>
      </c>
      <c r="S252" s="225" t="s">
        <v>172</v>
      </c>
      <c r="T252" s="211"/>
      <c r="U252" s="223"/>
      <c r="V252" s="224" t="s">
        <v>173</v>
      </c>
      <c r="W252" s="225" t="s">
        <v>174</v>
      </c>
      <c r="X252" s="211"/>
      <c r="Y252" s="223"/>
      <c r="Z252" s="226" t="s">
        <v>175</v>
      </c>
    </row>
    <row r="253" spans="1:27" ht="13.5" thickBot="1">
      <c r="A253" s="236" t="s">
        <v>176</v>
      </c>
      <c r="B253" s="228">
        <f t="shared" ref="B253:M253" si="54">(B62/1000)/1.02</f>
        <v>8.6632156862745102</v>
      </c>
      <c r="C253" s="228">
        <f t="shared" si="54"/>
        <v>9.129186274509804</v>
      </c>
      <c r="D253" s="228">
        <f t="shared" si="54"/>
        <v>9.4749049019607838</v>
      </c>
      <c r="E253" s="228">
        <f t="shared" si="54"/>
        <v>9.2831323529411769</v>
      </c>
      <c r="F253" s="228">
        <f t="shared" si="54"/>
        <v>9.4269637254901966</v>
      </c>
      <c r="G253" s="228">
        <f t="shared" si="54"/>
        <v>9.7041029411764708</v>
      </c>
      <c r="H253" s="228">
        <f t="shared" si="54"/>
        <v>9.4623176470588231</v>
      </c>
      <c r="I253" s="228">
        <f t="shared" si="54"/>
        <v>9.271215686274509</v>
      </c>
      <c r="J253" s="228">
        <f t="shared" si="54"/>
        <v>9.1892843137254907</v>
      </c>
      <c r="K253" s="228">
        <f t="shared" si="54"/>
        <v>8.8157862745098043</v>
      </c>
      <c r="L253" s="228">
        <f t="shared" si="54"/>
        <v>8.9159470588235283</v>
      </c>
      <c r="M253" s="228">
        <f t="shared" si="54"/>
        <v>9.0849019607843147</v>
      </c>
      <c r="O253" s="233" t="s">
        <v>176</v>
      </c>
      <c r="P253" s="228">
        <f t="shared" ref="P253:S258" si="55">(P62/1000)/1.02</f>
        <v>9.1140000000000008</v>
      </c>
      <c r="Q253" s="228">
        <f t="shared" si="55"/>
        <v>9.4592254901960793</v>
      </c>
      <c r="R253" s="228">
        <f t="shared" si="55"/>
        <v>9.3113627450980392</v>
      </c>
      <c r="S253" s="229">
        <f t="shared" si="55"/>
        <v>8.9406960784313725</v>
      </c>
      <c r="T253" s="211"/>
      <c r="U253" s="233" t="s">
        <v>176</v>
      </c>
      <c r="V253" s="228">
        <f t="shared" ref="V253:W258" si="56">(V62/1000)/1.02</f>
        <v>9.2970882352941189</v>
      </c>
      <c r="W253" s="229">
        <f t="shared" si="56"/>
        <v>9.1325294117647058</v>
      </c>
      <c r="X253" s="211"/>
      <c r="Y253" s="233" t="s">
        <v>176</v>
      </c>
      <c r="Z253" s="229">
        <f t="shared" ref="Z253:Z258" si="57">(Z62/1000)/1.02</f>
        <v>9.215107843137254</v>
      </c>
      <c r="AA253" s="159"/>
    </row>
    <row r="254" spans="1:27">
      <c r="A254" s="236" t="s">
        <v>177</v>
      </c>
      <c r="B254" s="214">
        <f t="shared" ref="B254:M254" si="58">(B63/1000)/1.02</f>
        <v>9.5138470588235293</v>
      </c>
      <c r="C254" s="214">
        <f t="shared" si="58"/>
        <v>9.9179205882352939</v>
      </c>
      <c r="D254" s="214">
        <f t="shared" si="58"/>
        <v>10.251778431372548</v>
      </c>
      <c r="E254" s="214">
        <f t="shared" si="58"/>
        <v>10.128876470588235</v>
      </c>
      <c r="F254" s="214">
        <f t="shared" si="58"/>
        <v>10.305026470588235</v>
      </c>
      <c r="G254" s="214">
        <f t="shared" si="58"/>
        <v>10.595389215686275</v>
      </c>
      <c r="H254" s="214">
        <f t="shared" si="58"/>
        <v>10.443916666666667</v>
      </c>
      <c r="I254" s="214">
        <f t="shared" si="58"/>
        <v>10.431122549019609</v>
      </c>
      <c r="J254" s="214">
        <f t="shared" si="58"/>
        <v>10.316649019607844</v>
      </c>
      <c r="K254" s="214">
        <f t="shared" si="58"/>
        <v>10.037352941176472</v>
      </c>
      <c r="L254" s="214">
        <f t="shared" si="58"/>
        <v>10.21281862745098</v>
      </c>
      <c r="M254" s="214">
        <f t="shared" si="58"/>
        <v>10.312480392156862</v>
      </c>
      <c r="O254" s="230" t="s">
        <v>177</v>
      </c>
      <c r="P254" s="214">
        <f t="shared" si="55"/>
        <v>9.9216872549019595</v>
      </c>
      <c r="Q254" s="214">
        <f t="shared" si="55"/>
        <v>10.33304019607843</v>
      </c>
      <c r="R254" s="214">
        <f t="shared" si="55"/>
        <v>10.393694117647057</v>
      </c>
      <c r="S254" s="234">
        <f t="shared" si="55"/>
        <v>10.194032352941177</v>
      </c>
      <c r="T254" s="211"/>
      <c r="U254" s="230" t="s">
        <v>177</v>
      </c>
      <c r="V254" s="214">
        <f t="shared" si="56"/>
        <v>10.129090196078431</v>
      </c>
      <c r="W254" s="234">
        <f t="shared" si="56"/>
        <v>10.298413725490196</v>
      </c>
      <c r="X254" s="211"/>
      <c r="Y254" s="230" t="s">
        <v>177</v>
      </c>
      <c r="Z254" s="234">
        <f t="shared" si="57"/>
        <v>10.209119607843137</v>
      </c>
      <c r="AA254" s="159"/>
    </row>
    <row r="255" spans="1:27">
      <c r="A255" s="230" t="s">
        <v>178</v>
      </c>
      <c r="B255" s="214">
        <f t="shared" ref="B255:M255" si="59">(B64/1000)/1.02</f>
        <v>9.546423529411765</v>
      </c>
      <c r="C255" s="214">
        <f t="shared" si="59"/>
        <v>9.9922264705882355</v>
      </c>
      <c r="D255" s="214">
        <f t="shared" si="59"/>
        <v>10.472062745098039</v>
      </c>
      <c r="E255" s="214">
        <f t="shared" si="59"/>
        <v>10.410544117647056</v>
      </c>
      <c r="F255" s="214">
        <f t="shared" si="59"/>
        <v>10.566232352941176</v>
      </c>
      <c r="G255" s="214">
        <f t="shared" si="59"/>
        <v>10.843402941176471</v>
      </c>
      <c r="H255" s="214">
        <f t="shared" si="59"/>
        <v>10.672122549019607</v>
      </c>
      <c r="I255" s="214">
        <f t="shared" si="59"/>
        <v>10.709756862745097</v>
      </c>
      <c r="J255" s="214">
        <f t="shared" si="59"/>
        <v>10.670248039215688</v>
      </c>
      <c r="K255" s="214">
        <f t="shared" si="59"/>
        <v>10.465809803921569</v>
      </c>
      <c r="L255" s="214">
        <f t="shared" si="59"/>
        <v>10.456409803921568</v>
      </c>
      <c r="M255" s="214">
        <f t="shared" si="59"/>
        <v>10.482206862745098</v>
      </c>
      <c r="O255" s="230" t="s">
        <v>178</v>
      </c>
      <c r="P255" s="214">
        <f t="shared" si="55"/>
        <v>10.127084313725492</v>
      </c>
      <c r="Q255" s="214">
        <f t="shared" si="55"/>
        <v>10.607463725490195</v>
      </c>
      <c r="R255" s="214">
        <f t="shared" si="55"/>
        <v>10.678729411764705</v>
      </c>
      <c r="S255" s="234">
        <f t="shared" si="55"/>
        <v>10.469009803921569</v>
      </c>
      <c r="T255" s="211"/>
      <c r="U255" s="230" t="s">
        <v>178</v>
      </c>
      <c r="V255" s="214">
        <f t="shared" si="56"/>
        <v>10.384846078431371</v>
      </c>
      <c r="W255" s="234">
        <f t="shared" si="56"/>
        <v>10.570888235294118</v>
      </c>
      <c r="X255" s="211"/>
      <c r="Y255" s="230" t="s">
        <v>178</v>
      </c>
      <c r="Z255" s="234">
        <f t="shared" si="57"/>
        <v>10.491053921568627</v>
      </c>
      <c r="AA255" s="159"/>
    </row>
    <row r="256" spans="1:27">
      <c r="A256" s="230" t="s">
        <v>179</v>
      </c>
      <c r="B256" s="214">
        <f t="shared" ref="B256:M256" si="60">(B65/1000)/1.02</f>
        <v>7.0558823529411763</v>
      </c>
      <c r="C256" s="214">
        <f t="shared" si="60"/>
        <v>8.3434558823529414</v>
      </c>
      <c r="D256" s="214">
        <f t="shared" si="60"/>
        <v>0</v>
      </c>
      <c r="E256" s="214">
        <f t="shared" si="60"/>
        <v>0</v>
      </c>
      <c r="F256" s="214">
        <f t="shared" si="60"/>
        <v>8</v>
      </c>
      <c r="G256" s="214">
        <f t="shared" si="60"/>
        <v>0</v>
      </c>
      <c r="H256" s="214">
        <f t="shared" si="60"/>
        <v>0</v>
      </c>
      <c r="I256" s="214">
        <f t="shared" si="60"/>
        <v>0</v>
      </c>
      <c r="J256" s="214">
        <f t="shared" si="60"/>
        <v>7.4519607843137257</v>
      </c>
      <c r="K256" s="214">
        <f t="shared" si="60"/>
        <v>8.4612284313725485</v>
      </c>
      <c r="L256" s="214">
        <f t="shared" si="60"/>
        <v>8.3503333333333334</v>
      </c>
      <c r="M256" s="214">
        <f t="shared" si="60"/>
        <v>0</v>
      </c>
      <c r="O256" s="230" t="s">
        <v>179</v>
      </c>
      <c r="P256" s="214">
        <f t="shared" si="55"/>
        <v>8.2597725490196101</v>
      </c>
      <c r="Q256" s="214">
        <f t="shared" si="55"/>
        <v>8</v>
      </c>
      <c r="R256" s="214">
        <f t="shared" si="55"/>
        <v>7.4519607843137257</v>
      </c>
      <c r="S256" s="234">
        <f t="shared" si="55"/>
        <v>8.4489656862745086</v>
      </c>
      <c r="T256" s="211"/>
      <c r="U256" s="230" t="s">
        <v>179</v>
      </c>
      <c r="V256" s="214">
        <f t="shared" si="56"/>
        <v>8.177582352941176</v>
      </c>
      <c r="W256" s="234">
        <f t="shared" si="56"/>
        <v>7.8492343137254901</v>
      </c>
      <c r="X256" s="211"/>
      <c r="Y256" s="230" t="s">
        <v>179</v>
      </c>
      <c r="Z256" s="234">
        <f t="shared" si="57"/>
        <v>8.1285137254901976</v>
      </c>
      <c r="AA256" s="159"/>
    </row>
    <row r="257" spans="1:28">
      <c r="A257" s="230" t="s">
        <v>77</v>
      </c>
      <c r="B257" s="214">
        <f t="shared" ref="B257:M257" si="61">(B66/1000)/1.02</f>
        <v>7.5045450980392152</v>
      </c>
      <c r="C257" s="214">
        <f t="shared" si="61"/>
        <v>7.8538490196078428</v>
      </c>
      <c r="D257" s="214">
        <f t="shared" si="61"/>
        <v>8.3218411764705884</v>
      </c>
      <c r="E257" s="214">
        <f t="shared" si="61"/>
        <v>8.2250911764705901</v>
      </c>
      <c r="F257" s="214">
        <f t="shared" si="61"/>
        <v>8.2923666666666662</v>
      </c>
      <c r="G257" s="214">
        <f t="shared" si="61"/>
        <v>8.5578627450980385</v>
      </c>
      <c r="H257" s="214">
        <f t="shared" si="61"/>
        <v>8.1978029411764695</v>
      </c>
      <c r="I257" s="214">
        <f t="shared" si="61"/>
        <v>7.9295450980392159</v>
      </c>
      <c r="J257" s="214">
        <f t="shared" si="61"/>
        <v>7.7692725490196075</v>
      </c>
      <c r="K257" s="214">
        <f t="shared" si="61"/>
        <v>7.3609401960784311</v>
      </c>
      <c r="L257" s="214">
        <f t="shared" si="61"/>
        <v>7.335255882352941</v>
      </c>
      <c r="M257" s="214">
        <f t="shared" si="61"/>
        <v>7.3674950980392158</v>
      </c>
      <c r="O257" s="230" t="s">
        <v>77</v>
      </c>
      <c r="P257" s="214">
        <f t="shared" si="55"/>
        <v>7.9058617647058824</v>
      </c>
      <c r="Q257" s="214">
        <f t="shared" si="55"/>
        <v>8.3479264705882343</v>
      </c>
      <c r="R257" s="214">
        <f t="shared" si="55"/>
        <v>7.9649205882352945</v>
      </c>
      <c r="S257" s="234">
        <f t="shared" si="55"/>
        <v>7.3543225490196074</v>
      </c>
      <c r="T257" s="211"/>
      <c r="U257" s="230" t="s">
        <v>77</v>
      </c>
      <c r="V257" s="214">
        <f t="shared" si="56"/>
        <v>8.149072549019607</v>
      </c>
      <c r="W257" s="234">
        <f t="shared" si="56"/>
        <v>7.6666696078431373</v>
      </c>
      <c r="X257" s="211"/>
      <c r="Y257" s="230" t="s">
        <v>77</v>
      </c>
      <c r="Z257" s="234">
        <f t="shared" si="57"/>
        <v>7.8940225490196072</v>
      </c>
      <c r="AA257" s="159"/>
    </row>
    <row r="258" spans="1:28" ht="13.5" thickBot="1">
      <c r="A258" s="233" t="s">
        <v>180</v>
      </c>
      <c r="B258" s="237">
        <f t="shared" ref="B258:M258" si="62">(B67/1000)/1.02</f>
        <v>8.2161970588235285</v>
      </c>
      <c r="C258" s="237">
        <f t="shared" si="62"/>
        <v>8.5061735294117646</v>
      </c>
      <c r="D258" s="237">
        <f t="shared" si="62"/>
        <v>8.8987970588235292</v>
      </c>
      <c r="E258" s="237">
        <f t="shared" si="62"/>
        <v>8.8845509803921559</v>
      </c>
      <c r="F258" s="237">
        <f t="shared" si="62"/>
        <v>8.9041156862745101</v>
      </c>
      <c r="G258" s="237">
        <f t="shared" si="62"/>
        <v>9.1186578431372549</v>
      </c>
      <c r="H258" s="237">
        <f t="shared" si="62"/>
        <v>9.0289078431372545</v>
      </c>
      <c r="I258" s="237">
        <f t="shared" si="62"/>
        <v>9.000198039215686</v>
      </c>
      <c r="J258" s="237">
        <f t="shared" si="62"/>
        <v>8.9832558823529425</v>
      </c>
      <c r="K258" s="237">
        <f t="shared" si="62"/>
        <v>8.7489715686274501</v>
      </c>
      <c r="L258" s="237">
        <f t="shared" si="62"/>
        <v>8.825706862745097</v>
      </c>
      <c r="M258" s="237">
        <f t="shared" si="62"/>
        <v>8.8733117647058837</v>
      </c>
      <c r="O258" s="233" t="s">
        <v>180</v>
      </c>
      <c r="P258" s="237">
        <f t="shared" si="55"/>
        <v>8.5685078431372563</v>
      </c>
      <c r="Q258" s="237">
        <f t="shared" si="55"/>
        <v>8.9562558823529397</v>
      </c>
      <c r="R258" s="237">
        <f t="shared" si="55"/>
        <v>9.0038568627450974</v>
      </c>
      <c r="S258" s="238">
        <f t="shared" si="55"/>
        <v>8.8139637254901952</v>
      </c>
      <c r="T258" s="211"/>
      <c r="U258" s="233" t="s">
        <v>180</v>
      </c>
      <c r="V258" s="237">
        <f t="shared" si="56"/>
        <v>8.7772176470588228</v>
      </c>
      <c r="W258" s="238">
        <f t="shared" si="56"/>
        <v>8.9122078431372547</v>
      </c>
      <c r="X258" s="211"/>
      <c r="Y258" s="233" t="s">
        <v>180</v>
      </c>
      <c r="Z258" s="238">
        <f t="shared" si="57"/>
        <v>8.8461107843137246</v>
      </c>
      <c r="AA258" s="159"/>
    </row>
    <row r="259" spans="1:28" ht="18">
      <c r="B259" s="180"/>
      <c r="C259" s="180"/>
      <c r="D259" s="180"/>
      <c r="E259" s="180"/>
      <c r="F259" s="248"/>
      <c r="G259" s="251"/>
      <c r="H259" s="180"/>
      <c r="I259" s="180"/>
      <c r="J259" s="180"/>
      <c r="K259" s="180"/>
      <c r="L259" s="180"/>
      <c r="M259" s="248"/>
      <c r="N259" s="180"/>
      <c r="O259" s="252"/>
      <c r="P259" s="252"/>
      <c r="Q259" s="252"/>
      <c r="R259" s="252"/>
      <c r="S259" s="252"/>
      <c r="T259" s="252"/>
      <c r="U259" s="252"/>
      <c r="V259" s="252"/>
      <c r="W259" s="252"/>
      <c r="X259" s="252"/>
      <c r="Y259" s="252"/>
      <c r="Z259" s="252"/>
    </row>
    <row r="260" spans="1:28" ht="16.5" thickBot="1">
      <c r="A260" s="216">
        <v>2010</v>
      </c>
      <c r="B260" s="211"/>
      <c r="C260" s="211"/>
      <c r="D260" s="211"/>
      <c r="E260" s="211"/>
      <c r="F260" s="211"/>
      <c r="G260" s="211"/>
      <c r="H260" s="211"/>
      <c r="I260" s="211"/>
      <c r="J260" s="211"/>
      <c r="K260" s="211"/>
      <c r="L260" s="211"/>
      <c r="M260" s="215" t="s">
        <v>184</v>
      </c>
      <c r="O260" s="216">
        <v>2010</v>
      </c>
      <c r="P260" s="218" t="s">
        <v>154</v>
      </c>
      <c r="Q260" s="218"/>
      <c r="R260" s="218"/>
      <c r="S260" s="218"/>
      <c r="T260" s="211"/>
      <c r="U260" s="216">
        <v>2010</v>
      </c>
      <c r="V260" s="218" t="s">
        <v>155</v>
      </c>
      <c r="W260" s="218"/>
      <c r="X260" s="211"/>
      <c r="Y260" s="216">
        <v>2010</v>
      </c>
      <c r="Z260" s="211"/>
    </row>
    <row r="261" spans="1:28" ht="14.25" thickBot="1">
      <c r="A261" s="223"/>
      <c r="B261" s="224" t="s">
        <v>157</v>
      </c>
      <c r="C261" s="224" t="s">
        <v>158</v>
      </c>
      <c r="D261" s="224" t="s">
        <v>159</v>
      </c>
      <c r="E261" s="224" t="s">
        <v>160</v>
      </c>
      <c r="F261" s="224" t="s">
        <v>161</v>
      </c>
      <c r="G261" s="224" t="s">
        <v>162</v>
      </c>
      <c r="H261" s="224" t="s">
        <v>163</v>
      </c>
      <c r="I261" s="224" t="s">
        <v>164</v>
      </c>
      <c r="J261" s="224" t="s">
        <v>165</v>
      </c>
      <c r="K261" s="224" t="s">
        <v>166</v>
      </c>
      <c r="L261" s="224" t="s">
        <v>167</v>
      </c>
      <c r="M261" s="225" t="s">
        <v>168</v>
      </c>
      <c r="O261" s="223"/>
      <c r="P261" s="224" t="s">
        <v>169</v>
      </c>
      <c r="Q261" s="224" t="s">
        <v>170</v>
      </c>
      <c r="R261" s="224" t="s">
        <v>171</v>
      </c>
      <c r="S261" s="225" t="s">
        <v>172</v>
      </c>
      <c r="T261" s="211"/>
      <c r="U261" s="223"/>
      <c r="V261" s="224" t="s">
        <v>173</v>
      </c>
      <c r="W261" s="225" t="s">
        <v>174</v>
      </c>
      <c r="X261" s="211"/>
      <c r="Y261" s="223"/>
      <c r="Z261" s="226" t="s">
        <v>175</v>
      </c>
      <c r="AB261" s="159"/>
    </row>
    <row r="262" spans="1:28" ht="13.5" thickBot="1">
      <c r="A262" s="236" t="s">
        <v>176</v>
      </c>
      <c r="B262" s="228">
        <f t="shared" ref="B262:M262" si="63">(B71/1000)/1.02</f>
        <v>9.4317647058823528</v>
      </c>
      <c r="C262" s="228">
        <f t="shared" si="63"/>
        <v>9.4452647058823516</v>
      </c>
      <c r="D262" s="228">
        <f t="shared" si="63"/>
        <v>8.7765147058823523</v>
      </c>
      <c r="E262" s="228">
        <f t="shared" si="63"/>
        <v>8.7791274509803898</v>
      </c>
      <c r="F262" s="228">
        <f t="shared" si="63"/>
        <v>8.4365294117647061</v>
      </c>
      <c r="G262" s="228">
        <f t="shared" si="63"/>
        <v>8.4510098039215684</v>
      </c>
      <c r="H262" s="228">
        <f t="shared" si="63"/>
        <v>8.2935000000000016</v>
      </c>
      <c r="I262" s="228">
        <f t="shared" si="63"/>
        <v>8.5082549019607843</v>
      </c>
      <c r="J262" s="228">
        <f t="shared" si="63"/>
        <v>8.6562352941176481</v>
      </c>
      <c r="K262" s="228">
        <f t="shared" si="63"/>
        <v>8.7949607843137247</v>
      </c>
      <c r="L262" s="228">
        <f t="shared" si="63"/>
        <v>9.4017647058823517</v>
      </c>
      <c r="M262" s="228">
        <f t="shared" si="63"/>
        <v>9.9118598039215673</v>
      </c>
      <c r="O262" s="233" t="s">
        <v>176</v>
      </c>
      <c r="P262" s="228">
        <f t="shared" ref="P262:S267" si="64">(P71/1000)/1.02</f>
        <v>9.1714901960784303</v>
      </c>
      <c r="Q262" s="228">
        <f t="shared" si="64"/>
        <v>8.5377058823529399</v>
      </c>
      <c r="R262" s="228">
        <f t="shared" si="64"/>
        <v>8.5019019607843145</v>
      </c>
      <c r="S262" s="229">
        <f t="shared" si="64"/>
        <v>9.3745568627450986</v>
      </c>
      <c r="T262" s="211"/>
      <c r="U262" s="233" t="s">
        <v>176</v>
      </c>
      <c r="V262" s="228">
        <f t="shared" ref="V262:W267" si="65">(V71/1000)/1.02</f>
        <v>8.8310098039215674</v>
      </c>
      <c r="W262" s="229">
        <f t="shared" si="65"/>
        <v>8.9572784313725506</v>
      </c>
      <c r="X262" s="211"/>
      <c r="Y262" s="233" t="s">
        <v>176</v>
      </c>
      <c r="Z262" s="229">
        <f t="shared" ref="Z262:Z267" si="66">(Z71/1000)/1.02</f>
        <v>8.8967921568627428</v>
      </c>
      <c r="AA262" s="159"/>
      <c r="AB262" s="159"/>
    </row>
    <row r="263" spans="1:28">
      <c r="A263" s="236" t="s">
        <v>177</v>
      </c>
      <c r="B263" s="214">
        <f t="shared" ref="B263:M263" si="67">(B72/1000)/1.02</f>
        <v>10.663835294117645</v>
      </c>
      <c r="C263" s="214">
        <f t="shared" si="67"/>
        <v>10.58443431372549</v>
      </c>
      <c r="D263" s="214">
        <f t="shared" si="67"/>
        <v>9.7114235294117641</v>
      </c>
      <c r="E263" s="214">
        <f t="shared" si="67"/>
        <v>9.5474215686274526</v>
      </c>
      <c r="F263" s="214">
        <f t="shared" si="67"/>
        <v>9.0253833333333322</v>
      </c>
      <c r="G263" s="214">
        <f t="shared" si="67"/>
        <v>8.976466666666667</v>
      </c>
      <c r="H263" s="214">
        <f t="shared" si="67"/>
        <v>8.8288892156862762</v>
      </c>
      <c r="I263" s="214">
        <f t="shared" si="67"/>
        <v>9.1258450980392141</v>
      </c>
      <c r="J263" s="214">
        <f t="shared" si="67"/>
        <v>9.3070078431372547</v>
      </c>
      <c r="K263" s="214">
        <f t="shared" si="67"/>
        <v>9.6344235294117642</v>
      </c>
      <c r="L263" s="214">
        <f t="shared" si="67"/>
        <v>10.581882352941177</v>
      </c>
      <c r="M263" s="214">
        <f t="shared" si="67"/>
        <v>11.177170588235295</v>
      </c>
      <c r="O263" s="230" t="s">
        <v>177</v>
      </c>
      <c r="P263" s="214">
        <f t="shared" si="64"/>
        <v>10.27494705882353</v>
      </c>
      <c r="Q263" s="214">
        <f t="shared" si="64"/>
        <v>9.1498107843137255</v>
      </c>
      <c r="R263" s="214">
        <f t="shared" si="64"/>
        <v>9.1116088235294121</v>
      </c>
      <c r="S263" s="234">
        <f t="shared" si="64"/>
        <v>10.493461764705883</v>
      </c>
      <c r="T263" s="211"/>
      <c r="U263" s="230" t="s">
        <v>177</v>
      </c>
      <c r="V263" s="214">
        <f t="shared" si="65"/>
        <v>9.656807843137253</v>
      </c>
      <c r="W263" s="234">
        <f t="shared" si="65"/>
        <v>9.8416039215686268</v>
      </c>
      <c r="X263" s="211"/>
      <c r="Y263" s="230" t="s">
        <v>177</v>
      </c>
      <c r="Z263" s="234">
        <f t="shared" si="66"/>
        <v>9.7550254901960791</v>
      </c>
      <c r="AA263" s="159"/>
      <c r="AB263" s="159"/>
    </row>
    <row r="264" spans="1:28">
      <c r="A264" s="230" t="s">
        <v>178</v>
      </c>
      <c r="B264" s="214">
        <f t="shared" ref="B264:M264" si="68">(B73/1000)/1.02</f>
        <v>10.95747843137255</v>
      </c>
      <c r="C264" s="214">
        <f t="shared" si="68"/>
        <v>10.735768627450982</v>
      </c>
      <c r="D264" s="214">
        <f t="shared" si="68"/>
        <v>9.8054990196078435</v>
      </c>
      <c r="E264" s="214">
        <f t="shared" si="68"/>
        <v>9.7320078431372536</v>
      </c>
      <c r="F264" s="214">
        <f t="shared" si="68"/>
        <v>9.1416480392156867</v>
      </c>
      <c r="G264" s="214">
        <f t="shared" si="68"/>
        <v>9.1099088235294108</v>
      </c>
      <c r="H264" s="214">
        <f t="shared" si="68"/>
        <v>8.8967392156862761</v>
      </c>
      <c r="I264" s="214">
        <f t="shared" si="68"/>
        <v>9.3329470588235282</v>
      </c>
      <c r="J264" s="214">
        <f t="shared" si="68"/>
        <v>9.553758823529412</v>
      </c>
      <c r="K264" s="214">
        <f t="shared" si="68"/>
        <v>9.8522186274509824</v>
      </c>
      <c r="L264" s="214">
        <f t="shared" si="68"/>
        <v>10.856671568627451</v>
      </c>
      <c r="M264" s="214">
        <f t="shared" si="68"/>
        <v>11.376336274509802</v>
      </c>
      <c r="O264" s="230" t="s">
        <v>178</v>
      </c>
      <c r="P264" s="214">
        <f t="shared" si="64"/>
        <v>10.450186274509804</v>
      </c>
      <c r="Q264" s="214">
        <f t="shared" si="64"/>
        <v>9.2520352941176469</v>
      </c>
      <c r="R264" s="214">
        <f t="shared" si="64"/>
        <v>9.2644970588235296</v>
      </c>
      <c r="S264" s="234">
        <f t="shared" si="64"/>
        <v>10.720519607843137</v>
      </c>
      <c r="T264" s="211"/>
      <c r="U264" s="230" t="s">
        <v>178</v>
      </c>
      <c r="V264" s="214">
        <f t="shared" si="65"/>
        <v>9.6679715686274506</v>
      </c>
      <c r="W264" s="234">
        <f t="shared" si="65"/>
        <v>9.9324441176470586</v>
      </c>
      <c r="X264" s="211"/>
      <c r="Y264" s="230" t="s">
        <v>178</v>
      </c>
      <c r="Z264" s="234">
        <f t="shared" si="66"/>
        <v>9.8349794117647065</v>
      </c>
      <c r="AA264" s="159"/>
      <c r="AB264" s="159"/>
    </row>
    <row r="265" spans="1:28">
      <c r="A265" s="230" t="s">
        <v>179</v>
      </c>
      <c r="B265" s="214">
        <f t="shared" ref="B265:M265" si="69">(B74/1000)/1.02</f>
        <v>0</v>
      </c>
      <c r="C265" s="214">
        <f t="shared" si="69"/>
        <v>10.537254901960784</v>
      </c>
      <c r="D265" s="214">
        <f t="shared" si="69"/>
        <v>9.2391019607843123</v>
      </c>
      <c r="E265" s="214">
        <f t="shared" si="69"/>
        <v>5.9911764705882353</v>
      </c>
      <c r="F265" s="214">
        <f t="shared" si="69"/>
        <v>8.4378823529411751</v>
      </c>
      <c r="G265" s="214">
        <f t="shared" si="69"/>
        <v>8.056862745098039</v>
      </c>
      <c r="H265" s="214">
        <f t="shared" si="69"/>
        <v>8.0780490196078443</v>
      </c>
      <c r="I265" s="214">
        <f t="shared" si="69"/>
        <v>8.627568627450982</v>
      </c>
      <c r="J265" s="214">
        <f t="shared" si="69"/>
        <v>7.6494009803921568</v>
      </c>
      <c r="K265" s="214">
        <f t="shared" si="69"/>
        <v>0</v>
      </c>
      <c r="L265" s="214">
        <f t="shared" si="69"/>
        <v>0</v>
      </c>
      <c r="M265" s="214">
        <f t="shared" si="69"/>
        <v>8.0918294117647047</v>
      </c>
      <c r="O265" s="230" t="s">
        <v>179</v>
      </c>
      <c r="P265" s="214">
        <f t="shared" si="64"/>
        <v>9.3637245098039212</v>
      </c>
      <c r="Q265" s="214">
        <f t="shared" si="64"/>
        <v>8.2457578431372553</v>
      </c>
      <c r="R265" s="214">
        <f t="shared" si="64"/>
        <v>8.1555019607843136</v>
      </c>
      <c r="S265" s="234">
        <f t="shared" si="64"/>
        <v>8.0918294117647047</v>
      </c>
      <c r="T265" s="211"/>
      <c r="U265" s="230" t="s">
        <v>179</v>
      </c>
      <c r="V265" s="214">
        <f t="shared" si="65"/>
        <v>8.5879921568627449</v>
      </c>
      <c r="W265" s="234">
        <f t="shared" si="65"/>
        <v>8.1081578431372545</v>
      </c>
      <c r="X265" s="211"/>
      <c r="Y265" s="230" t="s">
        <v>179</v>
      </c>
      <c r="Z265" s="234">
        <f t="shared" si="66"/>
        <v>8.2939931372549012</v>
      </c>
      <c r="AA265" s="159"/>
      <c r="AB265" s="159"/>
    </row>
    <row r="266" spans="1:28">
      <c r="A266" s="230" t="s">
        <v>77</v>
      </c>
      <c r="B266" s="214">
        <f t="shared" ref="B266:M266" si="70">(B75/1000)/1.02</f>
        <v>7.6987490196078436</v>
      </c>
      <c r="C266" s="214">
        <f t="shared" si="70"/>
        <v>7.7641774509803918</v>
      </c>
      <c r="D266" s="214">
        <f t="shared" si="70"/>
        <v>7.6692333333333336</v>
      </c>
      <c r="E266" s="214">
        <f t="shared" si="70"/>
        <v>7.6816578431372546</v>
      </c>
      <c r="F266" s="214">
        <f t="shared" si="70"/>
        <v>7.5618058823529415</v>
      </c>
      <c r="G266" s="214">
        <f t="shared" si="70"/>
        <v>7.6600754901960784</v>
      </c>
      <c r="H266" s="214">
        <f t="shared" si="70"/>
        <v>7.503643137254902</v>
      </c>
      <c r="I266" s="214">
        <f t="shared" si="70"/>
        <v>7.4639941176470597</v>
      </c>
      <c r="J266" s="214">
        <f t="shared" si="70"/>
        <v>7.6025941176470591</v>
      </c>
      <c r="K266" s="214">
        <f t="shared" si="70"/>
        <v>7.5617882352941184</v>
      </c>
      <c r="L266" s="214">
        <f t="shared" si="70"/>
        <v>7.6284372549019608</v>
      </c>
      <c r="M266" s="214">
        <f t="shared" si="70"/>
        <v>7.850011764705882</v>
      </c>
      <c r="O266" s="230" t="s">
        <v>77</v>
      </c>
      <c r="P266" s="214">
        <f t="shared" si="64"/>
        <v>7.7070009803921566</v>
      </c>
      <c r="Q266" s="214">
        <f t="shared" si="64"/>
        <v>7.6363352941176466</v>
      </c>
      <c r="R266" s="214">
        <f t="shared" si="64"/>
        <v>7.5332794117647053</v>
      </c>
      <c r="S266" s="234">
        <f t="shared" si="64"/>
        <v>7.6773323529411757</v>
      </c>
      <c r="T266" s="211"/>
      <c r="U266" s="230" t="s">
        <v>77</v>
      </c>
      <c r="V266" s="214">
        <f t="shared" si="65"/>
        <v>7.6707921568627446</v>
      </c>
      <c r="W266" s="234">
        <f t="shared" si="65"/>
        <v>7.6081970588235288</v>
      </c>
      <c r="X266" s="211"/>
      <c r="Y266" s="230" t="s">
        <v>77</v>
      </c>
      <c r="Z266" s="234">
        <f t="shared" si="66"/>
        <v>7.6393715686274506</v>
      </c>
      <c r="AA266" s="159"/>
      <c r="AB266" s="159"/>
    </row>
    <row r="267" spans="1:28" ht="13.5" thickBot="1">
      <c r="A267" s="233" t="s">
        <v>180</v>
      </c>
      <c r="B267" s="237">
        <f t="shared" ref="B267:M267" si="71">(B76/1000)/1.02</f>
        <v>9.1670725490196077</v>
      </c>
      <c r="C267" s="237">
        <f t="shared" si="71"/>
        <v>9.2249999999999996</v>
      </c>
      <c r="D267" s="237">
        <f t="shared" si="71"/>
        <v>8.6148519607843124</v>
      </c>
      <c r="E267" s="237">
        <f t="shared" si="71"/>
        <v>8.4553088235294123</v>
      </c>
      <c r="F267" s="237">
        <f t="shared" si="71"/>
        <v>8.1928431372549024</v>
      </c>
      <c r="G267" s="237">
        <f t="shared" si="71"/>
        <v>8.2411862745098041</v>
      </c>
      <c r="H267" s="237">
        <f t="shared" si="71"/>
        <v>8.1249960784313711</v>
      </c>
      <c r="I267" s="237">
        <f t="shared" si="71"/>
        <v>8.2725970588235302</v>
      </c>
      <c r="J267" s="237">
        <f t="shared" si="71"/>
        <v>8.4183205882352929</v>
      </c>
      <c r="K267" s="237">
        <f t="shared" si="71"/>
        <v>8.4586480392156851</v>
      </c>
      <c r="L267" s="237">
        <f t="shared" si="71"/>
        <v>8.6843431372549027</v>
      </c>
      <c r="M267" s="237">
        <f t="shared" si="71"/>
        <v>9.0239754901960776</v>
      </c>
      <c r="O267" s="233" t="s">
        <v>180</v>
      </c>
      <c r="P267" s="237">
        <f t="shared" si="64"/>
        <v>8.9429284313725486</v>
      </c>
      <c r="Q267" s="237">
        <f t="shared" si="64"/>
        <v>8.2848284313725475</v>
      </c>
      <c r="R267" s="237">
        <f t="shared" si="64"/>
        <v>8.2859823529411756</v>
      </c>
      <c r="S267" s="238">
        <f t="shared" si="64"/>
        <v>8.7062421568627446</v>
      </c>
      <c r="T267" s="211"/>
      <c r="U267" s="233" t="s">
        <v>180</v>
      </c>
      <c r="V267" s="237">
        <f t="shared" si="65"/>
        <v>8.5867294117647059</v>
      </c>
      <c r="W267" s="238">
        <f t="shared" si="65"/>
        <v>8.5009382352941163</v>
      </c>
      <c r="X267" s="211"/>
      <c r="Y267" s="233" t="s">
        <v>180</v>
      </c>
      <c r="Z267" s="238">
        <f t="shared" si="66"/>
        <v>8.5428274509803916</v>
      </c>
      <c r="AA267" s="159"/>
    </row>
    <row r="268" spans="1:28">
      <c r="B268" s="180"/>
      <c r="C268" s="180"/>
      <c r="D268" s="180"/>
      <c r="E268" s="180"/>
      <c r="F268" s="248"/>
      <c r="G268" s="180"/>
      <c r="H268" s="180"/>
      <c r="I268" s="180"/>
      <c r="J268" s="180"/>
      <c r="K268" s="180"/>
      <c r="L268" s="180"/>
      <c r="M268" s="248"/>
      <c r="N268" s="180"/>
      <c r="O268" s="180"/>
      <c r="P268" s="153"/>
      <c r="Q268" s="153"/>
      <c r="R268" s="153"/>
      <c r="T268" s="153"/>
      <c r="U268" s="153"/>
      <c r="V268" s="153"/>
      <c r="X268" s="153"/>
      <c r="Y268" s="153"/>
    </row>
    <row r="269" spans="1:28" ht="16.5" thickBot="1">
      <c r="A269" s="216">
        <v>2011</v>
      </c>
      <c r="B269" s="211"/>
      <c r="C269" s="211"/>
      <c r="D269" s="211"/>
      <c r="E269" s="211"/>
      <c r="F269" s="211"/>
      <c r="G269" s="211"/>
      <c r="H269" s="211"/>
      <c r="I269" s="211"/>
      <c r="J269" s="211"/>
      <c r="K269" s="211"/>
      <c r="L269" s="211"/>
      <c r="M269" s="215" t="s">
        <v>184</v>
      </c>
      <c r="O269" s="216">
        <v>2011</v>
      </c>
      <c r="P269" s="218" t="s">
        <v>154</v>
      </c>
      <c r="Q269" s="218"/>
      <c r="R269" s="218"/>
      <c r="S269" s="218"/>
      <c r="T269" s="211"/>
      <c r="U269" s="216">
        <v>2011</v>
      </c>
      <c r="V269" s="218" t="s">
        <v>155</v>
      </c>
      <c r="W269" s="218"/>
      <c r="X269" s="211"/>
      <c r="Y269" s="216">
        <v>2011</v>
      </c>
      <c r="Z269" s="211"/>
    </row>
    <row r="270" spans="1:28" ht="14.25" thickBot="1">
      <c r="A270" s="223"/>
      <c r="B270" s="224" t="s">
        <v>157</v>
      </c>
      <c r="C270" s="224" t="s">
        <v>158</v>
      </c>
      <c r="D270" s="224" t="s">
        <v>159</v>
      </c>
      <c r="E270" s="224" t="s">
        <v>160</v>
      </c>
      <c r="F270" s="224" t="s">
        <v>161</v>
      </c>
      <c r="G270" s="224" t="s">
        <v>162</v>
      </c>
      <c r="H270" s="224" t="s">
        <v>163</v>
      </c>
      <c r="I270" s="224" t="s">
        <v>164</v>
      </c>
      <c r="J270" s="224" t="s">
        <v>165</v>
      </c>
      <c r="K270" s="224" t="s">
        <v>166</v>
      </c>
      <c r="L270" s="224" t="s">
        <v>167</v>
      </c>
      <c r="M270" s="225" t="s">
        <v>168</v>
      </c>
      <c r="O270" s="223"/>
      <c r="P270" s="224" t="s">
        <v>169</v>
      </c>
      <c r="Q270" s="224" t="s">
        <v>170</v>
      </c>
      <c r="R270" s="224" t="s">
        <v>171</v>
      </c>
      <c r="S270" s="225" t="s">
        <v>172</v>
      </c>
      <c r="T270" s="211"/>
      <c r="U270" s="223"/>
      <c r="V270" s="224" t="s">
        <v>173</v>
      </c>
      <c r="W270" s="225" t="s">
        <v>174</v>
      </c>
      <c r="X270" s="211"/>
      <c r="Y270" s="223"/>
      <c r="Z270" s="226" t="s">
        <v>175</v>
      </c>
    </row>
    <row r="271" spans="1:28" ht="13.5" thickBot="1">
      <c r="A271" s="236" t="s">
        <v>176</v>
      </c>
      <c r="B271" s="231">
        <f t="shared" ref="B271:M271" si="72">(B80/1000)/1.02</f>
        <v>10.128637254901959</v>
      </c>
      <c r="C271" s="231">
        <f t="shared" si="72"/>
        <v>10.063219607843136</v>
      </c>
      <c r="D271" s="231">
        <f t="shared" si="72"/>
        <v>10.593051960784315</v>
      </c>
      <c r="E271" s="231">
        <f t="shared" si="72"/>
        <v>10.734735294117646</v>
      </c>
      <c r="F271" s="231">
        <f t="shared" si="72"/>
        <v>10.877735294117647</v>
      </c>
      <c r="G271" s="231">
        <f t="shared" si="72"/>
        <v>10.581401960784314</v>
      </c>
      <c r="H271" s="231">
        <f t="shared" si="72"/>
        <v>10.851558823529412</v>
      </c>
      <c r="I271" s="231">
        <f t="shared" si="72"/>
        <v>11.311549019607844</v>
      </c>
      <c r="J271" s="231">
        <f t="shared" si="72"/>
        <v>11.726196078431371</v>
      </c>
      <c r="K271" s="231">
        <f t="shared" si="72"/>
        <v>11.833980392156862</v>
      </c>
      <c r="L271" s="231">
        <f t="shared" si="72"/>
        <v>11.974627450980392</v>
      </c>
      <c r="M271" s="231">
        <f t="shared" si="72"/>
        <v>12.40722549019608</v>
      </c>
      <c r="O271" s="227" t="s">
        <v>176</v>
      </c>
      <c r="P271" s="228">
        <f t="shared" ref="P271:S276" si="73">(P80/1000)/1.02</f>
        <v>10.293496078431373</v>
      </c>
      <c r="Q271" s="228">
        <f t="shared" si="73"/>
        <v>10.721696078431371</v>
      </c>
      <c r="R271" s="228">
        <f t="shared" si="73"/>
        <v>11.306509803921568</v>
      </c>
      <c r="S271" s="229">
        <f t="shared" si="73"/>
        <v>12.042264705882353</v>
      </c>
      <c r="T271" s="211"/>
      <c r="U271" s="227" t="s">
        <v>176</v>
      </c>
      <c r="V271" s="228">
        <f t="shared" ref="V271:W276" si="74">(V80/1000)/1.02</f>
        <v>10.494696078431373</v>
      </c>
      <c r="W271" s="229">
        <f t="shared" si="74"/>
        <v>11.692862745098038</v>
      </c>
      <c r="X271" s="211"/>
      <c r="Y271" s="227" t="s">
        <v>176</v>
      </c>
      <c r="Z271" s="229">
        <f t="shared" ref="Z271:Z276" si="75">(Z80/1000)/1.02</f>
        <v>11.099666666666666</v>
      </c>
      <c r="AA271" s="159"/>
    </row>
    <row r="272" spans="1:28">
      <c r="A272" s="236" t="s">
        <v>177</v>
      </c>
      <c r="B272" s="231">
        <f t="shared" ref="B272:M272" si="76">(B81/1000)/1.02</f>
        <v>11.471843137254902</v>
      </c>
      <c r="C272" s="231">
        <f t="shared" si="76"/>
        <v>11.152172549019607</v>
      </c>
      <c r="D272" s="231">
        <f t="shared" si="76"/>
        <v>11.790287254901962</v>
      </c>
      <c r="E272" s="231">
        <f t="shared" si="76"/>
        <v>11.894906862745099</v>
      </c>
      <c r="F272" s="231">
        <f t="shared" si="76"/>
        <v>11.874585294117646</v>
      </c>
      <c r="G272" s="231">
        <f t="shared" si="76"/>
        <v>11.477060784313725</v>
      </c>
      <c r="H272" s="231">
        <f t="shared" si="76"/>
        <v>11.840730392156862</v>
      </c>
      <c r="I272" s="231">
        <f t="shared" si="76"/>
        <v>12.55548725490196</v>
      </c>
      <c r="J272" s="231">
        <f t="shared" si="76"/>
        <v>13.093652941176469</v>
      </c>
      <c r="K272" s="231">
        <f t="shared" si="76"/>
        <v>13.306825490196079</v>
      </c>
      <c r="L272" s="231">
        <f t="shared" si="76"/>
        <v>13.406679411764706</v>
      </c>
      <c r="M272" s="232">
        <f t="shared" si="76"/>
        <v>13.67232549019608</v>
      </c>
      <c r="O272" s="236" t="s">
        <v>177</v>
      </c>
      <c r="P272" s="231">
        <f t="shared" si="73"/>
        <v>11.495216666666666</v>
      </c>
      <c r="Q272" s="231">
        <f t="shared" si="73"/>
        <v>11.733939215686275</v>
      </c>
      <c r="R272" s="231">
        <f t="shared" si="73"/>
        <v>12.492946078431373</v>
      </c>
      <c r="S272" s="232">
        <f t="shared" si="73"/>
        <v>13.451011764705882</v>
      </c>
      <c r="T272" s="211"/>
      <c r="U272" s="236" t="s">
        <v>177</v>
      </c>
      <c r="V272" s="231">
        <f t="shared" si="74"/>
        <v>11.605275490196076</v>
      </c>
      <c r="W272" s="232">
        <f t="shared" si="74"/>
        <v>12.9787431372549</v>
      </c>
      <c r="X272" s="211"/>
      <c r="Y272" s="236" t="s">
        <v>177</v>
      </c>
      <c r="Z272" s="232">
        <f t="shared" si="75"/>
        <v>12.249729411764706</v>
      </c>
      <c r="AA272" s="159"/>
    </row>
    <row r="273" spans="1:27">
      <c r="A273" s="230" t="s">
        <v>178</v>
      </c>
      <c r="B273" s="214">
        <f t="shared" ref="B273:M273" si="77">(B82/1000)/1.02</f>
        <v>11.670990196078431</v>
      </c>
      <c r="C273" s="214">
        <f t="shared" si="77"/>
        <v>11.252611764705883</v>
      </c>
      <c r="D273" s="214">
        <f t="shared" si="77"/>
        <v>11.806849019607844</v>
      </c>
      <c r="E273" s="214">
        <f t="shared" si="77"/>
        <v>11.932605882352942</v>
      </c>
      <c r="F273" s="214">
        <f t="shared" si="77"/>
        <v>11.894346078431372</v>
      </c>
      <c r="G273" s="214">
        <f t="shared" si="77"/>
        <v>11.449323529411764</v>
      </c>
      <c r="H273" s="214">
        <f t="shared" si="77"/>
        <v>11.799193137254901</v>
      </c>
      <c r="I273" s="214">
        <f t="shared" si="77"/>
        <v>12.582308823529411</v>
      </c>
      <c r="J273" s="214">
        <f t="shared" si="77"/>
        <v>13.122502941176469</v>
      </c>
      <c r="K273" s="214">
        <f t="shared" si="77"/>
        <v>13.422139215686276</v>
      </c>
      <c r="L273" s="214">
        <f t="shared" si="77"/>
        <v>13.482817647058823</v>
      </c>
      <c r="M273" s="234">
        <f t="shared" si="77"/>
        <v>13.725786274509803</v>
      </c>
      <c r="O273" s="230" t="s">
        <v>178</v>
      </c>
      <c r="P273" s="214">
        <f t="shared" si="73"/>
        <v>11.585163725490196</v>
      </c>
      <c r="Q273" s="214">
        <f t="shared" si="73"/>
        <v>11.736373529411765</v>
      </c>
      <c r="R273" s="214">
        <f t="shared" si="73"/>
        <v>12.725842156862745</v>
      </c>
      <c r="S273" s="234">
        <f t="shared" si="73"/>
        <v>13.546566666666665</v>
      </c>
      <c r="T273" s="211"/>
      <c r="U273" s="230" t="s">
        <v>178</v>
      </c>
      <c r="V273" s="214">
        <f t="shared" si="74"/>
        <v>11.650693137254903</v>
      </c>
      <c r="W273" s="234">
        <f t="shared" si="74"/>
        <v>13.287360784313725</v>
      </c>
      <c r="X273" s="211"/>
      <c r="Y273" s="230" t="s">
        <v>178</v>
      </c>
      <c r="Z273" s="234">
        <f t="shared" si="75"/>
        <v>12.796916666666666</v>
      </c>
      <c r="AA273" s="159"/>
    </row>
    <row r="274" spans="1:27">
      <c r="A274" s="230" t="s">
        <v>179</v>
      </c>
      <c r="B274" s="214">
        <f t="shared" ref="B274:M274" si="78">(B83/1000)/1.02</f>
        <v>0</v>
      </c>
      <c r="C274" s="214">
        <f t="shared" si="78"/>
        <v>8.2209303921568626</v>
      </c>
      <c r="D274" s="214">
        <f t="shared" si="78"/>
        <v>0</v>
      </c>
      <c r="E274" s="214">
        <f t="shared" si="78"/>
        <v>10.050980392156863</v>
      </c>
      <c r="F274" s="214">
        <f t="shared" si="78"/>
        <v>9.3927960784313722</v>
      </c>
      <c r="G274" s="214">
        <f t="shared" si="78"/>
        <v>8.6963568627450982</v>
      </c>
      <c r="H274" s="214">
        <f t="shared" si="78"/>
        <v>12.731372549019609</v>
      </c>
      <c r="I274" s="214">
        <f t="shared" si="78"/>
        <v>0</v>
      </c>
      <c r="J274" s="214">
        <f t="shared" si="78"/>
        <v>9.7575901960784321</v>
      </c>
      <c r="K274" s="214">
        <f t="shared" si="78"/>
        <v>10.792202941176471</v>
      </c>
      <c r="L274" s="214">
        <f t="shared" si="78"/>
        <v>9.4747803921568625</v>
      </c>
      <c r="M274" s="234">
        <f t="shared" si="78"/>
        <v>10.645893137254902</v>
      </c>
      <c r="O274" s="230" t="s">
        <v>179</v>
      </c>
      <c r="P274" s="214">
        <f t="shared" si="73"/>
        <v>8.2209303921568626</v>
      </c>
      <c r="Q274" s="214">
        <f t="shared" si="73"/>
        <v>9.3122950980392147</v>
      </c>
      <c r="R274" s="214">
        <f t="shared" si="73"/>
        <v>9.9824588235294112</v>
      </c>
      <c r="S274" s="234">
        <f t="shared" si="73"/>
        <v>10.63457843137255</v>
      </c>
      <c r="T274" s="211"/>
      <c r="U274" s="230" t="s">
        <v>179</v>
      </c>
      <c r="V274" s="214">
        <f t="shared" si="74"/>
        <v>8.828370588235293</v>
      </c>
      <c r="W274" s="234">
        <f t="shared" si="74"/>
        <v>10.561392156862746</v>
      </c>
      <c r="X274" s="211"/>
      <c r="Y274" s="230" t="s">
        <v>179</v>
      </c>
      <c r="Z274" s="234">
        <f t="shared" si="75"/>
        <v>9.9671519607843155</v>
      </c>
      <c r="AA274" s="159"/>
    </row>
    <row r="275" spans="1:27">
      <c r="A275" s="230" t="s">
        <v>77</v>
      </c>
      <c r="B275" s="214">
        <f t="shared" ref="B275:M275" si="79">(B84/1000)/1.02</f>
        <v>8.0251666666666672</v>
      </c>
      <c r="C275" s="214">
        <f t="shared" si="79"/>
        <v>8.263682352941176</v>
      </c>
      <c r="D275" s="214">
        <f t="shared" si="79"/>
        <v>8.9268950980392177</v>
      </c>
      <c r="E275" s="214">
        <f t="shared" si="79"/>
        <v>9.2179696078431377</v>
      </c>
      <c r="F275" s="214">
        <f t="shared" si="79"/>
        <v>9.3510500000000008</v>
      </c>
      <c r="G275" s="214">
        <f t="shared" si="79"/>
        <v>9.4256509803921578</v>
      </c>
      <c r="H275" s="214">
        <f t="shared" si="79"/>
        <v>9.5730656862745089</v>
      </c>
      <c r="I275" s="214">
        <f t="shared" si="79"/>
        <v>9.810024509803922</v>
      </c>
      <c r="J275" s="214">
        <f t="shared" si="79"/>
        <v>10.121543137254902</v>
      </c>
      <c r="K275" s="214">
        <f t="shared" si="79"/>
        <v>10.249910784313725</v>
      </c>
      <c r="L275" s="214">
        <f t="shared" si="79"/>
        <v>10.377939215686274</v>
      </c>
      <c r="M275" s="234">
        <f t="shared" si="79"/>
        <v>10.621319607843137</v>
      </c>
      <c r="O275" s="230" t="s">
        <v>77</v>
      </c>
      <c r="P275" s="214">
        <f t="shared" si="73"/>
        <v>8.4615823529411767</v>
      </c>
      <c r="Q275" s="214">
        <f t="shared" si="73"/>
        <v>9.3420382352941189</v>
      </c>
      <c r="R275" s="214">
        <f t="shared" si="73"/>
        <v>9.847356862745098</v>
      </c>
      <c r="S275" s="234">
        <f t="shared" si="73"/>
        <v>10.390735294117647</v>
      </c>
      <c r="T275" s="211"/>
      <c r="U275" s="230" t="s">
        <v>77</v>
      </c>
      <c r="V275" s="214">
        <f t="shared" si="74"/>
        <v>8.8820588235294125</v>
      </c>
      <c r="W275" s="234">
        <f t="shared" si="74"/>
        <v>10.138781372549019</v>
      </c>
      <c r="X275" s="211"/>
      <c r="Y275" s="230" t="s">
        <v>77</v>
      </c>
      <c r="Z275" s="234">
        <f t="shared" si="75"/>
        <v>9.5662166666666657</v>
      </c>
      <c r="AA275" s="159"/>
    </row>
    <row r="276" spans="1:27" ht="13.5" thickBot="1">
      <c r="A276" s="233" t="s">
        <v>180</v>
      </c>
      <c r="B276" s="237">
        <f t="shared" ref="B276:M276" si="80">(B85/1000)/1.02</f>
        <v>9.2236186274509802</v>
      </c>
      <c r="C276" s="237">
        <f t="shared" si="80"/>
        <v>9.300200980392157</v>
      </c>
      <c r="D276" s="237">
        <f t="shared" si="80"/>
        <v>9.7257098039215695</v>
      </c>
      <c r="E276" s="237">
        <f t="shared" si="80"/>
        <v>9.8450588235294116</v>
      </c>
      <c r="F276" s="237">
        <f t="shared" si="80"/>
        <v>9.9648450980392163</v>
      </c>
      <c r="G276" s="237">
        <f t="shared" si="80"/>
        <v>10.088506862745097</v>
      </c>
      <c r="H276" s="237">
        <f t="shared" si="80"/>
        <v>10.30826862745098</v>
      </c>
      <c r="I276" s="237">
        <f t="shared" si="80"/>
        <v>10.694949019607844</v>
      </c>
      <c r="J276" s="237">
        <f t="shared" si="80"/>
        <v>11.162990196078432</v>
      </c>
      <c r="K276" s="237">
        <f t="shared" si="80"/>
        <v>11.333209803921569</v>
      </c>
      <c r="L276" s="237">
        <f t="shared" si="80"/>
        <v>11.48351568627451</v>
      </c>
      <c r="M276" s="238">
        <f t="shared" si="80"/>
        <v>11.780675490196078</v>
      </c>
      <c r="O276" s="233" t="s">
        <v>180</v>
      </c>
      <c r="P276" s="237">
        <f t="shared" si="73"/>
        <v>9.4584078431372536</v>
      </c>
      <c r="Q276" s="237">
        <f t="shared" si="73"/>
        <v>9.9747784313725472</v>
      </c>
      <c r="R276" s="237">
        <f t="shared" si="73"/>
        <v>10.728048039215688</v>
      </c>
      <c r="S276" s="238">
        <f t="shared" si="73"/>
        <v>11.504847058823527</v>
      </c>
      <c r="T276" s="211"/>
      <c r="U276" s="233" t="s">
        <v>180</v>
      </c>
      <c r="V276" s="237">
        <f t="shared" si="74"/>
        <v>9.7111499999999982</v>
      </c>
      <c r="W276" s="238">
        <f t="shared" si="74"/>
        <v>11.133428431372549</v>
      </c>
      <c r="X276" s="211"/>
      <c r="Y276" s="233" t="s">
        <v>180</v>
      </c>
      <c r="Z276" s="238">
        <f t="shared" si="75"/>
        <v>10.43406862745098</v>
      </c>
      <c r="AA276" s="159"/>
    </row>
    <row r="278" spans="1:27" ht="16.5" thickBot="1">
      <c r="A278" s="216">
        <v>2012</v>
      </c>
      <c r="B278" s="211"/>
      <c r="C278" s="211"/>
      <c r="D278" s="211"/>
      <c r="E278" s="211"/>
      <c r="F278" s="211"/>
      <c r="G278" s="211"/>
      <c r="H278" s="211"/>
      <c r="I278" s="211"/>
      <c r="J278" s="211"/>
      <c r="K278" s="211"/>
      <c r="L278" s="211"/>
      <c r="M278" s="215" t="s">
        <v>184</v>
      </c>
      <c r="O278" s="216">
        <v>2012</v>
      </c>
      <c r="P278" s="218" t="s">
        <v>154</v>
      </c>
      <c r="Q278" s="218"/>
      <c r="R278" s="218"/>
      <c r="S278" s="218"/>
      <c r="T278" s="211"/>
      <c r="U278" s="216">
        <v>2012</v>
      </c>
      <c r="V278" s="218" t="s">
        <v>155</v>
      </c>
      <c r="W278" s="218"/>
      <c r="X278" s="211"/>
      <c r="Y278" s="216">
        <v>2012</v>
      </c>
      <c r="Z278" s="211"/>
    </row>
    <row r="279" spans="1:27" ht="14.25" thickBot="1">
      <c r="A279" s="223"/>
      <c r="B279" s="224" t="s">
        <v>157</v>
      </c>
      <c r="C279" s="224" t="s">
        <v>158</v>
      </c>
      <c r="D279" s="224" t="s">
        <v>159</v>
      </c>
      <c r="E279" s="224" t="s">
        <v>160</v>
      </c>
      <c r="F279" s="224" t="s">
        <v>161</v>
      </c>
      <c r="G279" s="224" t="s">
        <v>162</v>
      </c>
      <c r="H279" s="224" t="s">
        <v>163</v>
      </c>
      <c r="I279" s="224" t="s">
        <v>164</v>
      </c>
      <c r="J279" s="224" t="s">
        <v>165</v>
      </c>
      <c r="K279" s="224" t="s">
        <v>166</v>
      </c>
      <c r="L279" s="224" t="s">
        <v>167</v>
      </c>
      <c r="M279" s="225" t="s">
        <v>168</v>
      </c>
      <c r="O279" s="223"/>
      <c r="P279" s="224" t="s">
        <v>169</v>
      </c>
      <c r="Q279" s="224" t="s">
        <v>170</v>
      </c>
      <c r="R279" s="224" t="s">
        <v>171</v>
      </c>
      <c r="S279" s="225" t="s">
        <v>172</v>
      </c>
      <c r="T279" s="211"/>
      <c r="U279" s="223"/>
      <c r="V279" s="224" t="s">
        <v>173</v>
      </c>
      <c r="W279" s="225" t="s">
        <v>174</v>
      </c>
      <c r="X279" s="211"/>
      <c r="Y279" s="223"/>
      <c r="Z279" s="226" t="s">
        <v>175</v>
      </c>
    </row>
    <row r="280" spans="1:27" ht="13.5" thickBot="1">
      <c r="A280" s="236" t="s">
        <v>176</v>
      </c>
      <c r="B280" s="231">
        <f t="shared" ref="B280:M280" si="81">(B89/1000)/1.02</f>
        <v>12.942823529411765</v>
      </c>
      <c r="C280" s="231">
        <f t="shared" si="81"/>
        <v>12.983039215686276</v>
      </c>
      <c r="D280" s="231">
        <f t="shared" si="81"/>
        <v>12.513313725490194</v>
      </c>
      <c r="E280" s="231">
        <f t="shared" si="81"/>
        <v>12.441941176470587</v>
      </c>
      <c r="F280" s="231">
        <f t="shared" si="81"/>
        <v>12.233774509803922</v>
      </c>
      <c r="G280" s="231">
        <f t="shared" si="81"/>
        <v>12.483813725490196</v>
      </c>
      <c r="H280" s="231">
        <f t="shared" si="81"/>
        <v>12.519607843137255</v>
      </c>
      <c r="I280" s="231">
        <f t="shared" si="81"/>
        <v>12.767598039215688</v>
      </c>
      <c r="J280" s="231">
        <f t="shared" si="81"/>
        <v>12.911774509803921</v>
      </c>
      <c r="K280" s="231">
        <f t="shared" si="81"/>
        <v>12.631068627450979</v>
      </c>
      <c r="L280" s="231">
        <f t="shared" si="81"/>
        <v>12.461068627450981</v>
      </c>
      <c r="M280" s="231">
        <f t="shared" si="81"/>
        <v>12.516009803921568</v>
      </c>
      <c r="O280" s="227" t="s">
        <v>176</v>
      </c>
      <c r="P280" s="228">
        <f t="shared" ref="P280:S285" si="82">(P89/1000)/1.02</f>
        <v>12.795205882352942</v>
      </c>
      <c r="Q280" s="228">
        <f t="shared" si="82"/>
        <v>12.370480392156862</v>
      </c>
      <c r="R280" s="228">
        <f t="shared" si="82"/>
        <v>12.735941176470588</v>
      </c>
      <c r="S280" s="229">
        <f t="shared" si="82"/>
        <v>12.54006862745098</v>
      </c>
      <c r="T280" s="211"/>
      <c r="U280" s="227" t="s">
        <v>176</v>
      </c>
      <c r="V280" s="228">
        <f t="shared" ref="V280:W285" si="83">(V89/1000)/1.02</f>
        <v>12.573382352941175</v>
      </c>
      <c r="W280" s="229">
        <f t="shared" si="83"/>
        <v>12.633343137254903</v>
      </c>
      <c r="X280" s="211"/>
      <c r="Y280" s="227" t="s">
        <v>176</v>
      </c>
      <c r="Z280" s="229">
        <f t="shared" ref="Z280:Z285" si="84">(Z89/1000)/1.02</f>
        <v>12.603137254901961</v>
      </c>
      <c r="AA280" s="159"/>
    </row>
    <row r="281" spans="1:27">
      <c r="A281" s="236" t="s">
        <v>177</v>
      </c>
      <c r="B281" s="231">
        <f t="shared" ref="B281:M281" si="85">(B90/1000)/1.02</f>
        <v>14.232160784313725</v>
      </c>
      <c r="C281" s="231">
        <f t="shared" si="85"/>
        <v>13.991845098039216</v>
      </c>
      <c r="D281" s="231">
        <f t="shared" si="85"/>
        <v>13.316357843137254</v>
      </c>
      <c r="E281" s="231">
        <f t="shared" si="85"/>
        <v>13.310230392156862</v>
      </c>
      <c r="F281" s="231">
        <f t="shared" si="85"/>
        <v>12.814128431372549</v>
      </c>
      <c r="G281" s="231">
        <f t="shared" si="85"/>
        <v>13.080068627450981</v>
      </c>
      <c r="H281" s="231">
        <f t="shared" si="85"/>
        <v>13.239143137254901</v>
      </c>
      <c r="I281" s="231">
        <f t="shared" si="85"/>
        <v>13.72052843137255</v>
      </c>
      <c r="J281" s="231">
        <f t="shared" si="85"/>
        <v>13.905362745098039</v>
      </c>
      <c r="K281" s="231">
        <f t="shared" si="85"/>
        <v>13.672676470588234</v>
      </c>
      <c r="L281" s="231">
        <f t="shared" si="85"/>
        <v>13.468343137254902</v>
      </c>
      <c r="M281" s="232">
        <f t="shared" si="85"/>
        <v>13.39312450980392</v>
      </c>
      <c r="O281" s="236" t="s">
        <v>177</v>
      </c>
      <c r="P281" s="231">
        <f t="shared" si="82"/>
        <v>13.807036274509803</v>
      </c>
      <c r="Q281" s="231">
        <f t="shared" si="82"/>
        <v>13.029750980392157</v>
      </c>
      <c r="R281" s="231">
        <f t="shared" si="82"/>
        <v>13.622970588235296</v>
      </c>
      <c r="S281" s="232">
        <f t="shared" si="82"/>
        <v>13.52010588235294</v>
      </c>
      <c r="T281" s="211"/>
      <c r="U281" s="236" t="s">
        <v>177</v>
      </c>
      <c r="V281" s="231">
        <f t="shared" si="83"/>
        <v>13.407085294117648</v>
      </c>
      <c r="W281" s="232">
        <f t="shared" si="83"/>
        <v>13.569479411764707</v>
      </c>
      <c r="X281" s="211"/>
      <c r="Y281" s="236" t="s">
        <v>177</v>
      </c>
      <c r="Z281" s="232">
        <f t="shared" si="84"/>
        <v>13.484396078431374</v>
      </c>
      <c r="AA281" s="159"/>
    </row>
    <row r="282" spans="1:27">
      <c r="A282" s="230" t="s">
        <v>178</v>
      </c>
      <c r="B282" s="214">
        <f t="shared" ref="B282:M282" si="86">(B91/1000)/1.02</f>
        <v>14.267403921568627</v>
      </c>
      <c r="C282" s="214">
        <f t="shared" si="86"/>
        <v>14.0114</v>
      </c>
      <c r="D282" s="214">
        <f t="shared" si="86"/>
        <v>13.292657843137256</v>
      </c>
      <c r="E282" s="214">
        <f t="shared" si="86"/>
        <v>13.306553921568627</v>
      </c>
      <c r="F282" s="214">
        <f t="shared" si="86"/>
        <v>12.77058431372549</v>
      </c>
      <c r="G282" s="214">
        <f t="shared" si="86"/>
        <v>13.081049019607843</v>
      </c>
      <c r="H282" s="214">
        <f t="shared" si="86"/>
        <v>13.207251960784316</v>
      </c>
      <c r="I282" s="214">
        <f t="shared" si="86"/>
        <v>13.711659803921568</v>
      </c>
      <c r="J282" s="214">
        <f t="shared" si="86"/>
        <v>13.920774509803922</v>
      </c>
      <c r="K282" s="214">
        <f t="shared" si="86"/>
        <v>13.694085294117647</v>
      </c>
      <c r="L282" s="214">
        <f t="shared" si="86"/>
        <v>13.515343137254902</v>
      </c>
      <c r="M282" s="234">
        <f t="shared" si="86"/>
        <v>13.504963725490196</v>
      </c>
      <c r="O282" s="230" t="s">
        <v>178</v>
      </c>
      <c r="P282" s="214">
        <f t="shared" si="82"/>
        <v>13.851040196078429</v>
      </c>
      <c r="Q282" s="214">
        <f t="shared" si="82"/>
        <v>12.997743137254901</v>
      </c>
      <c r="R282" s="214">
        <f t="shared" si="82"/>
        <v>13.583705882352939</v>
      </c>
      <c r="S282" s="234">
        <f t="shared" si="82"/>
        <v>13.569149999999999</v>
      </c>
      <c r="T282" s="211"/>
      <c r="U282" s="230" t="s">
        <v>178</v>
      </c>
      <c r="V282" s="214">
        <f t="shared" si="83"/>
        <v>13.378585294117645</v>
      </c>
      <c r="W282" s="234">
        <f t="shared" si="83"/>
        <v>13.576246078431373</v>
      </c>
      <c r="X282" s="211"/>
      <c r="Y282" s="230" t="s">
        <v>178</v>
      </c>
      <c r="Z282" s="234">
        <f t="shared" si="84"/>
        <v>13.469354901960784</v>
      </c>
      <c r="AA282" s="159"/>
    </row>
    <row r="283" spans="1:27">
      <c r="A283" s="230" t="s">
        <v>179</v>
      </c>
      <c r="B283" s="214">
        <f t="shared" ref="B283:M283" si="87">(B92/1000)/1.02</f>
        <v>12.323588235294118</v>
      </c>
      <c r="C283" s="214">
        <f t="shared" si="87"/>
        <v>0</v>
      </c>
      <c r="D283" s="214">
        <f t="shared" si="87"/>
        <v>11.803549019607845</v>
      </c>
      <c r="E283" s="214">
        <f t="shared" si="87"/>
        <v>10.312019607843137</v>
      </c>
      <c r="F283" s="214">
        <f t="shared" si="87"/>
        <v>0</v>
      </c>
      <c r="G283" s="214">
        <f t="shared" si="87"/>
        <v>0</v>
      </c>
      <c r="H283" s="214">
        <f t="shared" si="87"/>
        <v>0</v>
      </c>
      <c r="I283" s="214">
        <f t="shared" si="87"/>
        <v>0</v>
      </c>
      <c r="J283" s="214">
        <f t="shared" si="87"/>
        <v>0</v>
      </c>
      <c r="K283" s="214">
        <f t="shared" si="87"/>
        <v>12.208735294117647</v>
      </c>
      <c r="L283" s="214">
        <f t="shared" si="87"/>
        <v>0</v>
      </c>
      <c r="M283" s="234">
        <f t="shared" si="87"/>
        <v>0</v>
      </c>
      <c r="O283" s="230" t="s">
        <v>179</v>
      </c>
      <c r="P283" s="214">
        <f t="shared" si="82"/>
        <v>11.968111764705881</v>
      </c>
      <c r="Q283" s="214">
        <f t="shared" si="82"/>
        <v>10.312019607843137</v>
      </c>
      <c r="R283" s="214">
        <f t="shared" si="82"/>
        <v>0</v>
      </c>
      <c r="S283" s="234">
        <f t="shared" si="82"/>
        <v>12.208735294117647</v>
      </c>
      <c r="T283" s="211"/>
      <c r="U283" s="230" t="s">
        <v>179</v>
      </c>
      <c r="V283" s="214">
        <f t="shared" si="83"/>
        <v>11.923667647058823</v>
      </c>
      <c r="W283" s="234">
        <f t="shared" si="83"/>
        <v>12.208735294117647</v>
      </c>
      <c r="X283" s="211"/>
      <c r="Y283" s="230" t="s">
        <v>179</v>
      </c>
      <c r="Z283" s="234">
        <f t="shared" si="84"/>
        <v>11.942844117647057</v>
      </c>
      <c r="AA283" s="159"/>
    </row>
    <row r="284" spans="1:27">
      <c r="A284" s="230" t="s">
        <v>77</v>
      </c>
      <c r="B284" s="214">
        <f t="shared" ref="B284:M284" si="88">(B93/1000)/1.02</f>
        <v>11.030435294117646</v>
      </c>
      <c r="C284" s="214">
        <f t="shared" si="88"/>
        <v>11.273746078431373</v>
      </c>
      <c r="D284" s="214">
        <f t="shared" si="88"/>
        <v>11.248506862745099</v>
      </c>
      <c r="E284" s="214">
        <f t="shared" si="88"/>
        <v>11.148847058823529</v>
      </c>
      <c r="F284" s="214">
        <f t="shared" si="88"/>
        <v>11.161174509803921</v>
      </c>
      <c r="G284" s="214">
        <f t="shared" si="88"/>
        <v>11.448970588235294</v>
      </c>
      <c r="H284" s="214">
        <f t="shared" si="88"/>
        <v>11.407553921568628</v>
      </c>
      <c r="I284" s="214">
        <f t="shared" si="88"/>
        <v>11.52756568627451</v>
      </c>
      <c r="J284" s="214">
        <f t="shared" si="88"/>
        <v>11.579852941176471</v>
      </c>
      <c r="K284" s="214">
        <f t="shared" si="88"/>
        <v>11.339956862745098</v>
      </c>
      <c r="L284" s="214">
        <f t="shared" si="88"/>
        <v>10.994696078431371</v>
      </c>
      <c r="M284" s="234">
        <f t="shared" si="88"/>
        <v>11.02725</v>
      </c>
      <c r="O284" s="230" t="s">
        <v>77</v>
      </c>
      <c r="P284" s="214">
        <f t="shared" si="82"/>
        <v>11.192795098039216</v>
      </c>
      <c r="Q284" s="214">
        <f t="shared" si="82"/>
        <v>11.252930392156861</v>
      </c>
      <c r="R284" s="214">
        <f t="shared" si="82"/>
        <v>11.50914705882353</v>
      </c>
      <c r="S284" s="234">
        <f t="shared" si="82"/>
        <v>11.142151960784314</v>
      </c>
      <c r="T284" s="211"/>
      <c r="U284" s="230" t="s">
        <v>77</v>
      </c>
      <c r="V284" s="214">
        <f t="shared" si="83"/>
        <v>11.223979411764708</v>
      </c>
      <c r="W284" s="234">
        <f t="shared" si="83"/>
        <v>11.315541176470589</v>
      </c>
      <c r="X284" s="211"/>
      <c r="Y284" s="230" t="s">
        <v>77</v>
      </c>
      <c r="Z284" s="234">
        <f t="shared" si="84"/>
        <v>11.272619607843138</v>
      </c>
      <c r="AA284" s="159"/>
    </row>
    <row r="285" spans="1:27" ht="13.5" thickBot="1">
      <c r="A285" s="233" t="s">
        <v>180</v>
      </c>
      <c r="B285" s="237">
        <f t="shared" ref="B285:M285" si="89">(B94/1000)/1.02</f>
        <v>12.132949019607842</v>
      </c>
      <c r="C285" s="237">
        <f t="shared" si="89"/>
        <v>12.336474509803921</v>
      </c>
      <c r="D285" s="237">
        <f t="shared" si="89"/>
        <v>12.114295098039216</v>
      </c>
      <c r="E285" s="237">
        <f t="shared" si="89"/>
        <v>12.091570588235294</v>
      </c>
      <c r="F285" s="237">
        <f t="shared" si="89"/>
        <v>12.185779411764706</v>
      </c>
      <c r="G285" s="237">
        <f t="shared" si="89"/>
        <v>12.280369607843138</v>
      </c>
      <c r="H285" s="237">
        <f t="shared" si="89"/>
        <v>12.348626470588234</v>
      </c>
      <c r="I285" s="237">
        <f t="shared" si="89"/>
        <v>12.527134313725488</v>
      </c>
      <c r="J285" s="237">
        <f t="shared" si="89"/>
        <v>12.636156862745096</v>
      </c>
      <c r="K285" s="237">
        <f t="shared" si="89"/>
        <v>12.521536274509804</v>
      </c>
      <c r="L285" s="237">
        <f t="shared" si="89"/>
        <v>12.477088235294115</v>
      </c>
      <c r="M285" s="238">
        <f t="shared" si="89"/>
        <v>12.404394117647058</v>
      </c>
      <c r="O285" s="233" t="s">
        <v>180</v>
      </c>
      <c r="P285" s="237">
        <f t="shared" si="82"/>
        <v>12.189649999999999</v>
      </c>
      <c r="Q285" s="237">
        <f t="shared" si="82"/>
        <v>12.188991176470589</v>
      </c>
      <c r="R285" s="237">
        <f t="shared" si="82"/>
        <v>12.505558823529412</v>
      </c>
      <c r="S285" s="238">
        <f t="shared" si="82"/>
        <v>12.47554019607843</v>
      </c>
      <c r="T285" s="211"/>
      <c r="U285" s="233" t="s">
        <v>180</v>
      </c>
      <c r="V285" s="237">
        <f t="shared" si="83"/>
        <v>12.189289215686275</v>
      </c>
      <c r="W285" s="238">
        <f t="shared" si="83"/>
        <v>12.489642156862745</v>
      </c>
      <c r="X285" s="211"/>
      <c r="Y285" s="233" t="s">
        <v>180</v>
      </c>
      <c r="Z285" s="238">
        <f t="shared" si="84"/>
        <v>12.338720588235295</v>
      </c>
      <c r="AA285" s="159"/>
    </row>
    <row r="286" spans="1:27">
      <c r="AA286" s="159"/>
    </row>
    <row r="287" spans="1:27" ht="16.5" thickBot="1">
      <c r="A287" s="216">
        <v>2013</v>
      </c>
      <c r="B287" s="211"/>
      <c r="C287" s="211"/>
      <c r="D287" s="211"/>
      <c r="E287" s="211"/>
      <c r="F287" s="211"/>
      <c r="G287" s="211"/>
      <c r="H287" s="211"/>
      <c r="I287" s="211"/>
      <c r="J287" s="211"/>
      <c r="K287" s="211"/>
      <c r="L287" s="211"/>
      <c r="M287" s="215" t="s">
        <v>184</v>
      </c>
      <c r="O287" s="216">
        <v>2013</v>
      </c>
      <c r="P287" s="218" t="s">
        <v>154</v>
      </c>
      <c r="Q287" s="218"/>
      <c r="R287" s="218"/>
      <c r="S287" s="218"/>
      <c r="T287" s="211"/>
      <c r="U287" s="216">
        <v>2013</v>
      </c>
      <c r="V287" s="218" t="s">
        <v>155</v>
      </c>
      <c r="W287" s="218"/>
      <c r="X287" s="211"/>
      <c r="Y287" s="216">
        <v>2013</v>
      </c>
      <c r="Z287" s="211"/>
    </row>
    <row r="288" spans="1:27" ht="14.25" thickBot="1">
      <c r="A288" s="223"/>
      <c r="B288" s="224" t="s">
        <v>157</v>
      </c>
      <c r="C288" s="224" t="s">
        <v>158</v>
      </c>
      <c r="D288" s="224" t="s">
        <v>159</v>
      </c>
      <c r="E288" s="224" t="s">
        <v>160</v>
      </c>
      <c r="F288" s="224" t="s">
        <v>161</v>
      </c>
      <c r="G288" s="224" t="s">
        <v>162</v>
      </c>
      <c r="H288" s="224" t="s">
        <v>163</v>
      </c>
      <c r="I288" s="224" t="s">
        <v>164</v>
      </c>
      <c r="J288" s="224" t="s">
        <v>165</v>
      </c>
      <c r="K288" s="224" t="s">
        <v>166</v>
      </c>
      <c r="L288" s="224" t="s">
        <v>167</v>
      </c>
      <c r="M288" s="225" t="s">
        <v>168</v>
      </c>
      <c r="O288" s="223"/>
      <c r="P288" s="224" t="s">
        <v>169</v>
      </c>
      <c r="Q288" s="224" t="s">
        <v>170</v>
      </c>
      <c r="R288" s="224" t="s">
        <v>171</v>
      </c>
      <c r="S288" s="225" t="s">
        <v>172</v>
      </c>
      <c r="T288" s="211"/>
      <c r="U288" s="223"/>
      <c r="V288" s="224" t="s">
        <v>173</v>
      </c>
      <c r="W288" s="225" t="s">
        <v>174</v>
      </c>
      <c r="X288" s="211"/>
      <c r="Y288" s="223"/>
      <c r="Z288" s="226" t="s">
        <v>175</v>
      </c>
    </row>
    <row r="289" spans="1:29" ht="13.5" thickBot="1">
      <c r="A289" s="236" t="s">
        <v>176</v>
      </c>
      <c r="B289" s="231">
        <f t="shared" ref="B289:M289" si="90">(B98/1000)/1.02</f>
        <v>12.754725490196078</v>
      </c>
      <c r="C289" s="231">
        <f t="shared" si="90"/>
        <v>12.780323529411765</v>
      </c>
      <c r="D289" s="231">
        <f t="shared" si="90"/>
        <v>12.191764705882354</v>
      </c>
      <c r="E289" s="231">
        <f t="shared" si="90"/>
        <v>12.385431372549018</v>
      </c>
      <c r="F289" s="231">
        <f t="shared" si="90"/>
        <v>11.857431372549019</v>
      </c>
      <c r="G289" s="231">
        <f t="shared" si="90"/>
        <v>11.826470588235294</v>
      </c>
      <c r="H289" s="231">
        <f t="shared" si="90"/>
        <v>11.650539215686274</v>
      </c>
      <c r="I289" s="231">
        <f t="shared" si="90"/>
        <v>11.655676470588235</v>
      </c>
      <c r="J289" s="231">
        <f t="shared" si="90"/>
        <v>11.794549019607844</v>
      </c>
      <c r="K289" s="231">
        <f t="shared" si="90"/>
        <v>11.643245098039216</v>
      </c>
      <c r="L289" s="231">
        <f t="shared" si="90"/>
        <v>11.563068627450981</v>
      </c>
      <c r="M289" s="231">
        <f t="shared" si="90"/>
        <v>11.535</v>
      </c>
      <c r="O289" s="227" t="s">
        <v>176</v>
      </c>
      <c r="P289" s="228">
        <f t="shared" ref="P289:S291" si="91">(P98/1000)/1.02</f>
        <v>12.5875</v>
      </c>
      <c r="Q289" s="228">
        <f t="shared" si="91"/>
        <v>11.997058823529411</v>
      </c>
      <c r="R289" s="228">
        <f t="shared" si="91"/>
        <v>11.698715686274511</v>
      </c>
      <c r="S289" s="229">
        <f t="shared" si="91"/>
        <v>11.585999999999999</v>
      </c>
      <c r="T289" s="211"/>
      <c r="U289" s="227" t="s">
        <v>176</v>
      </c>
      <c r="V289" s="228">
        <f t="shared" ref="V289:W291" si="92">(V98/1000)/1.02</f>
        <v>12.273921568627451</v>
      </c>
      <c r="W289" s="229">
        <f t="shared" si="92"/>
        <v>11.641970588235294</v>
      </c>
      <c r="X289" s="211"/>
      <c r="Y289" s="227" t="s">
        <v>176</v>
      </c>
      <c r="Z289" s="229">
        <f>(Z98/1000)/1.02</f>
        <v>11.952539215686274</v>
      </c>
    </row>
    <row r="290" spans="1:29">
      <c r="A290" s="236" t="s">
        <v>177</v>
      </c>
      <c r="B290" s="231">
        <f t="shared" ref="B290:M290" si="93">(B99/1000)/1.02</f>
        <v>13.65428137254902</v>
      </c>
      <c r="C290" s="231">
        <f t="shared" si="93"/>
        <v>13.490672549019608</v>
      </c>
      <c r="D290" s="231">
        <f t="shared" si="93"/>
        <v>12.774453921568627</v>
      </c>
      <c r="E290" s="231">
        <f t="shared" si="93"/>
        <v>12.868604901960785</v>
      </c>
      <c r="F290" s="231">
        <f t="shared" si="93"/>
        <v>12.339525490196078</v>
      </c>
      <c r="G290" s="231">
        <f t="shared" si="93"/>
        <v>12.294761764705882</v>
      </c>
      <c r="H290" s="231">
        <f t="shared" si="93"/>
        <v>12.101196078431371</v>
      </c>
      <c r="I290" s="231">
        <f t="shared" si="93"/>
        <v>12.285426470588236</v>
      </c>
      <c r="J290" s="231">
        <f t="shared" si="93"/>
        <v>12.465171568627451</v>
      </c>
      <c r="K290" s="231">
        <f t="shared" si="93"/>
        <v>12.490258823529413</v>
      </c>
      <c r="L290" s="231">
        <f t="shared" si="93"/>
        <v>12.493943137254902</v>
      </c>
      <c r="M290" s="232">
        <f t="shared" si="93"/>
        <v>12.430127450980391</v>
      </c>
      <c r="O290" s="236" t="s">
        <v>177</v>
      </c>
      <c r="P290" s="231">
        <f t="shared" si="91"/>
        <v>13.337576470588234</v>
      </c>
      <c r="Q290" s="231">
        <f t="shared" si="91"/>
        <v>12.475481372549019</v>
      </c>
      <c r="R290" s="231">
        <f t="shared" si="91"/>
        <v>12.267988235294117</v>
      </c>
      <c r="S290" s="232">
        <f t="shared" si="91"/>
        <v>12.473602941176472</v>
      </c>
      <c r="T290" s="211"/>
      <c r="U290" s="236" t="s">
        <v>177</v>
      </c>
      <c r="V290" s="231">
        <f t="shared" si="92"/>
        <v>12.883644117647057</v>
      </c>
      <c r="W290" s="232">
        <f t="shared" si="92"/>
        <v>12.370468627450981</v>
      </c>
      <c r="X290" s="211"/>
      <c r="Y290" s="236" t="s">
        <v>177</v>
      </c>
      <c r="Z290" s="232">
        <f>(Z99/1000)/1.02</f>
        <v>12.629663725490195</v>
      </c>
      <c r="AB290" s="159"/>
    </row>
    <row r="291" spans="1:29">
      <c r="A291" s="230" t="s">
        <v>178</v>
      </c>
      <c r="B291" s="214">
        <f t="shared" ref="B291:M291" si="94">(B100/1000)/1.02</f>
        <v>13.680863725490195</v>
      </c>
      <c r="C291" s="214">
        <f t="shared" si="94"/>
        <v>13.395711764705883</v>
      </c>
      <c r="D291" s="214">
        <f t="shared" si="94"/>
        <v>12.725539215686274</v>
      </c>
      <c r="E291" s="214">
        <f t="shared" si="94"/>
        <v>12.782170588235294</v>
      </c>
      <c r="F291" s="214">
        <f t="shared" si="94"/>
        <v>12.210724509803921</v>
      </c>
      <c r="G291" s="214">
        <f t="shared" si="94"/>
        <v>12.167599019607842</v>
      </c>
      <c r="H291" s="214">
        <f t="shared" si="94"/>
        <v>11.986170588235295</v>
      </c>
      <c r="I291" s="214">
        <f t="shared" si="94"/>
        <v>12.186623529411765</v>
      </c>
      <c r="J291" s="214">
        <f t="shared" si="94"/>
        <v>12.416439215686275</v>
      </c>
      <c r="K291" s="214">
        <f t="shared" si="94"/>
        <v>12.467360784313726</v>
      </c>
      <c r="L291" s="214">
        <f t="shared" si="94"/>
        <v>12.443811764705883</v>
      </c>
      <c r="M291" s="234">
        <f t="shared" si="94"/>
        <v>12.376505882352941</v>
      </c>
      <c r="O291" s="230" t="s">
        <v>178</v>
      </c>
      <c r="P291" s="214">
        <f t="shared" si="91"/>
        <v>13.283597058823529</v>
      </c>
      <c r="Q291" s="214">
        <f t="shared" si="91"/>
        <v>12.342750980392157</v>
      </c>
      <c r="R291" s="214">
        <f t="shared" si="91"/>
        <v>12.173054901960784</v>
      </c>
      <c r="S291" s="234">
        <f t="shared" si="91"/>
        <v>12.434150980392157</v>
      </c>
      <c r="T291" s="211"/>
      <c r="U291" s="230" t="s">
        <v>178</v>
      </c>
      <c r="V291" s="214">
        <f t="shared" si="92"/>
        <v>12.70920588235294</v>
      </c>
      <c r="W291" s="234">
        <f t="shared" si="92"/>
        <v>12.297765686274509</v>
      </c>
      <c r="X291" s="211"/>
      <c r="Y291" s="230" t="s">
        <v>178</v>
      </c>
      <c r="Z291" s="234">
        <f>(Z100/1000)/1.02</f>
        <v>12.503901960784313</v>
      </c>
      <c r="AB291" s="159"/>
    </row>
    <row r="292" spans="1:29">
      <c r="A292" s="230" t="s">
        <v>77</v>
      </c>
      <c r="B292" s="214">
        <f t="shared" ref="B292:M292" si="95">(B102/1000)/1.02</f>
        <v>11.177633333333333</v>
      </c>
      <c r="C292" s="214">
        <f t="shared" si="95"/>
        <v>11.35712156862745</v>
      </c>
      <c r="D292" s="214">
        <f t="shared" si="95"/>
        <v>11.07116568627451</v>
      </c>
      <c r="E292" s="214">
        <f t="shared" si="95"/>
        <v>11.358920588235295</v>
      </c>
      <c r="F292" s="214">
        <f t="shared" si="95"/>
        <v>10.79440588235294</v>
      </c>
      <c r="G292" s="214">
        <f t="shared" si="95"/>
        <v>10.694361764705882</v>
      </c>
      <c r="H292" s="214">
        <f t="shared" si="95"/>
        <v>10.606519607843136</v>
      </c>
      <c r="I292" s="214">
        <f t="shared" si="95"/>
        <v>10.454818627450981</v>
      </c>
      <c r="J292" s="214">
        <f t="shared" si="95"/>
        <v>10.526025490196078</v>
      </c>
      <c r="K292" s="214">
        <f t="shared" si="95"/>
        <v>10.080059803921568</v>
      </c>
      <c r="L292" s="214">
        <f t="shared" si="95"/>
        <v>9.7910627450980385</v>
      </c>
      <c r="M292" s="234">
        <f t="shared" si="95"/>
        <v>9.6147598039215687</v>
      </c>
      <c r="O292" s="230" t="s">
        <v>77</v>
      </c>
      <c r="P292" s="214">
        <f t="shared" ref="P292:S293" si="96">(P102/1000)/1.02</f>
        <v>11.199670588235294</v>
      </c>
      <c r="Q292" s="214">
        <f t="shared" si="96"/>
        <v>10.923233333333332</v>
      </c>
      <c r="R292" s="214">
        <f t="shared" si="96"/>
        <v>10.535098039215685</v>
      </c>
      <c r="S292" s="234">
        <f t="shared" si="96"/>
        <v>9.8590294117647037</v>
      </c>
      <c r="T292" s="211"/>
      <c r="U292" s="230" t="s">
        <v>77</v>
      </c>
      <c r="V292" s="214">
        <f>(V102/1000)/1.02</f>
        <v>11.057910784313725</v>
      </c>
      <c r="W292" s="234">
        <f>(W102/1000)/1.02</f>
        <v>10.18893431372549</v>
      </c>
      <c r="X292" s="211"/>
      <c r="Y292" s="230" t="s">
        <v>77</v>
      </c>
      <c r="Z292" s="234">
        <f>(Z102/1000)/1.02</f>
        <v>10.598221568627451</v>
      </c>
      <c r="AB292" s="159"/>
    </row>
    <row r="293" spans="1:29" ht="13.5" thickBot="1">
      <c r="A293" s="233" t="s">
        <v>180</v>
      </c>
      <c r="B293" s="237">
        <f t="shared" ref="B293:M293" si="97">(B103/1000)/1.02</f>
        <v>12.641453921568626</v>
      </c>
      <c r="C293" s="237">
        <f t="shared" si="97"/>
        <v>12.771195098039216</v>
      </c>
      <c r="D293" s="237">
        <f t="shared" si="97"/>
        <v>12.431742156862745</v>
      </c>
      <c r="E293" s="237">
        <f t="shared" si="97"/>
        <v>12.532500980392157</v>
      </c>
      <c r="F293" s="237">
        <f t="shared" si="97"/>
        <v>12.120933333333333</v>
      </c>
      <c r="G293" s="237">
        <f t="shared" si="97"/>
        <v>12.12926176470588</v>
      </c>
      <c r="H293" s="237">
        <f t="shared" si="97"/>
        <v>12.03400588235294</v>
      </c>
      <c r="I293" s="237">
        <f t="shared" si="97"/>
        <v>12.042308823529412</v>
      </c>
      <c r="J293" s="237">
        <f t="shared" si="97"/>
        <v>12.130993137254901</v>
      </c>
      <c r="K293" s="237">
        <f t="shared" si="97"/>
        <v>12.160126470588235</v>
      </c>
      <c r="L293" s="237">
        <f t="shared" si="97"/>
        <v>12.115716666666668</v>
      </c>
      <c r="M293" s="238">
        <f t="shared" si="97"/>
        <v>12.127617647058823</v>
      </c>
      <c r="O293" s="233" t="s">
        <v>180</v>
      </c>
      <c r="P293" s="237">
        <f t="shared" si="96"/>
        <v>12.611057843137255</v>
      </c>
      <c r="Q293" s="237">
        <f t="shared" si="96"/>
        <v>12.240997058823528</v>
      </c>
      <c r="R293" s="237">
        <f t="shared" si="96"/>
        <v>12.06783431372549</v>
      </c>
      <c r="S293" s="238">
        <f t="shared" si="96"/>
        <v>12.136275490196079</v>
      </c>
      <c r="T293" s="211"/>
      <c r="U293" s="233" t="s">
        <v>180</v>
      </c>
      <c r="V293" s="237">
        <f>(V103/1000)/1.02</f>
        <v>12.408382352941176</v>
      </c>
      <c r="W293" s="238">
        <f>(W103/1000)/1.02</f>
        <v>12.102855882352941</v>
      </c>
      <c r="X293" s="211"/>
      <c r="Y293" s="233" t="s">
        <v>180</v>
      </c>
      <c r="Z293" s="238">
        <f>(Z103/1000)/1.02</f>
        <v>12.250984313725491</v>
      </c>
      <c r="AB293" s="159"/>
    </row>
    <row r="294" spans="1:29">
      <c r="AB294" s="159"/>
    </row>
    <row r="295" spans="1:29" ht="16.5" thickBot="1">
      <c r="A295" s="216">
        <v>2014</v>
      </c>
      <c r="B295" s="211"/>
      <c r="C295" s="211"/>
      <c r="D295" s="211"/>
      <c r="E295" s="211"/>
      <c r="F295" s="211"/>
      <c r="G295" s="211"/>
      <c r="H295" s="211"/>
      <c r="I295" s="211"/>
      <c r="J295" s="211"/>
      <c r="K295" s="211"/>
      <c r="L295" s="211"/>
      <c r="M295" s="215" t="s">
        <v>184</v>
      </c>
      <c r="O295" s="216">
        <v>2014</v>
      </c>
      <c r="P295" s="218" t="s">
        <v>154</v>
      </c>
      <c r="Q295" s="218"/>
      <c r="R295" s="218"/>
      <c r="S295" s="218"/>
      <c r="T295" s="211"/>
      <c r="U295" s="216">
        <v>2014</v>
      </c>
      <c r="V295" s="218" t="s">
        <v>155</v>
      </c>
      <c r="W295" s="218"/>
      <c r="X295" s="211"/>
      <c r="Y295" s="216">
        <v>2014</v>
      </c>
      <c r="Z295" s="211"/>
      <c r="AB295" s="159"/>
    </row>
    <row r="296" spans="1:29" ht="14.25" thickBot="1">
      <c r="A296" s="220"/>
      <c r="B296" s="221" t="s">
        <v>157</v>
      </c>
      <c r="C296" s="221" t="s">
        <v>158</v>
      </c>
      <c r="D296" s="221" t="s">
        <v>159</v>
      </c>
      <c r="E296" s="221" t="s">
        <v>160</v>
      </c>
      <c r="F296" s="221" t="s">
        <v>161</v>
      </c>
      <c r="G296" s="221" t="s">
        <v>162</v>
      </c>
      <c r="H296" s="221" t="s">
        <v>163</v>
      </c>
      <c r="I296" s="221" t="s">
        <v>164</v>
      </c>
      <c r="J296" s="221" t="s">
        <v>165</v>
      </c>
      <c r="K296" s="221" t="s">
        <v>166</v>
      </c>
      <c r="L296" s="221" t="s">
        <v>167</v>
      </c>
      <c r="M296" s="222" t="s">
        <v>168</v>
      </c>
      <c r="O296" s="223"/>
      <c r="P296" s="224" t="s">
        <v>169</v>
      </c>
      <c r="Q296" s="224" t="s">
        <v>170</v>
      </c>
      <c r="R296" s="224" t="s">
        <v>171</v>
      </c>
      <c r="S296" s="225" t="s">
        <v>172</v>
      </c>
      <c r="T296" s="211"/>
      <c r="U296" s="223"/>
      <c r="V296" s="224" t="s">
        <v>173</v>
      </c>
      <c r="W296" s="225" t="s">
        <v>174</v>
      </c>
      <c r="X296" s="211"/>
      <c r="Y296" s="223"/>
      <c r="Z296" s="226" t="s">
        <v>175</v>
      </c>
      <c r="AA296" s="159"/>
    </row>
    <row r="297" spans="1:29" ht="14.25" thickBot="1">
      <c r="A297" s="227" t="s">
        <v>176</v>
      </c>
      <c r="B297" s="253">
        <f t="shared" ref="B297:M297" si="98">(B107/1000)/1.02</f>
        <v>11.765745098039215</v>
      </c>
      <c r="C297" s="228">
        <f t="shared" si="98"/>
        <v>11.75085294117647</v>
      </c>
      <c r="D297" s="228">
        <f t="shared" si="98"/>
        <v>11.53543137254902</v>
      </c>
      <c r="E297" s="228">
        <f t="shared" si="98"/>
        <v>11.685813725490195</v>
      </c>
      <c r="F297" s="228">
        <f t="shared" si="98"/>
        <v>11.606094117647059</v>
      </c>
      <c r="G297" s="228">
        <f t="shared" si="98"/>
        <v>11.51213725490196</v>
      </c>
      <c r="H297" s="228">
        <f t="shared" si="98"/>
        <v>11.313970588235295</v>
      </c>
      <c r="I297" s="228">
        <f t="shared" si="98"/>
        <v>11.315852941176471</v>
      </c>
      <c r="J297" s="228">
        <f t="shared" si="98"/>
        <v>11.294039215686276</v>
      </c>
      <c r="K297" s="228">
        <f t="shared" si="98"/>
        <v>10.757676470588235</v>
      </c>
      <c r="L297" s="228">
        <f t="shared" si="98"/>
        <v>10.87521568627451</v>
      </c>
      <c r="M297" s="229">
        <f t="shared" si="98"/>
        <v>11.949901960784313</v>
      </c>
      <c r="O297" s="236" t="s">
        <v>176</v>
      </c>
      <c r="P297" s="228">
        <f>(P107/1000)/1.02</f>
        <v>11.686323529411764</v>
      </c>
      <c r="Q297" s="228">
        <f>(Q107/1000)/1.02</f>
        <v>11.605607843137253</v>
      </c>
      <c r="R297" s="228">
        <f>(R107/1000)/1.02</f>
        <v>11.307941176470589</v>
      </c>
      <c r="S297" s="229">
        <f>(S107/1000)/1.02</f>
        <v>10.981480392156863</v>
      </c>
      <c r="T297" s="211"/>
      <c r="U297" s="236" t="s">
        <v>176</v>
      </c>
      <c r="V297" s="228">
        <f t="shared" ref="V297:W303" si="99">(V107/1000)/1.02</f>
        <v>11.644166666666665</v>
      </c>
      <c r="W297" s="229">
        <f t="shared" si="99"/>
        <v>11.139882352941177</v>
      </c>
      <c r="X297" s="211"/>
      <c r="Y297" s="236" t="s">
        <v>176</v>
      </c>
      <c r="Z297" s="228">
        <f t="shared" ref="Z297:Z303" si="100">(Z107/1000)/1.02</f>
        <v>11.398401960784314</v>
      </c>
      <c r="AA297" s="159"/>
      <c r="AB297" s="259"/>
      <c r="AC297" s="260"/>
    </row>
    <row r="298" spans="1:29" ht="13.5">
      <c r="A298" s="211" t="s">
        <v>181</v>
      </c>
      <c r="B298" s="254" t="s">
        <v>182</v>
      </c>
      <c r="C298" s="255" t="s">
        <v>182</v>
      </c>
      <c r="D298" s="255" t="s">
        <v>182</v>
      </c>
      <c r="E298" s="214">
        <f t="shared" ref="E298:M298" si="101">(E108/1000)/1.02</f>
        <v>11.864000000000001</v>
      </c>
      <c r="F298" s="214">
        <f t="shared" si="101"/>
        <v>11.722792156862745</v>
      </c>
      <c r="G298" s="214">
        <f t="shared" si="101"/>
        <v>11.824030392156862</v>
      </c>
      <c r="H298" s="214">
        <f t="shared" si="101"/>
        <v>11.938271568627451</v>
      </c>
      <c r="I298" s="214">
        <f t="shared" si="101"/>
        <v>11.613639215686275</v>
      </c>
      <c r="J298" s="214">
        <f t="shared" si="101"/>
        <v>11.964878431372549</v>
      </c>
      <c r="K298" s="214">
        <f t="shared" si="101"/>
        <v>11.476706862745099</v>
      </c>
      <c r="L298" s="214">
        <f t="shared" si="101"/>
        <v>12.017252941176471</v>
      </c>
      <c r="M298" s="234">
        <f t="shared" si="101"/>
        <v>13.053280392156861</v>
      </c>
      <c r="O298" s="236" t="s">
        <v>181</v>
      </c>
      <c r="P298" s="255" t="s">
        <v>182</v>
      </c>
      <c r="Q298" s="214">
        <f t="shared" ref="Q298:S303" si="102">(Q108/1000)/1.02</f>
        <v>11.780832352941175</v>
      </c>
      <c r="R298" s="214">
        <f t="shared" si="102"/>
        <v>11.87098725490196</v>
      </c>
      <c r="S298" s="234">
        <f t="shared" si="102"/>
        <v>11.952801960784313</v>
      </c>
      <c r="T298" s="211"/>
      <c r="U298" s="236" t="s">
        <v>181</v>
      </c>
      <c r="V298" s="214">
        <f t="shared" si="99"/>
        <v>11.780832352941175</v>
      </c>
      <c r="W298" s="234">
        <f t="shared" si="99"/>
        <v>11.924190196078433</v>
      </c>
      <c r="X298" s="211"/>
      <c r="Y298" s="236" t="s">
        <v>181</v>
      </c>
      <c r="Z298" s="214">
        <f t="shared" si="100"/>
        <v>11.896268627450979</v>
      </c>
      <c r="AA298" s="159"/>
      <c r="AB298" s="259"/>
      <c r="AC298" s="264"/>
    </row>
    <row r="299" spans="1:29" ht="13.5">
      <c r="A299" s="230" t="s">
        <v>177</v>
      </c>
      <c r="B299" s="256">
        <f t="shared" ref="B299:D303" si="103">(B109/1000)/1.02</f>
        <v>12.647552941176471</v>
      </c>
      <c r="C299" s="214">
        <f t="shared" si="103"/>
        <v>12.53742549019608</v>
      </c>
      <c r="D299" s="214">
        <f t="shared" si="103"/>
        <v>12.145951960784313</v>
      </c>
      <c r="E299" s="214">
        <f t="shared" ref="E299:M299" si="104">(E109/1000)/1.02</f>
        <v>12.246626470588234</v>
      </c>
      <c r="F299" s="214">
        <f t="shared" si="104"/>
        <v>12.109175490196078</v>
      </c>
      <c r="G299" s="214">
        <f t="shared" si="104"/>
        <v>12.105490196078431</v>
      </c>
      <c r="H299" s="214">
        <f t="shared" si="104"/>
        <v>12.026561764705884</v>
      </c>
      <c r="I299" s="214">
        <f t="shared" si="104"/>
        <v>12.180094117647059</v>
      </c>
      <c r="J299" s="214">
        <f t="shared" si="104"/>
        <v>12.245936274509804</v>
      </c>
      <c r="K299" s="214">
        <f t="shared" si="104"/>
        <v>11.959350000000001</v>
      </c>
      <c r="L299" s="214">
        <f t="shared" si="104"/>
        <v>12.12967549019608</v>
      </c>
      <c r="M299" s="234">
        <f t="shared" si="104"/>
        <v>13.080101960784313</v>
      </c>
      <c r="O299" s="230" t="s">
        <v>177</v>
      </c>
      <c r="P299" s="214">
        <f>(P109/1000)/1.02</f>
        <v>12.448944117647059</v>
      </c>
      <c r="Q299" s="214">
        <f t="shared" si="102"/>
        <v>12.159081372549021</v>
      </c>
      <c r="R299" s="214">
        <f t="shared" si="102"/>
        <v>12.144897058823529</v>
      </c>
      <c r="S299" s="234">
        <f t="shared" si="102"/>
        <v>12.208536274509804</v>
      </c>
      <c r="T299" s="211"/>
      <c r="U299" s="230" t="s">
        <v>177</v>
      </c>
      <c r="V299" s="214">
        <f t="shared" si="99"/>
        <v>12.300411764705881</v>
      </c>
      <c r="W299" s="234">
        <f t="shared" si="99"/>
        <v>12.17665882352941</v>
      </c>
      <c r="X299" s="211"/>
      <c r="Y299" s="230" t="s">
        <v>177</v>
      </c>
      <c r="Z299" s="214">
        <f t="shared" si="100"/>
        <v>12.244971568627451</v>
      </c>
      <c r="AA299" s="159"/>
      <c r="AB299" s="259"/>
      <c r="AC299" s="264"/>
    </row>
    <row r="300" spans="1:29" ht="13.5">
      <c r="A300" s="230" t="s">
        <v>178</v>
      </c>
      <c r="B300" s="256">
        <f t="shared" si="103"/>
        <v>12.679474509803921</v>
      </c>
      <c r="C300" s="214">
        <f t="shared" si="103"/>
        <v>12.458238235294118</v>
      </c>
      <c r="D300" s="214">
        <f t="shared" si="103"/>
        <v>12.054603921568626</v>
      </c>
      <c r="E300" s="214">
        <f t="shared" ref="E300:M300" si="105">(E110/1000)/1.02</f>
        <v>12.149738235294118</v>
      </c>
      <c r="F300" s="214">
        <f t="shared" si="105"/>
        <v>12.062059803921567</v>
      </c>
      <c r="G300" s="214">
        <f t="shared" si="105"/>
        <v>12.072360784313727</v>
      </c>
      <c r="H300" s="214">
        <f t="shared" si="105"/>
        <v>11.934994117647058</v>
      </c>
      <c r="I300" s="214">
        <f t="shared" si="105"/>
        <v>12.133481372549019</v>
      </c>
      <c r="J300" s="214">
        <f t="shared" si="105"/>
        <v>12.167965686274512</v>
      </c>
      <c r="K300" s="214">
        <f t="shared" si="105"/>
        <v>11.87554411764706</v>
      </c>
      <c r="L300" s="214">
        <f t="shared" si="105"/>
        <v>12.108981372549019</v>
      </c>
      <c r="M300" s="234">
        <f t="shared" si="105"/>
        <v>12.969236274509802</v>
      </c>
      <c r="O300" s="230" t="s">
        <v>178</v>
      </c>
      <c r="P300" s="214">
        <f>(P110/1000)/1.02</f>
        <v>12.405116666666666</v>
      </c>
      <c r="Q300" s="214">
        <f t="shared" si="102"/>
        <v>12.093662745098039</v>
      </c>
      <c r="R300" s="214">
        <f t="shared" si="102"/>
        <v>12.065572549019608</v>
      </c>
      <c r="S300" s="234">
        <f t="shared" si="102"/>
        <v>12.20638431372549</v>
      </c>
      <c r="T300" s="211"/>
      <c r="U300" s="230" t="s">
        <v>178</v>
      </c>
      <c r="V300" s="214">
        <f t="shared" si="99"/>
        <v>12.225254901960785</v>
      </c>
      <c r="W300" s="234">
        <f t="shared" si="99"/>
        <v>12.131410784313726</v>
      </c>
      <c r="X300" s="211"/>
      <c r="Y300" s="230" t="s">
        <v>178</v>
      </c>
      <c r="Z300" s="214">
        <f t="shared" si="100"/>
        <v>12.18033431372549</v>
      </c>
      <c r="AB300" s="259"/>
      <c r="AC300" s="264"/>
    </row>
    <row r="301" spans="1:29" ht="13.5">
      <c r="A301" s="230" t="s">
        <v>179</v>
      </c>
      <c r="B301" s="256">
        <f t="shared" si="103"/>
        <v>0</v>
      </c>
      <c r="C301" s="214">
        <f t="shared" si="103"/>
        <v>10.587555882352941</v>
      </c>
      <c r="D301" s="214">
        <f t="shared" si="103"/>
        <v>12.482050980392156</v>
      </c>
      <c r="E301" s="214">
        <f t="shared" ref="E301:M301" si="106">(E111/1000)/1.02</f>
        <v>10.646774509803921</v>
      </c>
      <c r="F301" s="214">
        <f t="shared" si="106"/>
        <v>0</v>
      </c>
      <c r="G301" s="214">
        <f t="shared" si="106"/>
        <v>0</v>
      </c>
      <c r="H301" s="214">
        <f t="shared" si="106"/>
        <v>0</v>
      </c>
      <c r="I301" s="214">
        <f t="shared" si="106"/>
        <v>12.810617647058823</v>
      </c>
      <c r="J301" s="214">
        <f t="shared" si="106"/>
        <v>13.202000000000002</v>
      </c>
      <c r="K301" s="214">
        <f t="shared" si="106"/>
        <v>0</v>
      </c>
      <c r="L301" s="214">
        <f t="shared" si="106"/>
        <v>0</v>
      </c>
      <c r="M301" s="234">
        <f t="shared" si="106"/>
        <v>0</v>
      </c>
      <c r="O301" s="230" t="s">
        <v>179</v>
      </c>
      <c r="P301" s="214">
        <f>(P111/1000)/1.02</f>
        <v>11.514060784313727</v>
      </c>
      <c r="Q301" s="214">
        <f t="shared" si="102"/>
        <v>10.646774509803921</v>
      </c>
      <c r="R301" s="214">
        <f t="shared" si="102"/>
        <v>12.889551960784315</v>
      </c>
      <c r="S301" s="234">
        <f t="shared" si="102"/>
        <v>0</v>
      </c>
      <c r="T301" s="211"/>
      <c r="U301" s="230" t="s">
        <v>179</v>
      </c>
      <c r="V301" s="214">
        <f t="shared" si="99"/>
        <v>11.325735294117647</v>
      </c>
      <c r="W301" s="234">
        <f t="shared" si="99"/>
        <v>12.889551960784315</v>
      </c>
      <c r="X301" s="211"/>
      <c r="Y301" s="230" t="s">
        <v>179</v>
      </c>
      <c r="Z301" s="214">
        <f t="shared" si="100"/>
        <v>11.958708823529411</v>
      </c>
      <c r="AB301" s="259"/>
      <c r="AC301" s="264"/>
    </row>
    <row r="302" spans="1:29" ht="13.5">
      <c r="A302" s="230" t="s">
        <v>77</v>
      </c>
      <c r="B302" s="256">
        <f t="shared" si="103"/>
        <v>9.7666460784313713</v>
      </c>
      <c r="C302" s="214">
        <f t="shared" si="103"/>
        <v>9.9521362745098045</v>
      </c>
      <c r="D302" s="214">
        <f t="shared" si="103"/>
        <v>9.876581372549019</v>
      </c>
      <c r="E302" s="214">
        <f t="shared" ref="E302:M302" si="107">(E112/1000)/1.02</f>
        <v>10.213369607843138</v>
      </c>
      <c r="F302" s="214">
        <f t="shared" si="107"/>
        <v>10.209914705882351</v>
      </c>
      <c r="G302" s="214">
        <f t="shared" si="107"/>
        <v>10.151458823529412</v>
      </c>
      <c r="H302" s="214">
        <f t="shared" si="107"/>
        <v>9.8976019607843142</v>
      </c>
      <c r="I302" s="214">
        <f t="shared" si="107"/>
        <v>9.7501372549019596</v>
      </c>
      <c r="J302" s="214">
        <f t="shared" si="107"/>
        <v>9.7088598039215679</v>
      </c>
      <c r="K302" s="214">
        <f t="shared" si="107"/>
        <v>9.0574519607843147</v>
      </c>
      <c r="L302" s="214">
        <f t="shared" si="107"/>
        <v>8.9194176470588236</v>
      </c>
      <c r="M302" s="234">
        <f t="shared" si="107"/>
        <v>9.2322862745098053</v>
      </c>
      <c r="O302" s="230" t="s">
        <v>77</v>
      </c>
      <c r="P302" s="214">
        <f>(P112/1000)/1.02</f>
        <v>9.8657176470588226</v>
      </c>
      <c r="Q302" s="214">
        <f t="shared" si="102"/>
        <v>10.191587254901961</v>
      </c>
      <c r="R302" s="214">
        <f t="shared" si="102"/>
        <v>9.7881656862745103</v>
      </c>
      <c r="S302" s="234">
        <f t="shared" si="102"/>
        <v>9.0837852941176465</v>
      </c>
      <c r="T302" s="211"/>
      <c r="U302" s="230" t="s">
        <v>77</v>
      </c>
      <c r="V302" s="214">
        <f t="shared" si="99"/>
        <v>10.034976470588235</v>
      </c>
      <c r="W302" s="234">
        <f t="shared" si="99"/>
        <v>9.4082186274509798</v>
      </c>
      <c r="X302" s="211"/>
      <c r="Y302" s="230" t="s">
        <v>77</v>
      </c>
      <c r="Z302" s="214">
        <f t="shared" si="100"/>
        <v>9.6938803921568617</v>
      </c>
      <c r="AB302" s="259"/>
      <c r="AC302" s="264"/>
    </row>
    <row r="303" spans="1:29" ht="14.25" thickBot="1">
      <c r="A303" s="233" t="s">
        <v>180</v>
      </c>
      <c r="B303" s="257">
        <f t="shared" si="103"/>
        <v>12.263060784313724</v>
      </c>
      <c r="C303" s="237">
        <f t="shared" si="103"/>
        <v>12.360902941176469</v>
      </c>
      <c r="D303" s="237">
        <f t="shared" si="103"/>
        <v>12.2318</v>
      </c>
      <c r="E303" s="237">
        <f t="shared" ref="E303:M303" si="108">(E113/1000)/1.02</f>
        <v>12.270603921568627</v>
      </c>
      <c r="F303" s="237">
        <f t="shared" si="108"/>
        <v>12.174199019607844</v>
      </c>
      <c r="G303" s="237">
        <f t="shared" si="108"/>
        <v>12.111570588235294</v>
      </c>
      <c r="H303" s="237">
        <f t="shared" si="108"/>
        <v>11.908390196078432</v>
      </c>
      <c r="I303" s="237">
        <f t="shared" si="108"/>
        <v>11.913781372549021</v>
      </c>
      <c r="J303" s="237">
        <f t="shared" si="108"/>
        <v>11.913425490196078</v>
      </c>
      <c r="K303" s="237">
        <f t="shared" si="108"/>
        <v>11.704441176470588</v>
      </c>
      <c r="L303" s="237">
        <f t="shared" si="108"/>
        <v>11.765401960784313</v>
      </c>
      <c r="M303" s="238">
        <f t="shared" si="108"/>
        <v>12.272843137254903</v>
      </c>
      <c r="O303" s="233" t="s">
        <v>180</v>
      </c>
      <c r="P303" s="237">
        <f>(P113/1000)/1.02</f>
        <v>12.285869607843138</v>
      </c>
      <c r="Q303" s="237">
        <f t="shared" si="102"/>
        <v>12.190296078431373</v>
      </c>
      <c r="R303" s="237">
        <f t="shared" si="102"/>
        <v>11.911528431372549</v>
      </c>
      <c r="S303" s="238">
        <f t="shared" si="102"/>
        <v>11.803086274509802</v>
      </c>
      <c r="T303" s="211"/>
      <c r="U303" s="233" t="s">
        <v>180</v>
      </c>
      <c r="V303" s="237">
        <f t="shared" si="99"/>
        <v>12.235430392156863</v>
      </c>
      <c r="W303" s="238">
        <f t="shared" si="99"/>
        <v>11.855068627450979</v>
      </c>
      <c r="X303" s="211"/>
      <c r="Y303" s="233" t="s">
        <v>180</v>
      </c>
      <c r="Z303" s="237">
        <f t="shared" si="100"/>
        <v>12.051094117647059</v>
      </c>
      <c r="AB303" s="259"/>
    </row>
    <row r="305" spans="1:26" ht="16.5" thickBot="1">
      <c r="A305" s="216">
        <v>2015</v>
      </c>
      <c r="B305" s="211"/>
      <c r="C305" s="211"/>
      <c r="D305" s="211"/>
      <c r="E305" s="211"/>
      <c r="F305" s="211"/>
      <c r="G305" s="211"/>
      <c r="H305" s="211"/>
      <c r="I305" s="211"/>
      <c r="J305" s="211"/>
      <c r="K305" s="211"/>
      <c r="L305" s="211"/>
      <c r="M305" s="215" t="s">
        <v>184</v>
      </c>
      <c r="O305" s="216">
        <v>2015</v>
      </c>
      <c r="P305" s="218" t="s">
        <v>154</v>
      </c>
      <c r="Q305" s="218"/>
      <c r="R305" s="218"/>
      <c r="S305" s="218"/>
      <c r="T305" s="211"/>
      <c r="U305" s="216">
        <v>2015</v>
      </c>
      <c r="V305" s="218" t="s">
        <v>155</v>
      </c>
      <c r="W305" s="218"/>
      <c r="X305" s="211"/>
      <c r="Y305" s="216">
        <v>2015</v>
      </c>
      <c r="Z305" s="211"/>
    </row>
    <row r="306" spans="1:26" ht="14.25" thickBot="1">
      <c r="A306" s="220"/>
      <c r="B306" s="221" t="s">
        <v>157</v>
      </c>
      <c r="C306" s="221" t="s">
        <v>158</v>
      </c>
      <c r="D306" s="221" t="s">
        <v>159</v>
      </c>
      <c r="E306" s="221" t="s">
        <v>160</v>
      </c>
      <c r="F306" s="221" t="s">
        <v>161</v>
      </c>
      <c r="G306" s="221" t="s">
        <v>162</v>
      </c>
      <c r="H306" s="221" t="s">
        <v>163</v>
      </c>
      <c r="I306" s="221" t="s">
        <v>164</v>
      </c>
      <c r="J306" s="221" t="s">
        <v>165</v>
      </c>
      <c r="K306" s="221" t="s">
        <v>166</v>
      </c>
      <c r="L306" s="221" t="s">
        <v>167</v>
      </c>
      <c r="M306" s="222" t="s">
        <v>168</v>
      </c>
      <c r="O306" s="223"/>
      <c r="P306" s="224" t="s">
        <v>169</v>
      </c>
      <c r="Q306" s="224" t="s">
        <v>170</v>
      </c>
      <c r="R306" s="224" t="s">
        <v>171</v>
      </c>
      <c r="S306" s="225" t="s">
        <v>172</v>
      </c>
      <c r="T306" s="211"/>
      <c r="U306" s="223"/>
      <c r="V306" s="224" t="s">
        <v>173</v>
      </c>
      <c r="W306" s="225" t="s">
        <v>174</v>
      </c>
      <c r="X306" s="211"/>
      <c r="Y306" s="223"/>
      <c r="Z306" s="226" t="s">
        <v>175</v>
      </c>
    </row>
    <row r="307" spans="1:26" ht="13.5" thickBot="1">
      <c r="A307" s="258" t="s">
        <v>176</v>
      </c>
      <c r="B307" s="253">
        <f t="shared" ref="B307:M307" si="109">B117/1000/1.02</f>
        <v>11.536078431372548</v>
      </c>
      <c r="C307" s="228">
        <f t="shared" si="109"/>
        <v>12.092558823529412</v>
      </c>
      <c r="D307" s="228">
        <f t="shared" si="109"/>
        <v>12.049215686274509</v>
      </c>
      <c r="E307" s="228">
        <f t="shared" si="109"/>
        <v>11.838215686274509</v>
      </c>
      <c r="F307" s="228">
        <f t="shared" si="109"/>
        <v>11.979490196078432</v>
      </c>
      <c r="G307" s="228">
        <f t="shared" si="109"/>
        <v>12.24841176470588</v>
      </c>
      <c r="H307" s="228">
        <f t="shared" si="109"/>
        <v>11.43856862745098</v>
      </c>
      <c r="I307" s="228">
        <f t="shared" si="109"/>
        <v>11.443176470588236</v>
      </c>
      <c r="J307" s="228">
        <f t="shared" si="109"/>
        <v>11.400637254901961</v>
      </c>
      <c r="K307" s="228">
        <f t="shared" si="109"/>
        <v>11.618254901960785</v>
      </c>
      <c r="L307" s="228">
        <f t="shared" si="109"/>
        <v>11.812901960784314</v>
      </c>
      <c r="M307" s="229">
        <f t="shared" si="109"/>
        <v>11.87029411764706</v>
      </c>
      <c r="O307" s="236" t="s">
        <v>176</v>
      </c>
      <c r="P307" s="231">
        <f>(P117/1000)/1.02</f>
        <v>11.905058823529412</v>
      </c>
      <c r="Q307" s="231">
        <f t="shared" ref="Q307:S310" si="110">(Q117/1000)*1.02</f>
        <v>12.507474599999998</v>
      </c>
      <c r="R307" s="231">
        <f t="shared" si="110"/>
        <v>11.887539</v>
      </c>
      <c r="S307" s="231">
        <f t="shared" si="110"/>
        <v>12.243141600000001</v>
      </c>
      <c r="T307" s="211"/>
      <c r="U307" s="236" t="s">
        <v>176</v>
      </c>
      <c r="V307" s="231">
        <f t="shared" ref="V307:W310" si="111">(V117/1000)*1.02</f>
        <v>12.4529046</v>
      </c>
      <c r="W307" s="231">
        <f t="shared" si="111"/>
        <v>12.057042599999999</v>
      </c>
      <c r="X307" s="211"/>
      <c r="Y307" s="236" t="s">
        <v>176</v>
      </c>
      <c r="Z307" s="231">
        <f>(Z117/1000)*1.02</f>
        <v>12.243355800000002</v>
      </c>
    </row>
    <row r="308" spans="1:26">
      <c r="A308" s="261" t="s">
        <v>181</v>
      </c>
      <c r="B308" s="256">
        <f t="shared" ref="B308:M308" si="112">B118/1000/1.02</f>
        <v>12.387326470588235</v>
      </c>
      <c r="C308" s="214">
        <f t="shared" si="112"/>
        <v>13.124661764705882</v>
      </c>
      <c r="D308" s="214">
        <f t="shared" si="112"/>
        <v>12.593563725490196</v>
      </c>
      <c r="E308" s="214">
        <f t="shared" si="112"/>
        <v>12.171950980392156</v>
      </c>
      <c r="F308" s="214">
        <f t="shared" si="112"/>
        <v>12.385480392156863</v>
      </c>
      <c r="G308" s="214">
        <f t="shared" si="112"/>
        <v>12.547245098039216</v>
      </c>
      <c r="H308" s="214">
        <f t="shared" si="112"/>
        <v>12.130294117647058</v>
      </c>
      <c r="I308" s="214">
        <f t="shared" si="112"/>
        <v>12.136519607843137</v>
      </c>
      <c r="J308" s="214">
        <f t="shared" si="112"/>
        <v>12.193401960784314</v>
      </c>
      <c r="K308" s="214">
        <f t="shared" si="112"/>
        <v>12.417509803921568</v>
      </c>
      <c r="L308" s="214">
        <f t="shared" si="112"/>
        <v>12.473539215686275</v>
      </c>
      <c r="M308" s="234">
        <f t="shared" si="112"/>
        <v>12.478960784313726</v>
      </c>
      <c r="O308" s="236" t="s">
        <v>181</v>
      </c>
      <c r="P308" s="262">
        <f>(P118/1000)/1.02</f>
        <v>12.672212745098038</v>
      </c>
      <c r="Q308" s="231">
        <f t="shared" si="110"/>
        <v>12.8547846</v>
      </c>
      <c r="R308" s="231">
        <f t="shared" si="110"/>
        <v>12.6524064</v>
      </c>
      <c r="S308" s="232">
        <f t="shared" si="110"/>
        <v>12.9590082</v>
      </c>
      <c r="T308" s="211"/>
      <c r="U308" s="236" t="s">
        <v>181</v>
      </c>
      <c r="V308" s="262">
        <f t="shared" si="111"/>
        <v>13.025971200000001</v>
      </c>
      <c r="W308" s="232">
        <f t="shared" si="111"/>
        <v>12.803244000000001</v>
      </c>
      <c r="X308" s="211"/>
      <c r="Y308" s="236" t="s">
        <v>181</v>
      </c>
      <c r="Z308" s="263">
        <f>(Z118/1000)*1.02</f>
        <v>12.894289199999999</v>
      </c>
    </row>
    <row r="309" spans="1:26">
      <c r="A309" s="265" t="s">
        <v>177</v>
      </c>
      <c r="B309" s="256">
        <f t="shared" ref="B309:M309" si="113">B119/1000/1.02</f>
        <v>12.764784313725491</v>
      </c>
      <c r="C309" s="214">
        <f t="shared" si="113"/>
        <v>13.059691176470588</v>
      </c>
      <c r="D309" s="214">
        <f t="shared" si="113"/>
        <v>12.831643137254902</v>
      </c>
      <c r="E309" s="214">
        <f t="shared" si="113"/>
        <v>12.532049019607843</v>
      </c>
      <c r="F309" s="214">
        <f t="shared" si="113"/>
        <v>12.696303921568626</v>
      </c>
      <c r="G309" s="214">
        <f t="shared" si="113"/>
        <v>12.904872549019608</v>
      </c>
      <c r="H309" s="214">
        <f t="shared" si="113"/>
        <v>12.376480392156862</v>
      </c>
      <c r="I309" s="214">
        <f t="shared" si="113"/>
        <v>12.583019607843138</v>
      </c>
      <c r="J309" s="214">
        <f t="shared" si="113"/>
        <v>12.627509803921569</v>
      </c>
      <c r="K309" s="214">
        <f t="shared" si="113"/>
        <v>12.920284313725491</v>
      </c>
      <c r="L309" s="214">
        <f t="shared" si="113"/>
        <v>13.196784313725489</v>
      </c>
      <c r="M309" s="234">
        <f t="shared" si="113"/>
        <v>13.245578431372548</v>
      </c>
      <c r="O309" s="230" t="s">
        <v>177</v>
      </c>
      <c r="P309" s="256">
        <f>(P119/1000)/1.02</f>
        <v>12.88632450980392</v>
      </c>
      <c r="Q309" s="214">
        <f t="shared" si="110"/>
        <v>13.228859399999999</v>
      </c>
      <c r="R309" s="214">
        <f t="shared" si="110"/>
        <v>13.031142599999999</v>
      </c>
      <c r="S309" s="234">
        <f t="shared" si="110"/>
        <v>13.655280599999999</v>
      </c>
      <c r="T309" s="211"/>
      <c r="U309" s="230" t="s">
        <v>177</v>
      </c>
      <c r="V309" s="256">
        <f t="shared" si="111"/>
        <v>13.320608399999999</v>
      </c>
      <c r="W309" s="234">
        <f t="shared" si="111"/>
        <v>13.334256</v>
      </c>
      <c r="X309" s="211"/>
      <c r="Y309" s="230" t="s">
        <v>177</v>
      </c>
      <c r="Z309" s="266">
        <f>(Z119/1000)*1.02</f>
        <v>13.3275138</v>
      </c>
    </row>
    <row r="310" spans="1:26">
      <c r="A310" s="265" t="s">
        <v>178</v>
      </c>
      <c r="B310" s="256">
        <f t="shared" ref="B310:M310" si="114">B120/1000/1.02</f>
        <v>12.678271568627451</v>
      </c>
      <c r="C310" s="214">
        <f t="shared" si="114"/>
        <v>13.034603921568628</v>
      </c>
      <c r="D310" s="214">
        <f t="shared" si="114"/>
        <v>12.754454901960784</v>
      </c>
      <c r="E310" s="214">
        <f t="shared" si="114"/>
        <v>12.456166666666668</v>
      </c>
      <c r="F310" s="214">
        <f t="shared" si="114"/>
        <v>12.604794117647058</v>
      </c>
      <c r="G310" s="214">
        <f t="shared" si="114"/>
        <v>12.859725490196078</v>
      </c>
      <c r="H310" s="214">
        <f t="shared" si="114"/>
        <v>12.262098039215687</v>
      </c>
      <c r="I310" s="214">
        <f t="shared" si="114"/>
        <v>12.53221568627451</v>
      </c>
      <c r="J310" s="214">
        <f t="shared" si="114"/>
        <v>12.603656862745098</v>
      </c>
      <c r="K310" s="214">
        <f t="shared" si="114"/>
        <v>12.846892156862745</v>
      </c>
      <c r="L310" s="214">
        <f t="shared" si="114"/>
        <v>13.068735294117648</v>
      </c>
      <c r="M310" s="234">
        <f t="shared" si="114"/>
        <v>13.100568627450979</v>
      </c>
      <c r="O310" s="230" t="s">
        <v>178</v>
      </c>
      <c r="P310" s="256">
        <f>(P120/1000)/1.02</f>
        <v>12.82676862745098</v>
      </c>
      <c r="Q310" s="214">
        <f t="shared" si="110"/>
        <v>13.166731199999999</v>
      </c>
      <c r="R310" s="214">
        <f t="shared" si="110"/>
        <v>12.966352200000001</v>
      </c>
      <c r="S310" s="234">
        <f t="shared" si="110"/>
        <v>13.5274746</v>
      </c>
      <c r="T310" s="211"/>
      <c r="U310" s="230" t="s">
        <v>178</v>
      </c>
      <c r="V310" s="256">
        <f t="shared" si="111"/>
        <v>13.245556799999999</v>
      </c>
      <c r="W310" s="234">
        <f t="shared" si="111"/>
        <v>13.206623400000002</v>
      </c>
      <c r="X310" s="211"/>
      <c r="Y310" s="230" t="s">
        <v>178</v>
      </c>
      <c r="Z310" s="266">
        <f>(Z120/1000)*1.02</f>
        <v>13.228767599999999</v>
      </c>
    </row>
    <row r="311" spans="1:26">
      <c r="A311" s="265" t="s">
        <v>77</v>
      </c>
      <c r="B311" s="256">
        <f t="shared" ref="B311:M311" si="115">B122/1000/1.02</f>
        <v>9.4906058823529413</v>
      </c>
      <c r="C311" s="214">
        <f t="shared" si="115"/>
        <v>10.196350000000001</v>
      </c>
      <c r="D311" s="214">
        <f t="shared" si="115"/>
        <v>10.473127450980391</v>
      </c>
      <c r="E311" s="214">
        <f t="shared" si="115"/>
        <v>10.401156862745099</v>
      </c>
      <c r="F311" s="214">
        <f t="shared" si="115"/>
        <v>10.386441176470589</v>
      </c>
      <c r="G311" s="214">
        <f t="shared" si="115"/>
        <v>10.568666666666667</v>
      </c>
      <c r="H311" s="214">
        <f t="shared" si="115"/>
        <v>9.9029509803921574</v>
      </c>
      <c r="I311" s="214">
        <f t="shared" si="115"/>
        <v>9.5630941176470579</v>
      </c>
      <c r="J311" s="214">
        <f t="shared" si="115"/>
        <v>9.4697274509803915</v>
      </c>
      <c r="K311" s="214">
        <f t="shared" si="115"/>
        <v>9.7105068627450972</v>
      </c>
      <c r="L311" s="214">
        <f t="shared" si="115"/>
        <v>9.799145098039217</v>
      </c>
      <c r="M311" s="234">
        <f t="shared" si="115"/>
        <v>9.6746186274509807</v>
      </c>
      <c r="O311" s="230" t="s">
        <v>77</v>
      </c>
      <c r="P311" s="256">
        <f>(P122/1000)/1.02</f>
        <v>10.054160784313726</v>
      </c>
      <c r="Q311" s="214">
        <f t="shared" ref="Q311:S312" si="116">(Q122/1000)*1.02</f>
        <v>10.8697932</v>
      </c>
      <c r="R311" s="214">
        <f t="shared" si="116"/>
        <v>10.041488940000001</v>
      </c>
      <c r="S311" s="234">
        <f t="shared" si="116"/>
        <v>10.121324340000001</v>
      </c>
      <c r="T311" s="211"/>
      <c r="U311" s="230" t="s">
        <v>77</v>
      </c>
      <c r="V311" s="256">
        <f>(V122/1000)*1.02</f>
        <v>10.644301799999999</v>
      </c>
      <c r="W311" s="234">
        <f>(W122/1000)*1.02</f>
        <v>10.07992458</v>
      </c>
      <c r="X311" s="211"/>
      <c r="Y311" s="230" t="s">
        <v>77</v>
      </c>
      <c r="Z311" s="266">
        <f>(Z122/1000)*1.02</f>
        <v>10.322563200000001</v>
      </c>
    </row>
    <row r="312" spans="1:26" ht="13.5" thickBot="1">
      <c r="A312" s="267" t="s">
        <v>180</v>
      </c>
      <c r="B312" s="257">
        <f t="shared" ref="B312:M312" si="117">B123/1000/1.02</f>
        <v>12.202967647058824</v>
      </c>
      <c r="C312" s="237">
        <f t="shared" si="117"/>
        <v>12.471055882352942</v>
      </c>
      <c r="D312" s="237">
        <f t="shared" si="117"/>
        <v>12.346255882352942</v>
      </c>
      <c r="E312" s="237">
        <f t="shared" si="117"/>
        <v>12.203254901960783</v>
      </c>
      <c r="F312" s="237">
        <f t="shared" si="117"/>
        <v>12.151225490196078</v>
      </c>
      <c r="G312" s="237">
        <f t="shared" si="117"/>
        <v>12.393235294117646</v>
      </c>
      <c r="H312" s="237">
        <f t="shared" si="117"/>
        <v>11.887156862745098</v>
      </c>
      <c r="I312" s="237">
        <f t="shared" si="117"/>
        <v>11.873264705882352</v>
      </c>
      <c r="J312" s="237">
        <f t="shared" si="117"/>
        <v>11.827911764705883</v>
      </c>
      <c r="K312" s="237">
        <f t="shared" si="117"/>
        <v>12.035882352941176</v>
      </c>
      <c r="L312" s="237">
        <f t="shared" si="117"/>
        <v>12.151676470588235</v>
      </c>
      <c r="M312" s="238">
        <f t="shared" si="117"/>
        <v>12.167333333333334</v>
      </c>
      <c r="O312" s="233" t="s">
        <v>180</v>
      </c>
      <c r="P312" s="257">
        <f>(P123/1000)/1.02</f>
        <v>12.341328431372549</v>
      </c>
      <c r="Q312" s="237">
        <f t="shared" si="116"/>
        <v>12.7461138</v>
      </c>
      <c r="R312" s="237">
        <f t="shared" si="116"/>
        <v>12.3411024</v>
      </c>
      <c r="S312" s="238">
        <f t="shared" si="116"/>
        <v>12.6082404</v>
      </c>
      <c r="T312" s="211"/>
      <c r="U312" s="233" t="s">
        <v>180</v>
      </c>
      <c r="V312" s="257">
        <f>(V123/1000)*1.02</f>
        <v>12.790912200000001</v>
      </c>
      <c r="W312" s="238">
        <f>(W123/1000)*1.02</f>
        <v>12.465358800000001</v>
      </c>
      <c r="X312" s="211"/>
      <c r="Y312" s="233" t="s">
        <v>180</v>
      </c>
      <c r="Z312" s="268">
        <f>(Z123/1000)*1.02</f>
        <v>12.609362400000002</v>
      </c>
    </row>
    <row r="314" spans="1:26" ht="16.5" thickBot="1">
      <c r="A314" s="216">
        <v>2016</v>
      </c>
      <c r="B314" s="211"/>
      <c r="C314" s="211"/>
      <c r="D314" s="211"/>
      <c r="E314" s="211"/>
      <c r="F314" s="211"/>
      <c r="G314" s="211"/>
      <c r="H314" s="211"/>
      <c r="I314" s="211"/>
      <c r="J314" s="211"/>
      <c r="K314" s="211"/>
      <c r="L314" s="211"/>
      <c r="M314" s="215" t="s">
        <v>184</v>
      </c>
      <c r="O314" s="216">
        <v>2016</v>
      </c>
      <c r="P314" s="218" t="s">
        <v>154</v>
      </c>
      <c r="Q314" s="218"/>
      <c r="R314" s="218"/>
      <c r="S314" s="218"/>
      <c r="T314" s="211"/>
      <c r="U314" s="216">
        <v>2016</v>
      </c>
      <c r="V314" s="218" t="s">
        <v>155</v>
      </c>
      <c r="W314" s="218"/>
      <c r="X314" s="211"/>
      <c r="Y314" s="216">
        <v>2016</v>
      </c>
      <c r="Z314" s="211"/>
    </row>
    <row r="315" spans="1:26" ht="14.25" thickBot="1">
      <c r="A315" s="220"/>
      <c r="B315" s="221" t="s">
        <v>157</v>
      </c>
      <c r="C315" s="221" t="s">
        <v>158</v>
      </c>
      <c r="D315" s="221" t="s">
        <v>159</v>
      </c>
      <c r="E315" s="221" t="s">
        <v>160</v>
      </c>
      <c r="F315" s="221" t="s">
        <v>161</v>
      </c>
      <c r="G315" s="221" t="s">
        <v>162</v>
      </c>
      <c r="H315" s="221" t="s">
        <v>163</v>
      </c>
      <c r="I315" s="221" t="s">
        <v>164</v>
      </c>
      <c r="J315" s="221" t="s">
        <v>165</v>
      </c>
      <c r="K315" s="221" t="s">
        <v>166</v>
      </c>
      <c r="L315" s="221" t="s">
        <v>167</v>
      </c>
      <c r="M315" s="222" t="s">
        <v>168</v>
      </c>
      <c r="O315" s="223"/>
      <c r="P315" s="221" t="s">
        <v>169</v>
      </c>
      <c r="Q315" s="221" t="s">
        <v>170</v>
      </c>
      <c r="R315" s="221" t="s">
        <v>171</v>
      </c>
      <c r="S315" s="222" t="s">
        <v>172</v>
      </c>
      <c r="T315" s="211"/>
      <c r="U315" s="223"/>
      <c r="V315" s="221" t="s">
        <v>173</v>
      </c>
      <c r="W315" s="222" t="s">
        <v>174</v>
      </c>
      <c r="X315" s="211"/>
      <c r="Y315" s="223"/>
      <c r="Z315" s="269" t="s">
        <v>175</v>
      </c>
    </row>
    <row r="316" spans="1:26" ht="13.5" thickBot="1">
      <c r="A316" s="227" t="s">
        <v>176</v>
      </c>
      <c r="B316" s="270">
        <f t="shared" ref="B316:M316" si="118">B127/1000/1.02</f>
        <v>12.022950980392157</v>
      </c>
      <c r="C316" s="271">
        <f t="shared" si="118"/>
        <v>11.835607843137254</v>
      </c>
      <c r="D316" s="271">
        <f t="shared" si="118"/>
        <v>11.89370588235294</v>
      </c>
      <c r="E316" s="271">
        <f t="shared" si="118"/>
        <v>11.723666666666666</v>
      </c>
      <c r="F316" s="271">
        <f t="shared" si="118"/>
        <v>12.006225490196078</v>
      </c>
      <c r="G316" s="271">
        <f t="shared" si="118"/>
        <v>12.167705882352941</v>
      </c>
      <c r="H316" s="271">
        <f t="shared" si="118"/>
        <v>11.703049019607844</v>
      </c>
      <c r="I316" s="271">
        <f t="shared" si="118"/>
        <v>11.86964019607843</v>
      </c>
      <c r="J316" s="271">
        <f t="shared" si="118"/>
        <v>11.95689117647059</v>
      </c>
      <c r="K316" s="271">
        <f t="shared" si="118"/>
        <v>11.745293137254903</v>
      </c>
      <c r="L316" s="271">
        <f t="shared" si="118"/>
        <v>12.117122549019609</v>
      </c>
      <c r="M316" s="272">
        <f t="shared" si="118"/>
        <v>12.525866528628258</v>
      </c>
      <c r="O316" s="236" t="s">
        <v>176</v>
      </c>
      <c r="P316" s="270">
        <f t="shared" ref="P316:S322" si="119">(P127/1000)/1.02</f>
        <v>11.914490196078431</v>
      </c>
      <c r="Q316" s="271">
        <f t="shared" si="119"/>
        <v>11.986245098039216</v>
      </c>
      <c r="R316" s="271">
        <f t="shared" si="119"/>
        <v>11.845156636945227</v>
      </c>
      <c r="S316" s="272">
        <f t="shared" si="119"/>
        <v>12.124352468800298</v>
      </c>
      <c r="T316" s="211"/>
      <c r="U316" s="236" t="s">
        <v>176</v>
      </c>
      <c r="V316" s="270">
        <f t="shared" ref="V316:W322" si="120">(V127/1000)/1.02</f>
        <v>11.951676470588234</v>
      </c>
      <c r="W316" s="272">
        <f t="shared" si="120"/>
        <v>11.986030593588829</v>
      </c>
      <c r="X316" s="211"/>
      <c r="Y316" s="236" t="s">
        <v>176</v>
      </c>
      <c r="Z316" s="273">
        <f t="shared" ref="Z316:Z322" si="121">(Z127/1000)/1.02</f>
        <v>11.968575169798202</v>
      </c>
    </row>
    <row r="317" spans="1:26">
      <c r="A317" s="261" t="s">
        <v>181</v>
      </c>
      <c r="B317" s="274">
        <f t="shared" ref="B317:M317" si="122">B128/1000/1.02</f>
        <v>12.654219607843137</v>
      </c>
      <c r="C317" s="275">
        <f t="shared" si="122"/>
        <v>12.199931372549019</v>
      </c>
      <c r="D317" s="275">
        <f t="shared" si="122"/>
        <v>12.410254901960784</v>
      </c>
      <c r="E317" s="275">
        <f t="shared" si="122"/>
        <v>12.125313725490196</v>
      </c>
      <c r="F317" s="275">
        <f t="shared" si="122"/>
        <v>12.693088235294118</v>
      </c>
      <c r="G317" s="275">
        <f t="shared" si="122"/>
        <v>12.697647058823531</v>
      </c>
      <c r="H317" s="275">
        <f t="shared" si="122"/>
        <v>12.999450980392156</v>
      </c>
      <c r="I317" s="275">
        <f t="shared" si="122"/>
        <v>13.174380392156863</v>
      </c>
      <c r="J317" s="275">
        <f t="shared" si="122"/>
        <v>13.425336274509805</v>
      </c>
      <c r="K317" s="275">
        <f t="shared" si="122"/>
        <v>12.534439215686275</v>
      </c>
      <c r="L317" s="275">
        <f t="shared" si="122"/>
        <v>13.540746078431372</v>
      </c>
      <c r="M317" s="276">
        <f t="shared" si="122"/>
        <v>13.122388417706301</v>
      </c>
      <c r="O317" s="277" t="s">
        <v>181</v>
      </c>
      <c r="P317" s="275">
        <f t="shared" si="119"/>
        <v>12.436549019607844</v>
      </c>
      <c r="Q317" s="275">
        <f t="shared" si="119"/>
        <v>12.593794117647059</v>
      </c>
      <c r="R317" s="275">
        <f t="shared" si="119"/>
        <v>13.165310285009102</v>
      </c>
      <c r="S317" s="276">
        <f t="shared" si="119"/>
        <v>13.266644745508659</v>
      </c>
      <c r="T317" s="211"/>
      <c r="U317" s="278" t="s">
        <v>181</v>
      </c>
      <c r="V317" s="279">
        <f t="shared" si="120"/>
        <v>12.53222549019608</v>
      </c>
      <c r="W317" s="276">
        <f t="shared" si="120"/>
        <v>13.191767973424456</v>
      </c>
      <c r="X317" s="211"/>
      <c r="Y317" s="278" t="s">
        <v>181</v>
      </c>
      <c r="Z317" s="280">
        <f t="shared" si="121"/>
        <v>13.012526133753708</v>
      </c>
    </row>
    <row r="318" spans="1:26">
      <c r="A318" s="265" t="s">
        <v>177</v>
      </c>
      <c r="B318" s="281">
        <f t="shared" ref="B318:M318" si="123">B129/1000/1.02</f>
        <v>13.23881568627451</v>
      </c>
      <c r="C318" s="282">
        <f t="shared" si="123"/>
        <v>12.874019607843138</v>
      </c>
      <c r="D318" s="282">
        <f t="shared" si="123"/>
        <v>12.855588235294118</v>
      </c>
      <c r="E318" s="282">
        <f t="shared" si="123"/>
        <v>12.6685</v>
      </c>
      <c r="F318" s="282">
        <f t="shared" si="123"/>
        <v>12.888156862745099</v>
      </c>
      <c r="G318" s="282">
        <f t="shared" si="123"/>
        <v>13.022362745098038</v>
      </c>
      <c r="H318" s="282">
        <f t="shared" si="123"/>
        <v>12.802784313725491</v>
      </c>
      <c r="I318" s="282">
        <f t="shared" si="123"/>
        <v>13.143173529411763</v>
      </c>
      <c r="J318" s="282">
        <f t="shared" si="123"/>
        <v>13.167332352941175</v>
      </c>
      <c r="K318" s="282">
        <f t="shared" si="123"/>
        <v>12.981619607843138</v>
      </c>
      <c r="L318" s="282">
        <f t="shared" si="123"/>
        <v>13.327716666666667</v>
      </c>
      <c r="M318" s="283">
        <f t="shared" si="123"/>
        <v>13.601173619052284</v>
      </c>
      <c r="O318" s="284" t="s">
        <v>177</v>
      </c>
      <c r="P318" s="282">
        <f t="shared" si="119"/>
        <v>12.978235294117647</v>
      </c>
      <c r="Q318" s="282">
        <f t="shared" si="119"/>
        <v>12.880245098039216</v>
      </c>
      <c r="R318" s="282">
        <f t="shared" si="119"/>
        <v>13.042961217556071</v>
      </c>
      <c r="S318" s="283">
        <f t="shared" si="119"/>
        <v>13.314575975208365</v>
      </c>
      <c r="T318" s="211"/>
      <c r="U318" s="285" t="s">
        <v>177</v>
      </c>
      <c r="V318" s="286">
        <f t="shared" si="120"/>
        <v>12.927656862745097</v>
      </c>
      <c r="W318" s="283">
        <f t="shared" si="120"/>
        <v>13.181971756902415</v>
      </c>
      <c r="X318" s="211"/>
      <c r="Y318" s="285" t="s">
        <v>177</v>
      </c>
      <c r="Z318" s="287">
        <f t="shared" si="121"/>
        <v>13.046641979382038</v>
      </c>
    </row>
    <row r="319" spans="1:26">
      <c r="A319" s="265" t="s">
        <v>178</v>
      </c>
      <c r="B319" s="281">
        <f t="shared" ref="B319:M319" si="124">B130/1000/1.02</f>
        <v>13.206199019607844</v>
      </c>
      <c r="C319" s="282">
        <f t="shared" si="124"/>
        <v>12.733588235294118</v>
      </c>
      <c r="D319" s="282">
        <f t="shared" si="124"/>
        <v>12.758450980392158</v>
      </c>
      <c r="E319" s="282">
        <f t="shared" si="124"/>
        <v>12.593176470588237</v>
      </c>
      <c r="F319" s="282">
        <f t="shared" si="124"/>
        <v>12.908852941176471</v>
      </c>
      <c r="G319" s="282">
        <f t="shared" si="124"/>
        <v>13.038735294117647</v>
      </c>
      <c r="H319" s="282">
        <f t="shared" si="124"/>
        <v>12.83443137254902</v>
      </c>
      <c r="I319" s="282">
        <f t="shared" si="124"/>
        <v>13.229769607843137</v>
      </c>
      <c r="J319" s="282">
        <f t="shared" si="124"/>
        <v>13.23892156862745</v>
      </c>
      <c r="K319" s="282">
        <f t="shared" si="124"/>
        <v>13.123618627450981</v>
      </c>
      <c r="L319" s="282">
        <f t="shared" si="124"/>
        <v>13.436171568627451</v>
      </c>
      <c r="M319" s="283">
        <f t="shared" si="124"/>
        <v>13.588909351233195</v>
      </c>
      <c r="O319" s="284" t="s">
        <v>178</v>
      </c>
      <c r="P319" s="282">
        <f t="shared" si="119"/>
        <v>12.887813725490195</v>
      </c>
      <c r="Q319" s="282">
        <f t="shared" si="119"/>
        <v>12.874411764705883</v>
      </c>
      <c r="R319" s="282">
        <f t="shared" si="119"/>
        <v>13.123487591779432</v>
      </c>
      <c r="S319" s="283">
        <f t="shared" si="119"/>
        <v>13.406262828047041</v>
      </c>
      <c r="T319" s="211"/>
      <c r="U319" s="285" t="s">
        <v>178</v>
      </c>
      <c r="V319" s="286">
        <f t="shared" si="120"/>
        <v>12.879696078431373</v>
      </c>
      <c r="W319" s="283">
        <f t="shared" si="120"/>
        <v>13.277132885564058</v>
      </c>
      <c r="X319" s="211"/>
      <c r="Y319" s="285" t="s">
        <v>178</v>
      </c>
      <c r="Z319" s="287">
        <f t="shared" si="121"/>
        <v>13.082558384031387</v>
      </c>
    </row>
    <row r="320" spans="1:26">
      <c r="A320" s="265" t="s">
        <v>179</v>
      </c>
      <c r="B320" s="281">
        <f t="shared" ref="B320:M320" si="125">B131/1000/1.02</f>
        <v>0</v>
      </c>
      <c r="C320" s="282">
        <f t="shared" si="125"/>
        <v>0</v>
      </c>
      <c r="D320" s="282">
        <f t="shared" si="125"/>
        <v>12.219607843137256</v>
      </c>
      <c r="E320" s="282">
        <f t="shared" si="125"/>
        <v>11.496637254901959</v>
      </c>
      <c r="F320" s="282">
        <f t="shared" si="125"/>
        <v>0</v>
      </c>
      <c r="G320" s="282">
        <f t="shared" si="125"/>
        <v>10.042156862745099</v>
      </c>
      <c r="H320" s="282">
        <f t="shared" si="125"/>
        <v>10.915833333333333</v>
      </c>
      <c r="I320" s="282">
        <f t="shared" si="125"/>
        <v>11.933016666666665</v>
      </c>
      <c r="J320" s="282">
        <f t="shared" si="125"/>
        <v>10.666352941176472</v>
      </c>
      <c r="K320" s="282">
        <f t="shared" si="125"/>
        <v>7.6960784313725483</v>
      </c>
      <c r="L320" s="282">
        <f t="shared" si="125"/>
        <v>0</v>
      </c>
      <c r="M320" s="283">
        <f t="shared" si="125"/>
        <v>0</v>
      </c>
      <c r="O320" s="284" t="s">
        <v>179</v>
      </c>
      <c r="P320" s="282">
        <f t="shared" si="119"/>
        <v>12.219607843137256</v>
      </c>
      <c r="Q320" s="282">
        <f t="shared" si="119"/>
        <v>11.125666666666667</v>
      </c>
      <c r="R320" s="282">
        <f t="shared" si="119"/>
        <v>11.020999194368013</v>
      </c>
      <c r="S320" s="283">
        <f t="shared" si="119"/>
        <v>7.6960784313725483</v>
      </c>
      <c r="T320" s="211"/>
      <c r="U320" s="285" t="s">
        <v>179</v>
      </c>
      <c r="V320" s="286">
        <f t="shared" si="120"/>
        <v>11.195490196078431</v>
      </c>
      <c r="W320" s="283">
        <f t="shared" si="120"/>
        <v>10.647831880900508</v>
      </c>
      <c r="X320" s="211"/>
      <c r="Y320" s="285" t="s">
        <v>179</v>
      </c>
      <c r="Z320" s="287">
        <f t="shared" si="121"/>
        <v>10.722657714571618</v>
      </c>
    </row>
    <row r="321" spans="1:32">
      <c r="A321" s="265" t="s">
        <v>77</v>
      </c>
      <c r="B321" s="281">
        <f t="shared" ref="B321:M321" si="126">B132/1000/1.02</f>
        <v>9.8541019607843126</v>
      </c>
      <c r="C321" s="282">
        <f t="shared" si="126"/>
        <v>9.9768039215686262</v>
      </c>
      <c r="D321" s="282">
        <f t="shared" si="126"/>
        <v>10.04693137254902</v>
      </c>
      <c r="E321" s="282">
        <f t="shared" si="126"/>
        <v>9.9734411764705886</v>
      </c>
      <c r="F321" s="282">
        <f t="shared" si="126"/>
        <v>10.003705882352941</v>
      </c>
      <c r="G321" s="282">
        <f t="shared" si="126"/>
        <v>10.293343137254901</v>
      </c>
      <c r="H321" s="282">
        <f t="shared" si="126"/>
        <v>9.7960235294117641</v>
      </c>
      <c r="I321" s="282">
        <f t="shared" si="126"/>
        <v>9.6688460784313719</v>
      </c>
      <c r="J321" s="282">
        <f t="shared" si="126"/>
        <v>9.8043450980392155</v>
      </c>
      <c r="K321" s="282">
        <f t="shared" si="126"/>
        <v>9.6947784313725514</v>
      </c>
      <c r="L321" s="282">
        <f t="shared" si="126"/>
        <v>9.9136872549019603</v>
      </c>
      <c r="M321" s="283">
        <f t="shared" si="126"/>
        <v>10.200318885177849</v>
      </c>
      <c r="O321" s="284" t="s">
        <v>77</v>
      </c>
      <c r="P321" s="282">
        <f t="shared" si="119"/>
        <v>9.9648235294117651</v>
      </c>
      <c r="Q321" s="282">
        <f t="shared" si="119"/>
        <v>10.106784313725491</v>
      </c>
      <c r="R321" s="282">
        <f t="shared" si="119"/>
        <v>9.75253751555943</v>
      </c>
      <c r="S321" s="283">
        <f t="shared" si="119"/>
        <v>9.9134452960389154</v>
      </c>
      <c r="T321" s="211"/>
      <c r="U321" s="285" t="s">
        <v>77</v>
      </c>
      <c r="V321" s="286">
        <f t="shared" si="120"/>
        <v>10.035382352941177</v>
      </c>
      <c r="W321" s="283">
        <f t="shared" si="120"/>
        <v>9.831599746124505</v>
      </c>
      <c r="X321" s="211"/>
      <c r="Y321" s="285" t="s">
        <v>77</v>
      </c>
      <c r="Z321" s="287">
        <f t="shared" si="121"/>
        <v>9.9319308294028925</v>
      </c>
    </row>
    <row r="322" spans="1:32" ht="13.5" thickBot="1">
      <c r="A322" s="267" t="s">
        <v>180</v>
      </c>
      <c r="B322" s="288">
        <f t="shared" ref="B322:M322" si="127">B133/1000/1.02</f>
        <v>12.191927450980391</v>
      </c>
      <c r="C322" s="289">
        <f t="shared" si="127"/>
        <v>12.109990196078432</v>
      </c>
      <c r="D322" s="289">
        <f t="shared" si="127"/>
        <v>12.097029411764705</v>
      </c>
      <c r="E322" s="289">
        <f t="shared" si="127"/>
        <v>11.989666666666666</v>
      </c>
      <c r="F322" s="289">
        <f t="shared" si="127"/>
        <v>12.116490196078431</v>
      </c>
      <c r="G322" s="289">
        <f t="shared" si="127"/>
        <v>12.28164705882353</v>
      </c>
      <c r="H322" s="289">
        <f t="shared" si="127"/>
        <v>12.020999999999999</v>
      </c>
      <c r="I322" s="289">
        <f t="shared" si="127"/>
        <v>12.168878431372548</v>
      </c>
      <c r="J322" s="289">
        <f t="shared" si="127"/>
        <v>12.199071568627449</v>
      </c>
      <c r="K322" s="289">
        <f t="shared" si="127"/>
        <v>12.118025490196079</v>
      </c>
      <c r="L322" s="289">
        <f t="shared" si="127"/>
        <v>12.318966666666666</v>
      </c>
      <c r="M322" s="290">
        <f t="shared" si="127"/>
        <v>12.521192629768484</v>
      </c>
      <c r="O322" s="291" t="s">
        <v>180</v>
      </c>
      <c r="P322" s="289">
        <f t="shared" si="119"/>
        <v>12.128686274509803</v>
      </c>
      <c r="Q322" s="289">
        <f t="shared" si="119"/>
        <v>12.146823529411765</v>
      </c>
      <c r="R322" s="289">
        <f t="shared" si="119"/>
        <v>12.130802221230359</v>
      </c>
      <c r="S322" s="290">
        <f t="shared" si="119"/>
        <v>12.312851378771731</v>
      </c>
      <c r="T322" s="211"/>
      <c r="U322" s="292" t="s">
        <v>180</v>
      </c>
      <c r="V322" s="293">
        <f t="shared" si="120"/>
        <v>12.137960784313725</v>
      </c>
      <c r="W322" s="290">
        <f t="shared" si="120"/>
        <v>12.221934932528326</v>
      </c>
      <c r="X322" s="211"/>
      <c r="Y322" s="292" t="s">
        <v>180</v>
      </c>
      <c r="Z322" s="294">
        <f t="shared" si="121"/>
        <v>12.180486648198173</v>
      </c>
    </row>
    <row r="324" spans="1:32" ht="16.5" thickBot="1">
      <c r="A324" s="216">
        <v>2017</v>
      </c>
      <c r="B324" s="211"/>
      <c r="C324" s="211"/>
      <c r="D324" s="211"/>
      <c r="E324" s="211"/>
      <c r="F324" s="211"/>
      <c r="G324" s="211"/>
      <c r="H324" s="211"/>
      <c r="I324" s="211"/>
      <c r="J324" s="211"/>
      <c r="K324" s="211"/>
      <c r="L324" s="211"/>
      <c r="M324" s="215" t="s">
        <v>184</v>
      </c>
      <c r="O324" s="216">
        <v>2017</v>
      </c>
      <c r="P324" s="218" t="s">
        <v>154</v>
      </c>
      <c r="Q324" s="218"/>
      <c r="R324" s="218"/>
      <c r="S324" s="218"/>
      <c r="T324" s="211"/>
      <c r="U324" s="216">
        <v>2017</v>
      </c>
      <c r="V324" s="218" t="s">
        <v>155</v>
      </c>
      <c r="W324" s="218"/>
      <c r="X324" s="211"/>
      <c r="Y324" s="216">
        <v>2017</v>
      </c>
      <c r="Z324" s="211"/>
    </row>
    <row r="325" spans="1:32" ht="14.25" thickBot="1">
      <c r="A325" s="220"/>
      <c r="B325" s="221" t="s">
        <v>157</v>
      </c>
      <c r="C325" s="221" t="s">
        <v>158</v>
      </c>
      <c r="D325" s="221" t="s">
        <v>159</v>
      </c>
      <c r="E325" s="221" t="s">
        <v>160</v>
      </c>
      <c r="F325" s="221" t="s">
        <v>161</v>
      </c>
      <c r="G325" s="221" t="s">
        <v>162</v>
      </c>
      <c r="H325" s="221" t="s">
        <v>163</v>
      </c>
      <c r="I325" s="221" t="s">
        <v>164</v>
      </c>
      <c r="J325" s="221" t="s">
        <v>165</v>
      </c>
      <c r="K325" s="221" t="s">
        <v>166</v>
      </c>
      <c r="L325" s="221" t="s">
        <v>167</v>
      </c>
      <c r="M325" s="222" t="s">
        <v>168</v>
      </c>
      <c r="O325" s="223"/>
      <c r="P325" s="221" t="s">
        <v>169</v>
      </c>
      <c r="Q325" s="221" t="s">
        <v>170</v>
      </c>
      <c r="R325" s="221" t="s">
        <v>171</v>
      </c>
      <c r="S325" s="222" t="s">
        <v>172</v>
      </c>
      <c r="T325" s="211"/>
      <c r="U325" s="223"/>
      <c r="V325" s="221" t="s">
        <v>173</v>
      </c>
      <c r="W325" s="222" t="s">
        <v>174</v>
      </c>
      <c r="X325" s="211"/>
      <c r="Y325" s="223"/>
      <c r="Z325" s="269" t="s">
        <v>175</v>
      </c>
    </row>
    <row r="326" spans="1:32" ht="13.5" thickBot="1">
      <c r="A326" s="227" t="s">
        <v>176</v>
      </c>
      <c r="B326" s="270">
        <f t="shared" ref="B326:L326" si="128">B137/1000/1.02</f>
        <v>12.575412912634924</v>
      </c>
      <c r="C326" s="271">
        <f t="shared" si="128"/>
        <v>12.503406995738683</v>
      </c>
      <c r="D326" s="271">
        <f t="shared" si="128"/>
        <v>12.371463862878704</v>
      </c>
      <c r="E326" s="271">
        <f t="shared" si="128"/>
        <v>12.093658377083546</v>
      </c>
      <c r="F326" s="271">
        <f t="shared" si="128"/>
        <v>12.427509554136241</v>
      </c>
      <c r="G326" s="271">
        <f t="shared" si="128"/>
        <v>12.418791298961938</v>
      </c>
      <c r="H326" s="271">
        <f t="shared" si="128"/>
        <v>12.239859978593193</v>
      </c>
      <c r="I326" s="271">
        <f t="shared" si="128"/>
        <v>12.577813596226036</v>
      </c>
      <c r="J326" s="271">
        <f t="shared" si="128"/>
        <v>12.781419835374168</v>
      </c>
      <c r="K326" s="271">
        <f t="shared" si="128"/>
        <v>12.97383974230562</v>
      </c>
      <c r="L326" s="271">
        <f t="shared" si="128"/>
        <v>13.202522863413026</v>
      </c>
      <c r="M326" s="272">
        <f t="shared" ref="M326:M332" si="129">(M137/1000)/1.02</f>
        <v>13.259572449559595</v>
      </c>
      <c r="O326" s="236" t="s">
        <v>176</v>
      </c>
      <c r="P326" s="270">
        <f t="shared" ref="P326:S332" si="130">(P137/1000)/1.02</f>
        <v>12.469408201636508</v>
      </c>
      <c r="Q326" s="271">
        <f t="shared" si="130"/>
        <v>12.398606356660236</v>
      </c>
      <c r="R326" s="271">
        <f t="shared" si="130"/>
        <v>12.526734002085645</v>
      </c>
      <c r="S326" s="272">
        <f t="shared" si="130"/>
        <v>13.144414745941855</v>
      </c>
      <c r="T326" s="211"/>
      <c r="U326" s="236" t="s">
        <v>176</v>
      </c>
      <c r="V326" s="270">
        <f>(V137/1000)/1.02</f>
        <v>12.43410325306518</v>
      </c>
      <c r="W326" s="272">
        <f>(W137/1000)/1.02</f>
        <v>12.830487285094787</v>
      </c>
      <c r="X326" s="211"/>
      <c r="Y326" s="236" t="s">
        <v>176</v>
      </c>
      <c r="Z326" s="273">
        <f t="shared" ref="Z326:Z332" si="131">(Z137/1000)/1.02</f>
        <v>12.630429405855672</v>
      </c>
    </row>
    <row r="327" spans="1:32" ht="13.5" thickBot="1">
      <c r="A327" s="261" t="s">
        <v>181</v>
      </c>
      <c r="B327" s="274">
        <f t="shared" ref="B327:L327" si="132">B138/1000/1.02</f>
        <v>12.608062581931776</v>
      </c>
      <c r="C327" s="275">
        <f t="shared" si="132"/>
        <v>12.716044544980566</v>
      </c>
      <c r="D327" s="275">
        <f t="shared" si="132"/>
        <v>12.375520880840103</v>
      </c>
      <c r="E327" s="275">
        <f t="shared" si="132"/>
        <v>12.043611030423895</v>
      </c>
      <c r="F327" s="275">
        <f t="shared" si="132"/>
        <v>12.347092649276915</v>
      </c>
      <c r="G327" s="275">
        <f t="shared" si="132"/>
        <v>12.085138702738478</v>
      </c>
      <c r="H327" s="275">
        <f t="shared" si="132"/>
        <v>12.746124050338173</v>
      </c>
      <c r="I327" s="275">
        <f t="shared" si="132"/>
        <v>13.134431847586391</v>
      </c>
      <c r="J327" s="275">
        <f t="shared" si="132"/>
        <v>12.552145043277203</v>
      </c>
      <c r="K327" s="275">
        <f t="shared" si="132"/>
        <v>13.086261907881966</v>
      </c>
      <c r="L327" s="275">
        <f t="shared" si="132"/>
        <v>13.467330866966632</v>
      </c>
      <c r="M327" s="272">
        <f t="shared" si="129"/>
        <v>13.691336883147118</v>
      </c>
      <c r="O327" s="277" t="s">
        <v>181</v>
      </c>
      <c r="P327" s="275">
        <f t="shared" si="130"/>
        <v>12.571317052376376</v>
      </c>
      <c r="Q327" s="275">
        <f t="shared" si="130"/>
        <v>12.23850222918843</v>
      </c>
      <c r="R327" s="275">
        <f t="shared" si="130"/>
        <v>12.844892984111818</v>
      </c>
      <c r="S327" s="272">
        <f t="shared" si="130"/>
        <v>13.387191164658644</v>
      </c>
      <c r="T327" s="211"/>
      <c r="U327" s="278" t="s">
        <v>181</v>
      </c>
      <c r="V327" s="279">
        <f t="shared" ref="V327:V332" si="133">(V138/1000)/1.02</f>
        <v>12.445545536900589</v>
      </c>
      <c r="W327" s="272">
        <f t="shared" ref="W327:W332" si="134">W138/1000/1.02</f>
        <v>13.077689364198678</v>
      </c>
      <c r="X327" s="211"/>
      <c r="Y327" s="278" t="s">
        <v>181</v>
      </c>
      <c r="Z327" s="273">
        <f t="shared" si="131"/>
        <v>12.871203832745547</v>
      </c>
    </row>
    <row r="328" spans="1:32" ht="13.5" thickBot="1">
      <c r="A328" s="265" t="s">
        <v>177</v>
      </c>
      <c r="B328" s="281">
        <f t="shared" ref="B328:L328" si="135">B139/1000/1.02</f>
        <v>13.580953772707039</v>
      </c>
      <c r="C328" s="282">
        <f t="shared" si="135"/>
        <v>13.402784967694929</v>
      </c>
      <c r="D328" s="282">
        <f t="shared" si="135"/>
        <v>13.139516660104222</v>
      </c>
      <c r="E328" s="282">
        <f t="shared" si="135"/>
        <v>12.849843396377224</v>
      </c>
      <c r="F328" s="282">
        <f t="shared" si="135"/>
        <v>13.106486237059981</v>
      </c>
      <c r="G328" s="282">
        <f t="shared" si="135"/>
        <v>13.01761283732508</v>
      </c>
      <c r="H328" s="282">
        <f t="shared" si="135"/>
        <v>12.99967497788422</v>
      </c>
      <c r="I328" s="282">
        <f t="shared" si="135"/>
        <v>13.484177028097973</v>
      </c>
      <c r="J328" s="282">
        <f t="shared" si="135"/>
        <v>13.674078733652845</v>
      </c>
      <c r="K328" s="282">
        <f t="shared" si="135"/>
        <v>13.973287521884634</v>
      </c>
      <c r="L328" s="282">
        <f t="shared" si="135"/>
        <v>14.247222926259784</v>
      </c>
      <c r="M328" s="272">
        <f t="shared" si="129"/>
        <v>14.1593323578049</v>
      </c>
      <c r="O328" s="284" t="s">
        <v>177</v>
      </c>
      <c r="P328" s="282">
        <f t="shared" si="130"/>
        <v>13.347943149969254</v>
      </c>
      <c r="Q328" s="282">
        <f t="shared" si="130"/>
        <v>13.075398092181659</v>
      </c>
      <c r="R328" s="282">
        <f t="shared" si="130"/>
        <v>13.387433781565294</v>
      </c>
      <c r="S328" s="272">
        <f t="shared" si="130"/>
        <v>14.134890127618233</v>
      </c>
      <c r="T328" s="211"/>
      <c r="U328" s="285" t="s">
        <v>177</v>
      </c>
      <c r="V328" s="286">
        <f t="shared" si="133"/>
        <v>13.214334589309239</v>
      </c>
      <c r="W328" s="272">
        <f t="shared" si="134"/>
        <v>13.760789811946569</v>
      </c>
      <c r="X328" s="211"/>
      <c r="Y328" s="285" t="s">
        <v>177</v>
      </c>
      <c r="Z328" s="273">
        <f t="shared" si="131"/>
        <v>13.482758977132258</v>
      </c>
    </row>
    <row r="329" spans="1:32" ht="13.5" thickBot="1">
      <c r="A329" s="265" t="s">
        <v>178</v>
      </c>
      <c r="B329" s="281">
        <f t="shared" ref="B329:L329" si="136">B140/1000/1.02</f>
        <v>13.570510085378579</v>
      </c>
      <c r="C329" s="282">
        <f t="shared" si="136"/>
        <v>13.345069513225914</v>
      </c>
      <c r="D329" s="282">
        <f t="shared" si="136"/>
        <v>13.053607562206247</v>
      </c>
      <c r="E329" s="282">
        <f t="shared" si="136"/>
        <v>12.771748234166704</v>
      </c>
      <c r="F329" s="282">
        <f t="shared" si="136"/>
        <v>12.979648698400467</v>
      </c>
      <c r="G329" s="282">
        <f t="shared" si="136"/>
        <v>12.871754067865989</v>
      </c>
      <c r="H329" s="282">
        <f t="shared" si="136"/>
        <v>12.871657333588228</v>
      </c>
      <c r="I329" s="282">
        <f t="shared" si="136"/>
        <v>13.349644561835197</v>
      </c>
      <c r="J329" s="282">
        <f t="shared" si="136"/>
        <v>13.542411159240748</v>
      </c>
      <c r="K329" s="282">
        <f t="shared" si="136"/>
        <v>13.848553575244162</v>
      </c>
      <c r="L329" s="282">
        <f t="shared" si="136"/>
        <v>14.077660362288418</v>
      </c>
      <c r="M329" s="272">
        <f t="shared" si="129"/>
        <v>13.965724149868064</v>
      </c>
      <c r="O329" s="284" t="s">
        <v>178</v>
      </c>
      <c r="P329" s="282">
        <f t="shared" si="130"/>
        <v>13.288933133979073</v>
      </c>
      <c r="Q329" s="282">
        <f t="shared" si="130"/>
        <v>12.957172274307089</v>
      </c>
      <c r="R329" s="282">
        <f t="shared" si="130"/>
        <v>13.243086378703978</v>
      </c>
      <c r="S329" s="272">
        <f t="shared" si="130"/>
        <v>13.974063214449902</v>
      </c>
      <c r="T329" s="211"/>
      <c r="U329" s="285" t="s">
        <v>178</v>
      </c>
      <c r="V329" s="286">
        <f t="shared" si="133"/>
        <v>13.114103704536587</v>
      </c>
      <c r="W329" s="272">
        <f t="shared" si="134"/>
        <v>13.564357775520792</v>
      </c>
      <c r="X329" s="211"/>
      <c r="Y329" s="285" t="s">
        <v>178</v>
      </c>
      <c r="Z329" s="273">
        <f t="shared" si="131"/>
        <v>13.313919340854106</v>
      </c>
      <c r="AB329" s="80"/>
      <c r="AC329" s="80"/>
      <c r="AD329" s="80"/>
      <c r="AE329" s="80"/>
      <c r="AF329" s="80"/>
    </row>
    <row r="330" spans="1:32" ht="13.5" thickBot="1">
      <c r="A330" s="265" t="s">
        <v>179</v>
      </c>
      <c r="B330" s="281">
        <f t="shared" ref="B330:L330" si="137">B141/1000/1.02</f>
        <v>14.505882352941176</v>
      </c>
      <c r="C330" s="282">
        <f t="shared" si="137"/>
        <v>0</v>
      </c>
      <c r="D330" s="282">
        <f t="shared" si="137"/>
        <v>12.329308884047443</v>
      </c>
      <c r="E330" s="282">
        <f t="shared" si="137"/>
        <v>0</v>
      </c>
      <c r="F330" s="282">
        <f t="shared" si="137"/>
        <v>12.962745098039218</v>
      </c>
      <c r="G330" s="282">
        <f t="shared" si="137"/>
        <v>13.79878048780488</v>
      </c>
      <c r="H330" s="282">
        <f t="shared" si="137"/>
        <v>0</v>
      </c>
      <c r="I330" s="282">
        <f t="shared" si="137"/>
        <v>0</v>
      </c>
      <c r="J330" s="282">
        <f t="shared" si="137"/>
        <v>0</v>
      </c>
      <c r="K330" s="282">
        <f t="shared" si="137"/>
        <v>12.127205882352941</v>
      </c>
      <c r="L330" s="282">
        <f t="shared" si="137"/>
        <v>0</v>
      </c>
      <c r="M330" s="272">
        <f t="shared" si="129"/>
        <v>0</v>
      </c>
      <c r="O330" s="284" t="s">
        <v>179</v>
      </c>
      <c r="P330" s="282">
        <f t="shared" si="130"/>
        <v>12.640247951032261</v>
      </c>
      <c r="Q330" s="282">
        <f t="shared" si="130"/>
        <v>13.549687751813055</v>
      </c>
      <c r="R330" s="282">
        <f t="shared" si="130"/>
        <v>0</v>
      </c>
      <c r="S330" s="272">
        <f t="shared" si="130"/>
        <v>12.127205882352941</v>
      </c>
      <c r="T330" s="211"/>
      <c r="U330" s="285" t="s">
        <v>179</v>
      </c>
      <c r="V330" s="286">
        <f t="shared" si="133"/>
        <v>13.192340304105008</v>
      </c>
      <c r="W330" s="272">
        <f t="shared" si="134"/>
        <v>12.127205882352941</v>
      </c>
      <c r="X330" s="211"/>
      <c r="Y330" s="285" t="s">
        <v>179</v>
      </c>
      <c r="Z330" s="273">
        <f t="shared" si="131"/>
        <v>12.936573428739582</v>
      </c>
      <c r="AB330" s="80"/>
      <c r="AC330" s="80"/>
      <c r="AD330" s="80"/>
      <c r="AE330" s="80"/>
      <c r="AF330" s="80"/>
    </row>
    <row r="331" spans="1:32" ht="13.5" thickBot="1">
      <c r="A331" s="265" t="s">
        <v>77</v>
      </c>
      <c r="B331" s="281">
        <f t="shared" ref="B331:L331" si="138">B142/1000/1.02</f>
        <v>10.335331321252045</v>
      </c>
      <c r="C331" s="282">
        <f t="shared" si="138"/>
        <v>10.484051502104503</v>
      </c>
      <c r="D331" s="282">
        <f t="shared" si="138"/>
        <v>10.621456483792535</v>
      </c>
      <c r="E331" s="282">
        <f t="shared" si="138"/>
        <v>10.504006157392428</v>
      </c>
      <c r="F331" s="282">
        <f t="shared" si="138"/>
        <v>10.801012885210401</v>
      </c>
      <c r="G331" s="282">
        <f t="shared" si="138"/>
        <v>10.988382199024628</v>
      </c>
      <c r="H331" s="282">
        <f t="shared" si="138"/>
        <v>10.731776185868094</v>
      </c>
      <c r="I331" s="282">
        <f t="shared" si="138"/>
        <v>10.81916717875631</v>
      </c>
      <c r="J331" s="282">
        <f t="shared" si="138"/>
        <v>11.179078908795788</v>
      </c>
      <c r="K331" s="282">
        <f t="shared" si="138"/>
        <v>11.411102585698618</v>
      </c>
      <c r="L331" s="282">
        <f t="shared" si="138"/>
        <v>11.563207862640672</v>
      </c>
      <c r="M331" s="272">
        <f t="shared" si="129"/>
        <v>11.552656857005871</v>
      </c>
      <c r="O331" s="284" t="s">
        <v>77</v>
      </c>
      <c r="P331" s="282">
        <f t="shared" si="130"/>
        <v>10.497426436783742</v>
      </c>
      <c r="Q331" s="282">
        <f t="shared" si="130"/>
        <v>10.839406819564427</v>
      </c>
      <c r="R331" s="282">
        <f t="shared" si="130"/>
        <v>10.903202299637972</v>
      </c>
      <c r="S331" s="272">
        <f t="shared" si="130"/>
        <v>11.50910523565868</v>
      </c>
      <c r="T331" s="211"/>
      <c r="U331" s="285" t="s">
        <v>77</v>
      </c>
      <c r="V331" s="286">
        <f t="shared" si="133"/>
        <v>10.666834662852411</v>
      </c>
      <c r="W331" s="272">
        <f t="shared" si="134"/>
        <v>11.210545067376176</v>
      </c>
      <c r="X331" s="211"/>
      <c r="Y331" s="285" t="s">
        <v>77</v>
      </c>
      <c r="Z331" s="273">
        <f t="shared" si="131"/>
        <v>10.955349530996644</v>
      </c>
      <c r="AB331" s="80"/>
      <c r="AC331" s="80"/>
      <c r="AD331" s="80"/>
      <c r="AE331" s="80"/>
      <c r="AF331" s="80"/>
    </row>
    <row r="332" spans="1:32" ht="13.5" thickBot="1">
      <c r="A332" s="267" t="s">
        <v>180</v>
      </c>
      <c r="B332" s="288">
        <f t="shared" ref="B332:L332" si="139">B143/1000/1.02</f>
        <v>12.63478512701967</v>
      </c>
      <c r="C332" s="289">
        <f t="shared" si="139"/>
        <v>12.649019879507023</v>
      </c>
      <c r="D332" s="289">
        <f t="shared" si="139"/>
        <v>12.58572016805422</v>
      </c>
      <c r="E332" s="289">
        <f t="shared" si="139"/>
        <v>12.257789052756374</v>
      </c>
      <c r="F332" s="289">
        <f t="shared" si="139"/>
        <v>12.587965420641845</v>
      </c>
      <c r="G332" s="289">
        <f t="shared" si="139"/>
        <v>12.656851595024813</v>
      </c>
      <c r="H332" s="289">
        <f t="shared" si="139"/>
        <v>12.511290232761532</v>
      </c>
      <c r="I332" s="289">
        <f t="shared" si="139"/>
        <v>12.704202557819633</v>
      </c>
      <c r="J332" s="289">
        <f t="shared" si="139"/>
        <v>12.801082689583641</v>
      </c>
      <c r="K332" s="289">
        <f t="shared" si="139"/>
        <v>13.001301967198291</v>
      </c>
      <c r="L332" s="289">
        <f t="shared" si="139"/>
        <v>13.140065324914215</v>
      </c>
      <c r="M332" s="272">
        <f t="shared" si="129"/>
        <v>13.256511132254422</v>
      </c>
      <c r="O332" s="291" t="s">
        <v>180</v>
      </c>
      <c r="P332" s="289">
        <f t="shared" si="130"/>
        <v>12.61838974002753</v>
      </c>
      <c r="Q332" s="289">
        <f t="shared" si="130"/>
        <v>12.590914118661582</v>
      </c>
      <c r="R332" s="289">
        <f t="shared" si="130"/>
        <v>12.66240564126689</v>
      </c>
      <c r="S332" s="272">
        <f t="shared" si="130"/>
        <v>13.124932460098</v>
      </c>
      <c r="T332" s="211"/>
      <c r="U332" s="292" t="s">
        <v>180</v>
      </c>
      <c r="V332" s="293">
        <f t="shared" si="133"/>
        <v>12.604525256957311</v>
      </c>
      <c r="W332" s="272">
        <f t="shared" si="134"/>
        <v>12.883266979215064</v>
      </c>
      <c r="X332" s="211"/>
      <c r="Y332" s="292" t="s">
        <v>180</v>
      </c>
      <c r="Z332" s="273">
        <f t="shared" si="131"/>
        <v>12.73878868601631</v>
      </c>
      <c r="AB332" s="80"/>
      <c r="AC332" s="80"/>
      <c r="AD332" s="80"/>
      <c r="AE332" s="80"/>
      <c r="AF332" s="80"/>
    </row>
    <row r="333" spans="1:32">
      <c r="AB333" s="80"/>
      <c r="AC333" s="80"/>
      <c r="AD333" s="80"/>
      <c r="AE333" s="80"/>
      <c r="AF333" s="80"/>
    </row>
    <row r="334" spans="1:32" ht="16.5" thickBot="1">
      <c r="A334" s="216">
        <v>2018</v>
      </c>
      <c r="B334" s="211"/>
      <c r="C334" s="211"/>
      <c r="D334" s="211"/>
      <c r="E334" s="211"/>
      <c r="F334" s="211"/>
      <c r="G334" s="211"/>
      <c r="H334" s="211"/>
      <c r="I334" s="211"/>
      <c r="J334" s="211"/>
      <c r="K334" s="211"/>
      <c r="L334" s="211"/>
      <c r="M334" s="215" t="s">
        <v>184</v>
      </c>
      <c r="O334" s="216">
        <v>2018</v>
      </c>
      <c r="P334" s="218" t="s">
        <v>154</v>
      </c>
      <c r="Q334" s="218"/>
      <c r="R334" s="218"/>
      <c r="S334" s="218"/>
      <c r="T334" s="211"/>
      <c r="U334" s="216">
        <v>2018</v>
      </c>
      <c r="V334" s="218" t="s">
        <v>155</v>
      </c>
      <c r="W334" s="218"/>
      <c r="X334" s="211"/>
      <c r="Y334" s="216">
        <v>2018</v>
      </c>
      <c r="Z334" s="211"/>
      <c r="AB334" s="80"/>
      <c r="AC334" s="80"/>
      <c r="AD334" s="80"/>
      <c r="AE334" s="80"/>
      <c r="AF334" s="80"/>
    </row>
    <row r="335" spans="1:32" ht="14.25" thickBot="1">
      <c r="A335" s="220"/>
      <c r="B335" s="221" t="s">
        <v>157</v>
      </c>
      <c r="C335" s="221" t="s">
        <v>158</v>
      </c>
      <c r="D335" s="221" t="s">
        <v>159</v>
      </c>
      <c r="E335" s="221" t="s">
        <v>160</v>
      </c>
      <c r="F335" s="221" t="s">
        <v>161</v>
      </c>
      <c r="G335" s="221" t="s">
        <v>162</v>
      </c>
      <c r="H335" s="221" t="s">
        <v>163</v>
      </c>
      <c r="I335" s="221" t="s">
        <v>164</v>
      </c>
      <c r="J335" s="221" t="s">
        <v>165</v>
      </c>
      <c r="K335" s="221" t="s">
        <v>166</v>
      </c>
      <c r="L335" s="221" t="s">
        <v>167</v>
      </c>
      <c r="M335" s="222" t="s">
        <v>168</v>
      </c>
      <c r="O335" s="223"/>
      <c r="P335" s="221" t="s">
        <v>169</v>
      </c>
      <c r="Q335" s="221" t="s">
        <v>170</v>
      </c>
      <c r="R335" s="221" t="s">
        <v>171</v>
      </c>
      <c r="S335" s="222" t="s">
        <v>172</v>
      </c>
      <c r="T335" s="211"/>
      <c r="U335" s="223"/>
      <c r="V335" s="221" t="s">
        <v>173</v>
      </c>
      <c r="W335" s="222" t="s">
        <v>174</v>
      </c>
      <c r="X335" s="211"/>
      <c r="Y335" s="223"/>
      <c r="Z335" s="269" t="s">
        <v>175</v>
      </c>
      <c r="AB335" s="80"/>
      <c r="AC335" s="80"/>
      <c r="AD335" s="80"/>
      <c r="AE335" s="80"/>
      <c r="AF335" s="80"/>
    </row>
    <row r="336" spans="1:32" ht="13.5" thickBot="1">
      <c r="A336" s="227" t="s">
        <v>176</v>
      </c>
      <c r="B336" s="270">
        <f>(B147/1000)/1.02</f>
        <v>13.210992981986784</v>
      </c>
      <c r="C336" s="271">
        <f>(C147/1000)/1.02</f>
        <v>13.267902689975569</v>
      </c>
      <c r="D336" s="271">
        <f>(D147/1000)/1.02</f>
        <v>13.21698598994506</v>
      </c>
      <c r="E336" s="271">
        <f t="shared" ref="E336:F342" si="140">E147/1000/1.02</f>
        <v>13.250926178656153</v>
      </c>
      <c r="F336" s="271">
        <f t="shared" si="140"/>
        <v>13.280404212110131</v>
      </c>
      <c r="G336" s="271">
        <v>13.222344702435999</v>
      </c>
      <c r="H336" s="271">
        <v>12.934055693806535</v>
      </c>
      <c r="I336" s="271">
        <f t="shared" ref="I336:L342" si="141">I147/1000/1.02</f>
        <v>13.04703945658617</v>
      </c>
      <c r="J336" s="271">
        <f t="shared" si="141"/>
        <v>12.960239810685952</v>
      </c>
      <c r="K336" s="271">
        <f t="shared" si="141"/>
        <v>13.024611457182344</v>
      </c>
      <c r="L336" s="271">
        <f t="shared" si="141"/>
        <v>12.831218303089067</v>
      </c>
      <c r="M336" s="272">
        <f t="shared" ref="M336:M342" si="142">(M147/1000)/1.02</f>
        <v>12.845669612500837</v>
      </c>
      <c r="O336" s="236" t="s">
        <v>176</v>
      </c>
      <c r="P336" s="270">
        <f t="shared" ref="P336:S342" si="143">(P147/1000)/1.02</f>
        <v>13.230221012323254</v>
      </c>
      <c r="Q336" s="271">
        <f t="shared" si="143"/>
        <v>13.250178349054238</v>
      </c>
      <c r="R336" s="271">
        <f t="shared" si="143"/>
        <v>12.982727234948083</v>
      </c>
      <c r="S336" s="271">
        <f t="shared" si="143"/>
        <v>12.910420248951832</v>
      </c>
      <c r="T336" s="211"/>
      <c r="U336" s="236" t="s">
        <v>176</v>
      </c>
      <c r="V336" s="270">
        <f t="shared" ref="V336:W342" si="144">(V147/1000)/1.02</f>
        <v>13.240202825385905</v>
      </c>
      <c r="W336" s="270">
        <f t="shared" si="144"/>
        <v>12.947732227895957</v>
      </c>
      <c r="X336" s="211"/>
      <c r="Y336" s="236" t="s">
        <v>176</v>
      </c>
      <c r="Z336" s="273">
        <f t="shared" ref="Z336:Z342" si="145">(Z147/1000)/1.02</f>
        <v>13.100888680274187</v>
      </c>
      <c r="AB336" s="80"/>
      <c r="AC336" s="80"/>
      <c r="AD336" s="80"/>
      <c r="AE336" s="80"/>
      <c r="AF336" s="80"/>
    </row>
    <row r="337" spans="1:32" ht="13.5" thickBot="1">
      <c r="A337" s="261" t="s">
        <v>181</v>
      </c>
      <c r="B337" s="270">
        <f t="shared" ref="B337:C342" si="146">(B148/1000)/1.02</f>
        <v>13.262998007807239</v>
      </c>
      <c r="C337" s="271">
        <f t="shared" si="146"/>
        <v>13.221897350828796</v>
      </c>
      <c r="D337" s="271">
        <f t="shared" ref="D337:D342" si="147">D148/1000/1.02</f>
        <v>13.158673340932493</v>
      </c>
      <c r="E337" s="271">
        <f t="shared" si="140"/>
        <v>13.575067388258171</v>
      </c>
      <c r="F337" s="271">
        <f t="shared" si="140"/>
        <v>13.311817223832758</v>
      </c>
      <c r="G337" s="271">
        <v>13.133054758094501</v>
      </c>
      <c r="H337" s="271">
        <v>12.576316997167146</v>
      </c>
      <c r="I337" s="271">
        <f t="shared" si="141"/>
        <v>13.434256088613374</v>
      </c>
      <c r="J337" s="271">
        <f t="shared" si="141"/>
        <v>13.173224076538608</v>
      </c>
      <c r="K337" s="271">
        <f t="shared" si="141"/>
        <v>13.537711469938516</v>
      </c>
      <c r="L337" s="271">
        <f t="shared" si="141"/>
        <v>12.864646024671902</v>
      </c>
      <c r="M337" s="272">
        <f t="shared" si="142"/>
        <v>13.678657096171797</v>
      </c>
      <c r="O337" s="277" t="s">
        <v>181</v>
      </c>
      <c r="P337" s="270">
        <f t="shared" si="143"/>
        <v>13.215926465449918</v>
      </c>
      <c r="Q337" s="271">
        <f t="shared" si="143"/>
        <v>13.378442858407467</v>
      </c>
      <c r="R337" s="271">
        <f t="shared" si="143"/>
        <v>13.125179115444075</v>
      </c>
      <c r="S337" s="271">
        <f t="shared" si="143"/>
        <v>13.378226863347018</v>
      </c>
      <c r="T337" s="211"/>
      <c r="U337" s="278" t="s">
        <v>181</v>
      </c>
      <c r="V337" s="270">
        <f t="shared" si="144"/>
        <v>13.290659161767946</v>
      </c>
      <c r="W337" s="270">
        <f t="shared" si="144"/>
        <v>13.25267330202043</v>
      </c>
      <c r="X337" s="211"/>
      <c r="Y337" s="278" t="s">
        <v>181</v>
      </c>
      <c r="Z337" s="273">
        <f t="shared" si="145"/>
        <v>13.268087874883426</v>
      </c>
      <c r="AB337" s="80"/>
      <c r="AC337" s="80"/>
      <c r="AD337" s="80"/>
      <c r="AE337" s="80"/>
      <c r="AF337" s="80"/>
    </row>
    <row r="338" spans="1:32" ht="13.5" thickBot="1">
      <c r="A338" s="265" t="s">
        <v>177</v>
      </c>
      <c r="B338" s="270">
        <f t="shared" si="146"/>
        <v>14.081125630094927</v>
      </c>
      <c r="C338" s="271">
        <f t="shared" si="146"/>
        <v>14.019438695151617</v>
      </c>
      <c r="D338" s="271">
        <f t="shared" si="147"/>
        <v>13.905002716285976</v>
      </c>
      <c r="E338" s="271">
        <f t="shared" si="140"/>
        <v>13.938057954940964</v>
      </c>
      <c r="F338" s="271">
        <f t="shared" si="140"/>
        <v>13.917491039673504</v>
      </c>
      <c r="G338" s="271">
        <v>13.866172722817</v>
      </c>
      <c r="H338" s="271">
        <v>13.734700206948389</v>
      </c>
      <c r="I338" s="271">
        <f t="shared" si="141"/>
        <v>14.005586505779467</v>
      </c>
      <c r="J338" s="271">
        <f t="shared" si="141"/>
        <v>13.899131266022897</v>
      </c>
      <c r="K338" s="271">
        <f t="shared" si="141"/>
        <v>14.000874588825351</v>
      </c>
      <c r="L338" s="271">
        <f t="shared" si="141"/>
        <v>13.865071294018906</v>
      </c>
      <c r="M338" s="272">
        <f t="shared" si="142"/>
        <v>13.814563402703643</v>
      </c>
      <c r="O338" s="284" t="s">
        <v>177</v>
      </c>
      <c r="P338" s="270">
        <f t="shared" si="143"/>
        <v>14.003403562374526</v>
      </c>
      <c r="Q338" s="271">
        <f t="shared" si="143"/>
        <v>13.906122824326985</v>
      </c>
      <c r="R338" s="271">
        <f t="shared" si="143"/>
        <v>13.884604254748531</v>
      </c>
      <c r="S338" s="271">
        <f t="shared" si="143"/>
        <v>13.903640827447211</v>
      </c>
      <c r="T338" s="211"/>
      <c r="U338" s="285" t="s">
        <v>177</v>
      </c>
      <c r="V338" s="270">
        <f t="shared" si="144"/>
        <v>13.955995915606531</v>
      </c>
      <c r="W338" s="270">
        <f t="shared" si="144"/>
        <v>13.893678068552234</v>
      </c>
      <c r="X338" s="211"/>
      <c r="Y338" s="285" t="s">
        <v>177</v>
      </c>
      <c r="Z338" s="273">
        <f t="shared" si="145"/>
        <v>13.927870145254836</v>
      </c>
      <c r="AB338" s="80"/>
      <c r="AC338" s="80"/>
      <c r="AD338" s="80"/>
      <c r="AE338" s="80"/>
      <c r="AF338" s="80"/>
    </row>
    <row r="339" spans="1:32" ht="13.5" thickBot="1">
      <c r="A339" s="265" t="s">
        <v>178</v>
      </c>
      <c r="B339" s="270">
        <f t="shared" si="146"/>
        <v>13.916737957138787</v>
      </c>
      <c r="C339" s="271">
        <f t="shared" si="146"/>
        <v>13.904369707393043</v>
      </c>
      <c r="D339" s="271">
        <f t="shared" si="147"/>
        <v>13.800414180422669</v>
      </c>
      <c r="E339" s="271">
        <f t="shared" si="140"/>
        <v>13.858650865911043</v>
      </c>
      <c r="F339" s="271">
        <f t="shared" si="140"/>
        <v>13.822482099473179</v>
      </c>
      <c r="G339" s="271">
        <v>13.769766264292601</v>
      </c>
      <c r="H339" s="271">
        <v>13.641307443384223</v>
      </c>
      <c r="I339" s="271">
        <f t="shared" si="141"/>
        <v>13.954571755536971</v>
      </c>
      <c r="J339" s="271">
        <f t="shared" si="141"/>
        <v>13.764841014636522</v>
      </c>
      <c r="K339" s="271">
        <f t="shared" si="141"/>
        <v>13.88438973095643</v>
      </c>
      <c r="L339" s="271">
        <f t="shared" si="141"/>
        <v>13.709127327728359</v>
      </c>
      <c r="M339" s="272">
        <f t="shared" si="142"/>
        <v>13.627399039649136</v>
      </c>
      <c r="O339" s="284" t="s">
        <v>178</v>
      </c>
      <c r="P339" s="270">
        <f t="shared" si="143"/>
        <v>13.870468141833136</v>
      </c>
      <c r="Q339" s="271">
        <f t="shared" si="143"/>
        <v>13.817948306824341</v>
      </c>
      <c r="R339" s="271">
        <f t="shared" si="143"/>
        <v>13.796716837212617</v>
      </c>
      <c r="S339" s="271">
        <f t="shared" si="143"/>
        <v>13.746510233463953</v>
      </c>
      <c r="T339" s="211"/>
      <c r="U339" s="285" t="s">
        <v>178</v>
      </c>
      <c r="V339" s="270">
        <f t="shared" si="144"/>
        <v>13.842174551678157</v>
      </c>
      <c r="W339" s="270">
        <f t="shared" si="144"/>
        <v>13.771834294001557</v>
      </c>
      <c r="X339" s="211"/>
      <c r="Y339" s="285" t="s">
        <v>178</v>
      </c>
      <c r="Z339" s="273">
        <f t="shared" si="145"/>
        <v>13.810381507009129</v>
      </c>
      <c r="AB339" s="80"/>
      <c r="AC339" s="80"/>
      <c r="AD339" s="80"/>
      <c r="AE339" s="80"/>
      <c r="AF339" s="80"/>
    </row>
    <row r="340" spans="1:32" ht="13.5" thickBot="1">
      <c r="A340" s="265" t="s">
        <v>179</v>
      </c>
      <c r="B340" s="270">
        <f t="shared" si="146"/>
        <v>0</v>
      </c>
      <c r="C340" s="271">
        <f t="shared" si="146"/>
        <v>11.440558823529413</v>
      </c>
      <c r="D340" s="271">
        <f t="shared" si="147"/>
        <v>0</v>
      </c>
      <c r="E340" s="271">
        <f t="shared" si="140"/>
        <v>13.63885294117647</v>
      </c>
      <c r="F340" s="271">
        <f t="shared" si="140"/>
        <v>0</v>
      </c>
      <c r="G340" s="271">
        <f>G151/1000/1.02</f>
        <v>0</v>
      </c>
      <c r="H340" s="271">
        <v>10.073823529411763</v>
      </c>
      <c r="I340" s="271">
        <f t="shared" si="141"/>
        <v>10.203708683473387</v>
      </c>
      <c r="J340" s="271">
        <f t="shared" si="141"/>
        <v>0</v>
      </c>
      <c r="K340" s="271">
        <f t="shared" si="141"/>
        <v>0</v>
      </c>
      <c r="L340" s="271">
        <f t="shared" si="141"/>
        <v>11.636274509803922</v>
      </c>
      <c r="M340" s="272">
        <f t="shared" si="142"/>
        <v>0</v>
      </c>
      <c r="O340" s="284" t="s">
        <v>179</v>
      </c>
      <c r="P340" s="270">
        <f t="shared" si="143"/>
        <v>11.440558823529413</v>
      </c>
      <c r="Q340" s="271">
        <f t="shared" si="143"/>
        <v>13.63885294117647</v>
      </c>
      <c r="R340" s="271">
        <f t="shared" si="143"/>
        <v>10.162628727770178</v>
      </c>
      <c r="S340" s="271">
        <f t="shared" si="143"/>
        <v>11.636274509803922</v>
      </c>
      <c r="T340" s="211"/>
      <c r="U340" s="285" t="s">
        <v>179</v>
      </c>
      <c r="V340" s="270">
        <f t="shared" si="144"/>
        <v>12.010065071624505</v>
      </c>
      <c r="W340" s="270">
        <f t="shared" si="144"/>
        <v>11.428922518221949</v>
      </c>
      <c r="X340" s="211"/>
      <c r="Y340" s="285" t="s">
        <v>179</v>
      </c>
      <c r="Z340" s="273">
        <f t="shared" si="145"/>
        <v>11.46344406725448</v>
      </c>
      <c r="AB340" s="80"/>
      <c r="AC340" s="80"/>
      <c r="AD340" s="80"/>
      <c r="AE340" s="80"/>
      <c r="AF340" s="80"/>
    </row>
    <row r="341" spans="1:32" ht="13.5" thickBot="1">
      <c r="A341" s="265" t="s">
        <v>77</v>
      </c>
      <c r="B341" s="270">
        <f t="shared" si="146"/>
        <v>11.500111872875923</v>
      </c>
      <c r="C341" s="271">
        <f t="shared" si="146"/>
        <v>11.616046597092371</v>
      </c>
      <c r="D341" s="271">
        <f t="shared" si="147"/>
        <v>11.759944683598498</v>
      </c>
      <c r="E341" s="271">
        <f t="shared" si="140"/>
        <v>11.778304725109447</v>
      </c>
      <c r="F341" s="271">
        <f t="shared" si="140"/>
        <v>11.766320576879693</v>
      </c>
      <c r="G341" s="271">
        <v>11.7553924512841</v>
      </c>
      <c r="H341" s="271">
        <v>11.443444969882435</v>
      </c>
      <c r="I341" s="271">
        <f t="shared" si="141"/>
        <v>11.22299718109044</v>
      </c>
      <c r="J341" s="271">
        <f t="shared" si="141"/>
        <v>11.328373576964433</v>
      </c>
      <c r="K341" s="271">
        <f t="shared" si="141"/>
        <v>11.364356695027411</v>
      </c>
      <c r="L341" s="271">
        <f t="shared" si="141"/>
        <v>10.977300692511097</v>
      </c>
      <c r="M341" s="272">
        <f t="shared" si="142"/>
        <v>10.863588812907926</v>
      </c>
      <c r="O341" s="284" t="s">
        <v>77</v>
      </c>
      <c r="P341" s="270">
        <f t="shared" si="143"/>
        <v>11.621748419941399</v>
      </c>
      <c r="Q341" s="271">
        <f t="shared" si="143"/>
        <v>11.766660911583049</v>
      </c>
      <c r="R341" s="271">
        <f t="shared" si="143"/>
        <v>11.32876130194987</v>
      </c>
      <c r="S341" s="271">
        <f t="shared" si="143"/>
        <v>11.103390376311644</v>
      </c>
      <c r="T341" s="211"/>
      <c r="U341" s="285" t="s">
        <v>77</v>
      </c>
      <c r="V341" s="270">
        <f t="shared" si="144"/>
        <v>11.691886194190069</v>
      </c>
      <c r="W341" s="270">
        <f t="shared" si="144"/>
        <v>11.217244325839276</v>
      </c>
      <c r="X341" s="211"/>
      <c r="Y341" s="285" t="s">
        <v>77</v>
      </c>
      <c r="Z341" s="273">
        <f t="shared" si="145"/>
        <v>11.446222602838885</v>
      </c>
      <c r="AB341" s="80"/>
      <c r="AC341" s="80"/>
      <c r="AD341" s="80"/>
      <c r="AE341" s="80"/>
      <c r="AF341" s="80"/>
    </row>
    <row r="342" spans="1:32" ht="13.5" thickBot="1">
      <c r="A342" s="267" t="s">
        <v>180</v>
      </c>
      <c r="B342" s="270">
        <f t="shared" si="146"/>
        <v>13.201520864243111</v>
      </c>
      <c r="C342" s="271">
        <f t="shared" si="146"/>
        <v>13.256447251882694</v>
      </c>
      <c r="D342" s="271">
        <f t="shared" si="147"/>
        <v>13.257334758361887</v>
      </c>
      <c r="E342" s="271">
        <f t="shared" si="140"/>
        <v>13.29275555931981</v>
      </c>
      <c r="F342" s="271">
        <f t="shared" si="140"/>
        <v>13.31304072340701</v>
      </c>
      <c r="G342" s="271">
        <v>13.300815170088001</v>
      </c>
      <c r="H342" s="271">
        <v>13.117576915975153</v>
      </c>
      <c r="I342" s="271">
        <f t="shared" si="141"/>
        <v>13.188962051342621</v>
      </c>
      <c r="J342" s="271">
        <f t="shared" si="141"/>
        <v>13.17063461887297</v>
      </c>
      <c r="K342" s="271">
        <f t="shared" si="141"/>
        <v>13.309576354698692</v>
      </c>
      <c r="L342" s="271">
        <f t="shared" si="141"/>
        <v>13.22928378273399</v>
      </c>
      <c r="M342" s="272">
        <f t="shared" si="142"/>
        <v>13.311725222054188</v>
      </c>
      <c r="O342" s="291" t="s">
        <v>180</v>
      </c>
      <c r="P342" s="270">
        <f t="shared" si="143"/>
        <v>13.237739001698655</v>
      </c>
      <c r="Q342" s="271">
        <f t="shared" si="143"/>
        <v>13.302139435141676</v>
      </c>
      <c r="R342" s="271">
        <f t="shared" si="143"/>
        <v>13.157762681830592</v>
      </c>
      <c r="S342" s="271">
        <f t="shared" si="143"/>
        <v>13.282099216296503</v>
      </c>
      <c r="T342" s="211"/>
      <c r="U342" s="292" t="s">
        <v>180</v>
      </c>
      <c r="V342" s="270">
        <f t="shared" si="144"/>
        <v>13.271829591742092</v>
      </c>
      <c r="W342" s="270">
        <f t="shared" si="144"/>
        <v>13.216915967312961</v>
      </c>
      <c r="X342" s="211"/>
      <c r="Y342" s="292" t="s">
        <v>180</v>
      </c>
      <c r="Z342" s="273">
        <f t="shared" si="145"/>
        <v>13.24517203908456</v>
      </c>
      <c r="AB342" s="80"/>
      <c r="AC342" s="80"/>
      <c r="AD342" s="80"/>
      <c r="AE342" s="80"/>
      <c r="AF342" s="80"/>
    </row>
    <row r="343" spans="1:32">
      <c r="AB343" s="80"/>
      <c r="AC343" s="80"/>
      <c r="AD343" s="80"/>
      <c r="AE343" s="80"/>
      <c r="AF343" s="80"/>
    </row>
    <row r="344" spans="1:32" ht="16.5" thickBot="1">
      <c r="A344" s="216">
        <v>2019</v>
      </c>
      <c r="B344" s="211"/>
      <c r="C344" s="211"/>
      <c r="D344" s="211"/>
      <c r="E344" s="211"/>
      <c r="F344" s="211"/>
      <c r="G344" s="211"/>
      <c r="H344" s="211"/>
      <c r="I344" s="211"/>
      <c r="J344" s="211"/>
      <c r="K344" s="211"/>
      <c r="L344" s="211"/>
      <c r="M344" s="215" t="s">
        <v>184</v>
      </c>
      <c r="O344" s="216">
        <v>2019</v>
      </c>
      <c r="P344" s="218" t="s">
        <v>154</v>
      </c>
      <c r="Q344" s="218"/>
      <c r="R344" s="218"/>
      <c r="S344" s="218"/>
      <c r="T344" s="211"/>
      <c r="U344" s="216">
        <v>2019</v>
      </c>
      <c r="V344" s="218" t="s">
        <v>155</v>
      </c>
      <c r="W344" s="218"/>
      <c r="X344" s="211"/>
      <c r="Y344" s="216">
        <v>2019</v>
      </c>
      <c r="Z344" s="211"/>
      <c r="AB344" s="80"/>
      <c r="AC344" s="80"/>
      <c r="AD344" s="80"/>
      <c r="AE344" s="80"/>
      <c r="AF344" s="80"/>
    </row>
    <row r="345" spans="1:32" ht="14.25" thickBot="1">
      <c r="A345" s="220"/>
      <c r="B345" s="221" t="s">
        <v>157</v>
      </c>
      <c r="C345" s="221" t="s">
        <v>158</v>
      </c>
      <c r="D345" s="221" t="s">
        <v>159</v>
      </c>
      <c r="E345" s="221" t="s">
        <v>160</v>
      </c>
      <c r="F345" s="221" t="s">
        <v>161</v>
      </c>
      <c r="G345" s="221" t="s">
        <v>162</v>
      </c>
      <c r="H345" s="221" t="s">
        <v>163</v>
      </c>
      <c r="I345" s="221" t="s">
        <v>164</v>
      </c>
      <c r="J345" s="221" t="s">
        <v>165</v>
      </c>
      <c r="K345" s="221" t="s">
        <v>166</v>
      </c>
      <c r="L345" s="221" t="s">
        <v>167</v>
      </c>
      <c r="M345" s="222" t="s">
        <v>168</v>
      </c>
      <c r="O345" s="223"/>
      <c r="P345" s="221" t="s">
        <v>169</v>
      </c>
      <c r="Q345" s="221" t="s">
        <v>170</v>
      </c>
      <c r="R345" s="221" t="s">
        <v>171</v>
      </c>
      <c r="S345" s="222" t="s">
        <v>172</v>
      </c>
      <c r="T345" s="211"/>
      <c r="U345" s="223"/>
      <c r="V345" s="221" t="s">
        <v>173</v>
      </c>
      <c r="W345" s="222" t="s">
        <v>174</v>
      </c>
      <c r="X345" s="211"/>
      <c r="Y345" s="223"/>
      <c r="Z345" s="269" t="s">
        <v>175</v>
      </c>
      <c r="AB345" s="80"/>
      <c r="AC345" s="80"/>
      <c r="AD345" s="80"/>
      <c r="AE345" s="80"/>
      <c r="AF345" s="80"/>
    </row>
    <row r="346" spans="1:32" ht="13.5" thickBot="1">
      <c r="A346" s="227" t="s">
        <v>176</v>
      </c>
      <c r="B346" s="270">
        <f>(B157/1000)/1.02</f>
        <v>12.840200151573482</v>
      </c>
      <c r="C346" s="271">
        <f>(C157/1000)/1.02</f>
        <v>12.435461820720546</v>
      </c>
      <c r="D346" s="271">
        <f>(D157/1000)/1.02</f>
        <v>12.454421208857266</v>
      </c>
      <c r="E346" s="271">
        <f t="shared" ref="E346:L349" si="148">E157/1000/1.02</f>
        <v>12.192941607993269</v>
      </c>
      <c r="F346" s="271">
        <f t="shared" si="148"/>
        <v>12.103655381566083</v>
      </c>
      <c r="G346" s="271">
        <f t="shared" si="148"/>
        <v>11.754098975174413</v>
      </c>
      <c r="H346" s="271">
        <f t="shared" si="148"/>
        <v>11.069761908323068</v>
      </c>
      <c r="I346" s="271">
        <f t="shared" si="148"/>
        <v>11.568464244921939</v>
      </c>
      <c r="J346" s="271">
        <f t="shared" si="148"/>
        <v>11.466246631601745</v>
      </c>
      <c r="K346" s="271">
        <f t="shared" si="148"/>
        <v>11.566402167245691</v>
      </c>
      <c r="L346" s="271">
        <f t="shared" si="148"/>
        <v>11.88111366108823</v>
      </c>
      <c r="M346" s="272">
        <f t="shared" ref="M346:M352" si="149">(M157/1000)/1.02</f>
        <v>11.982655955662679</v>
      </c>
      <c r="O346" s="236" t="s">
        <v>176</v>
      </c>
      <c r="P346" s="270">
        <f t="shared" ref="P346:S352" si="150">(P157/1000)/1.02</f>
        <v>12.351862737247693</v>
      </c>
      <c r="Q346" s="271">
        <f t="shared" si="150"/>
        <v>12.020635270610711</v>
      </c>
      <c r="R346" s="271">
        <f t="shared" si="150"/>
        <v>11.349430438271405</v>
      </c>
      <c r="S346" s="271">
        <f t="shared" si="150"/>
        <v>11.7936494891031</v>
      </c>
      <c r="T346" s="211"/>
      <c r="U346" s="236" t="s">
        <v>176</v>
      </c>
      <c r="V346" s="270">
        <f t="shared" ref="V346:W352" si="151">(V157/1000)/1.02</f>
        <v>12.304688422400709</v>
      </c>
      <c r="W346" s="270">
        <f t="shared" si="151"/>
        <v>11.598475332529967</v>
      </c>
      <c r="X346" s="211"/>
      <c r="Y346" s="236" t="s">
        <v>176</v>
      </c>
      <c r="Z346" s="273">
        <f t="shared" ref="Z346:Z352" si="152">(Z157/1000)/1.02</f>
        <v>11.932440467099813</v>
      </c>
      <c r="AB346" s="80"/>
      <c r="AC346" s="80"/>
      <c r="AD346" s="80"/>
      <c r="AE346" s="80"/>
      <c r="AF346" s="80"/>
    </row>
    <row r="347" spans="1:32" ht="13.5" thickBot="1">
      <c r="A347" s="261" t="s">
        <v>181</v>
      </c>
      <c r="B347" s="270">
        <f t="shared" ref="B347:C352" si="153">(B158/1000)/1.02</f>
        <v>12.733558071831727</v>
      </c>
      <c r="C347" s="271">
        <f t="shared" si="153"/>
        <v>12.775578057380992</v>
      </c>
      <c r="D347" s="271">
        <f t="shared" ref="D347:D352" si="154">D158/1000/1.02</f>
        <v>12.156907737924437</v>
      </c>
      <c r="E347" s="271">
        <f t="shared" si="148"/>
        <v>12.252025732207244</v>
      </c>
      <c r="F347" s="271">
        <f t="shared" si="148"/>
        <v>12.071152733964251</v>
      </c>
      <c r="G347" s="271">
        <f t="shared" si="148"/>
        <v>11.554480496968523</v>
      </c>
      <c r="H347" s="271">
        <f t="shared" si="148"/>
        <v>10.926726826570819</v>
      </c>
      <c r="I347" s="271">
        <f t="shared" si="148"/>
        <v>11.778989150498914</v>
      </c>
      <c r="J347" s="271">
        <f t="shared" si="148"/>
        <v>11.340147970105074</v>
      </c>
      <c r="K347" s="271">
        <f t="shared" si="148"/>
        <v>11.82392016502914</v>
      </c>
      <c r="L347" s="271">
        <f t="shared" si="148"/>
        <v>12.084139277933398</v>
      </c>
      <c r="M347" s="272">
        <f t="shared" si="149"/>
        <v>11.972370619763987</v>
      </c>
      <c r="O347" s="277" t="s">
        <v>181</v>
      </c>
      <c r="P347" s="270">
        <f t="shared" si="150"/>
        <v>12.338145078002844</v>
      </c>
      <c r="Q347" s="271">
        <f t="shared" si="150"/>
        <v>11.998682032949166</v>
      </c>
      <c r="R347" s="271">
        <f t="shared" si="150"/>
        <v>11.33246906602608</v>
      </c>
      <c r="S347" s="271">
        <f t="shared" si="150"/>
        <v>11.877647352865502</v>
      </c>
      <c r="T347" s="211"/>
      <c r="U347" s="278" t="s">
        <v>181</v>
      </c>
      <c r="V347" s="270">
        <f t="shared" si="151"/>
        <v>12.255344091764044</v>
      </c>
      <c r="W347" s="270">
        <f t="shared" si="151"/>
        <v>11.677573823678667</v>
      </c>
      <c r="X347" s="211"/>
      <c r="Y347" s="278" t="s">
        <v>181</v>
      </c>
      <c r="Z347" s="273">
        <f t="shared" si="152"/>
        <v>11.901531620993707</v>
      </c>
      <c r="AB347" s="80"/>
      <c r="AC347" s="80"/>
      <c r="AD347" s="80"/>
      <c r="AE347" s="80"/>
      <c r="AF347" s="80"/>
    </row>
    <row r="348" spans="1:32" ht="13.5" thickBot="1">
      <c r="A348" s="265" t="s">
        <v>177</v>
      </c>
      <c r="B348" s="270">
        <f t="shared" si="153"/>
        <v>13.755628967388146</v>
      </c>
      <c r="C348" s="271">
        <f t="shared" si="153"/>
        <v>13.160005982394944</v>
      </c>
      <c r="D348" s="271">
        <f t="shared" si="154"/>
        <v>13.088488790736868</v>
      </c>
      <c r="E348" s="271">
        <f t="shared" si="148"/>
        <v>12.698047720332765</v>
      </c>
      <c r="F348" s="271">
        <f t="shared" si="148"/>
        <v>12.465192928087799</v>
      </c>
      <c r="G348" s="271">
        <f t="shared" si="148"/>
        <v>11.98909491587504</v>
      </c>
      <c r="H348" s="271">
        <f t="shared" si="148"/>
        <v>11.344024368852834</v>
      </c>
      <c r="I348" s="271">
        <f t="shared" si="148"/>
        <v>12.096879591360105</v>
      </c>
      <c r="J348" s="271">
        <f t="shared" si="148"/>
        <v>11.89061319365956</v>
      </c>
      <c r="K348" s="271">
        <f t="shared" si="148"/>
        <v>12.156065061569533</v>
      </c>
      <c r="L348" s="271">
        <f t="shared" si="148"/>
        <v>12.54454230346456</v>
      </c>
      <c r="M348" s="272">
        <f t="shared" si="149"/>
        <v>12.667870977157227</v>
      </c>
      <c r="O348" s="284" t="s">
        <v>177</v>
      </c>
      <c r="P348" s="270">
        <f t="shared" si="150"/>
        <v>13.103405513695007</v>
      </c>
      <c r="Q348" s="271">
        <f t="shared" si="150"/>
        <v>12.387047581663118</v>
      </c>
      <c r="R348" s="271">
        <f t="shared" si="150"/>
        <v>11.767882689512129</v>
      </c>
      <c r="S348" s="271">
        <f t="shared" si="150"/>
        <v>12.426419092071598</v>
      </c>
      <c r="T348" s="211"/>
      <c r="U348" s="285" t="s">
        <v>177</v>
      </c>
      <c r="V348" s="270">
        <f t="shared" si="151"/>
        <v>12.881872110891697</v>
      </c>
      <c r="W348" s="270">
        <f t="shared" si="151"/>
        <v>12.085026052536179</v>
      </c>
      <c r="X348" s="211"/>
      <c r="Y348" s="285" t="s">
        <v>177</v>
      </c>
      <c r="Z348" s="273">
        <f t="shared" si="152"/>
        <v>12.487183062726562</v>
      </c>
      <c r="AB348" s="80"/>
      <c r="AC348" s="80"/>
      <c r="AD348" s="80"/>
      <c r="AE348" s="80"/>
      <c r="AF348" s="80"/>
    </row>
    <row r="349" spans="1:32" ht="13.5" thickBot="1">
      <c r="A349" s="265" t="s">
        <v>178</v>
      </c>
      <c r="B349" s="270">
        <f t="shared" si="153"/>
        <v>13.603203496153366</v>
      </c>
      <c r="C349" s="271">
        <f t="shared" si="153"/>
        <v>12.932984756543544</v>
      </c>
      <c r="D349" s="271">
        <f t="shared" si="154"/>
        <v>12.902198316957671</v>
      </c>
      <c r="E349" s="271">
        <f t="shared" si="148"/>
        <v>12.487171969125086</v>
      </c>
      <c r="F349" s="271">
        <f t="shared" si="148"/>
        <v>12.170752425485</v>
      </c>
      <c r="G349" s="271">
        <f t="shared" si="148"/>
        <v>11.580080459945346</v>
      </c>
      <c r="H349" s="271">
        <f t="shared" si="148"/>
        <v>10.996335654240303</v>
      </c>
      <c r="I349" s="271">
        <f t="shared" si="148"/>
        <v>11.88402221987621</v>
      </c>
      <c r="J349" s="271">
        <f t="shared" si="148"/>
        <v>11.6195068030936</v>
      </c>
      <c r="K349" s="271">
        <f t="shared" si="148"/>
        <v>12.069487389058292</v>
      </c>
      <c r="L349" s="271">
        <f t="shared" si="148"/>
        <v>12.466113194832705</v>
      </c>
      <c r="M349" s="272">
        <f t="shared" si="149"/>
        <v>12.625401570772054</v>
      </c>
      <c r="O349" s="284" t="s">
        <v>178</v>
      </c>
      <c r="P349" s="270">
        <f t="shared" si="150"/>
        <v>12.929605046824001</v>
      </c>
      <c r="Q349" s="271">
        <f t="shared" si="150"/>
        <v>12.093667528081774</v>
      </c>
      <c r="R349" s="271">
        <f t="shared" si="150"/>
        <v>11.464059727930245</v>
      </c>
      <c r="S349" s="271">
        <f t="shared" si="150"/>
        <v>12.36009742045411</v>
      </c>
      <c r="T349" s="211"/>
      <c r="U349" s="285" t="s">
        <v>178</v>
      </c>
      <c r="V349" s="270">
        <f t="shared" si="151"/>
        <v>12.597009117400068</v>
      </c>
      <c r="W349" s="270">
        <f t="shared" si="151"/>
        <v>11.834633034022648</v>
      </c>
      <c r="X349" s="211"/>
      <c r="Y349" s="285" t="s">
        <v>178</v>
      </c>
      <c r="Z349" s="273">
        <f t="shared" si="152"/>
        <v>12.251829454438186</v>
      </c>
      <c r="AB349" s="80"/>
      <c r="AC349" s="80"/>
      <c r="AD349" s="80"/>
      <c r="AE349" s="80"/>
      <c r="AF349" s="80"/>
    </row>
    <row r="350" spans="1:32" ht="13.5" thickBot="1">
      <c r="A350" s="265" t="s">
        <v>179</v>
      </c>
      <c r="B350" s="270">
        <f t="shared" si="153"/>
        <v>0</v>
      </c>
      <c r="C350" s="271">
        <f t="shared" si="153"/>
        <v>0</v>
      </c>
      <c r="D350" s="271">
        <f t="shared" si="154"/>
        <v>0</v>
      </c>
      <c r="E350" s="271">
        <f t="shared" ref="E350:I352" si="155">E161/1000/1.02</f>
        <v>0</v>
      </c>
      <c r="F350" s="271">
        <f t="shared" si="155"/>
        <v>0</v>
      </c>
      <c r="G350" s="271">
        <f t="shared" si="155"/>
        <v>11.614960006665553</v>
      </c>
      <c r="H350" s="271">
        <f t="shared" si="155"/>
        <v>10.012392156862743</v>
      </c>
      <c r="I350" s="271">
        <f t="shared" si="155"/>
        <v>11.206862745098038</v>
      </c>
      <c r="J350" s="271"/>
      <c r="K350" s="271">
        <f t="shared" ref="K350:L352" si="156">K161/1000/1.02</f>
        <v>0</v>
      </c>
      <c r="L350" s="271">
        <f t="shared" si="156"/>
        <v>0</v>
      </c>
      <c r="M350" s="272">
        <f t="shared" si="149"/>
        <v>0</v>
      </c>
      <c r="O350" s="284" t="s">
        <v>179</v>
      </c>
      <c r="P350" s="270">
        <f t="shared" si="150"/>
        <v>12.807966303538864</v>
      </c>
      <c r="Q350" s="271">
        <f t="shared" si="150"/>
        <v>11.838400953266682</v>
      </c>
      <c r="R350" s="271">
        <f t="shared" si="150"/>
        <v>11.029267597686555</v>
      </c>
      <c r="S350" s="271">
        <f t="shared" si="150"/>
        <v>0</v>
      </c>
      <c r="T350" s="211"/>
      <c r="U350" s="285" t="s">
        <v>179</v>
      </c>
      <c r="V350" s="270">
        <f t="shared" si="151"/>
        <v>12.405721504100576</v>
      </c>
      <c r="W350" s="270">
        <f t="shared" si="151"/>
        <v>11.29777333842628</v>
      </c>
      <c r="X350" s="211"/>
      <c r="Y350" s="285" t="s">
        <v>179</v>
      </c>
      <c r="Z350" s="273">
        <f t="shared" si="152"/>
        <v>11.983365890432701</v>
      </c>
      <c r="AB350" s="80"/>
      <c r="AC350" s="80"/>
      <c r="AD350" s="80"/>
      <c r="AE350" s="80"/>
      <c r="AF350" s="80"/>
    </row>
    <row r="351" spans="1:32" ht="13.5" thickBot="1">
      <c r="A351" s="265" t="s">
        <v>77</v>
      </c>
      <c r="B351" s="270">
        <f t="shared" si="153"/>
        <v>10.800426738446939</v>
      </c>
      <c r="C351" s="271">
        <f t="shared" si="153"/>
        <v>10.456953901657448</v>
      </c>
      <c r="D351" s="271">
        <f t="shared" si="154"/>
        <v>10.692709545835639</v>
      </c>
      <c r="E351" s="271">
        <f t="shared" si="155"/>
        <v>10.6012406695358</v>
      </c>
      <c r="F351" s="271">
        <f t="shared" si="155"/>
        <v>10.669167167744135</v>
      </c>
      <c r="G351" s="271">
        <f t="shared" si="155"/>
        <v>10.492944877644474</v>
      </c>
      <c r="H351" s="271">
        <f t="shared" si="155"/>
        <v>9.7828440898658187</v>
      </c>
      <c r="I351" s="271">
        <f t="shared" si="155"/>
        <v>9.9396609906583375</v>
      </c>
      <c r="J351" s="271">
        <f>J162/1000/1.02</f>
        <v>9.8691359811767825</v>
      </c>
      <c r="K351" s="271">
        <f t="shared" si="156"/>
        <v>10.007087075004961</v>
      </c>
      <c r="L351" s="271">
        <f t="shared" si="156"/>
        <v>10.052916379804563</v>
      </c>
      <c r="M351" s="272">
        <f t="shared" si="149"/>
        <v>10.114384709103863</v>
      </c>
      <c r="O351" s="284" t="s">
        <v>77</v>
      </c>
      <c r="P351" s="270">
        <f t="shared" si="150"/>
        <v>10.465716836027738</v>
      </c>
      <c r="Q351" s="271">
        <f t="shared" si="150"/>
        <v>10.589506827515354</v>
      </c>
      <c r="R351" s="271">
        <f t="shared" si="150"/>
        <v>9.8567611854908641</v>
      </c>
      <c r="S351" s="271">
        <f t="shared" si="150"/>
        <v>10.054013849888433</v>
      </c>
      <c r="T351" s="211"/>
      <c r="U351" s="285" t="s">
        <v>77</v>
      </c>
      <c r="V351" s="270">
        <f t="shared" si="151"/>
        <v>10.632664314946165</v>
      </c>
      <c r="W351" s="270">
        <f t="shared" si="151"/>
        <v>10.024895039689918</v>
      </c>
      <c r="X351" s="211"/>
      <c r="Y351" s="285" t="s">
        <v>77</v>
      </c>
      <c r="Z351" s="273">
        <f t="shared" si="152"/>
        <v>10.27424079308031</v>
      </c>
      <c r="AB351" s="80"/>
      <c r="AC351" s="80"/>
      <c r="AD351" s="80"/>
      <c r="AE351" s="80"/>
      <c r="AF351" s="80"/>
    </row>
    <row r="352" spans="1:32" ht="13.5" thickBot="1">
      <c r="A352" s="267" t="s">
        <v>180</v>
      </c>
      <c r="B352" s="270">
        <f t="shared" si="153"/>
        <v>13.261551103386681</v>
      </c>
      <c r="C352" s="271">
        <f t="shared" si="153"/>
        <v>13.043489654365011</v>
      </c>
      <c r="D352" s="271">
        <f t="shared" si="154"/>
        <v>13.11906550238205</v>
      </c>
      <c r="E352" s="271">
        <f t="shared" si="155"/>
        <v>13.043073473469184</v>
      </c>
      <c r="F352" s="271">
        <f t="shared" si="155"/>
        <v>12.981687152558189</v>
      </c>
      <c r="G352" s="271">
        <f t="shared" si="155"/>
        <v>12.788476679889143</v>
      </c>
      <c r="H352" s="271">
        <f t="shared" si="155"/>
        <v>12.229098796061196</v>
      </c>
      <c r="I352" s="271">
        <f t="shared" si="155"/>
        <v>12.459392923553127</v>
      </c>
      <c r="J352" s="271">
        <f>J163/1000/1.02</f>
        <v>12.584892616964712</v>
      </c>
      <c r="K352" s="271">
        <f t="shared" si="156"/>
        <v>12.612713593334135</v>
      </c>
      <c r="L352" s="271">
        <f t="shared" si="156"/>
        <v>12.845059329470997</v>
      </c>
      <c r="M352" s="272">
        <f t="shared" si="149"/>
        <v>12.905730519538373</v>
      </c>
      <c r="O352" s="291" t="s">
        <v>180</v>
      </c>
      <c r="P352" s="270">
        <f t="shared" si="150"/>
        <v>12.89199728865014</v>
      </c>
      <c r="Q352" s="271">
        <f t="shared" si="150"/>
        <v>12.936838425252482</v>
      </c>
      <c r="R352" s="271">
        <f t="shared" si="150"/>
        <v>12.405495377379932</v>
      </c>
      <c r="S352" s="271">
        <f t="shared" si="150"/>
        <v>12.793696178247517</v>
      </c>
      <c r="T352" s="211"/>
      <c r="U352" s="292" t="s">
        <v>180</v>
      </c>
      <c r="V352" s="270">
        <f t="shared" si="151"/>
        <v>13.035858003816113</v>
      </c>
      <c r="W352" s="270">
        <f t="shared" si="151"/>
        <v>12.626323928628789</v>
      </c>
      <c r="X352" s="211"/>
      <c r="Y352" s="292" t="s">
        <v>180</v>
      </c>
      <c r="Z352" s="273">
        <f t="shared" si="152"/>
        <v>12.815892298091443</v>
      </c>
      <c r="AB352" s="80"/>
      <c r="AC352" s="80"/>
      <c r="AD352" s="80"/>
      <c r="AE352" s="80"/>
      <c r="AF352" s="80"/>
    </row>
    <row r="353" spans="1:32">
      <c r="AB353" s="80"/>
      <c r="AC353" s="80"/>
      <c r="AD353" s="80"/>
      <c r="AE353" s="80"/>
      <c r="AF353" s="80"/>
    </row>
    <row r="354" spans="1:32" ht="16.5" thickBot="1">
      <c r="A354" s="216">
        <v>2020</v>
      </c>
      <c r="B354" s="211"/>
      <c r="C354" s="211"/>
      <c r="D354" s="211"/>
      <c r="E354" s="211"/>
      <c r="F354" s="211"/>
      <c r="G354" s="211"/>
      <c r="H354" s="211"/>
      <c r="I354" s="211"/>
      <c r="J354" s="211"/>
      <c r="K354" s="211"/>
      <c r="L354" s="211"/>
      <c r="M354" s="215" t="s">
        <v>184</v>
      </c>
      <c r="O354" s="216">
        <v>2020</v>
      </c>
      <c r="P354" s="218" t="s">
        <v>154</v>
      </c>
      <c r="Q354" s="218"/>
      <c r="R354" s="218"/>
      <c r="S354" s="218"/>
      <c r="T354" s="211"/>
      <c r="U354" s="216">
        <v>2020</v>
      </c>
      <c r="V354" s="218" t="s">
        <v>155</v>
      </c>
      <c r="W354" s="218"/>
      <c r="X354" s="211"/>
      <c r="Y354" s="216">
        <v>2020</v>
      </c>
      <c r="Z354" s="211"/>
      <c r="AB354" s="80"/>
      <c r="AC354" s="80"/>
      <c r="AD354" s="80"/>
      <c r="AE354" s="80"/>
      <c r="AF354" s="80"/>
    </row>
    <row r="355" spans="1:32" ht="14.25" thickBot="1">
      <c r="A355" s="220"/>
      <c r="B355" s="221" t="s">
        <v>157</v>
      </c>
      <c r="C355" s="221" t="s">
        <v>158</v>
      </c>
      <c r="D355" s="221" t="s">
        <v>159</v>
      </c>
      <c r="E355" s="221" t="s">
        <v>160</v>
      </c>
      <c r="F355" s="221" t="s">
        <v>161</v>
      </c>
      <c r="G355" s="221" t="s">
        <v>162</v>
      </c>
      <c r="H355" s="221" t="s">
        <v>163</v>
      </c>
      <c r="I355" s="221" t="s">
        <v>164</v>
      </c>
      <c r="J355" s="221" t="s">
        <v>165</v>
      </c>
      <c r="K355" s="221" t="s">
        <v>166</v>
      </c>
      <c r="L355" s="221" t="s">
        <v>167</v>
      </c>
      <c r="M355" s="222" t="s">
        <v>168</v>
      </c>
      <c r="O355" s="223"/>
      <c r="P355" s="221" t="s">
        <v>169</v>
      </c>
      <c r="Q355" s="221" t="s">
        <v>170</v>
      </c>
      <c r="R355" s="221" t="s">
        <v>171</v>
      </c>
      <c r="S355" s="222" t="s">
        <v>172</v>
      </c>
      <c r="T355" s="211"/>
      <c r="U355" s="223"/>
      <c r="V355" s="221" t="s">
        <v>173</v>
      </c>
      <c r="W355" s="222" t="s">
        <v>174</v>
      </c>
      <c r="X355" s="211"/>
      <c r="Y355" s="223"/>
      <c r="Z355" s="269" t="s">
        <v>175</v>
      </c>
      <c r="AB355" s="80"/>
      <c r="AC355" s="80"/>
      <c r="AD355" s="80"/>
      <c r="AE355" s="80"/>
      <c r="AF355" s="80"/>
    </row>
    <row r="356" spans="1:32" ht="13.5" thickBot="1">
      <c r="A356" s="227" t="s">
        <v>176</v>
      </c>
      <c r="B356" s="270">
        <f>(B167/1000)/1.02</f>
        <v>12.05261568627451</v>
      </c>
      <c r="C356" s="271">
        <f>(C167/1000)/1.02</f>
        <v>12.153284490589098</v>
      </c>
      <c r="D356" s="271">
        <f>(D167/1000)/1.02</f>
        <v>11.849166659625585</v>
      </c>
      <c r="E356" s="271">
        <f t="shared" ref="E356:L362" si="157">E167/1000/1.02</f>
        <v>11.375594417641054</v>
      </c>
      <c r="F356" s="271">
        <f t="shared" si="157"/>
        <v>11.257124858400934</v>
      </c>
      <c r="G356" s="271">
        <f t="shared" si="157"/>
        <v>11.71862745098039</v>
      </c>
      <c r="H356" s="271">
        <f t="shared" si="157"/>
        <v>11.603733983852548</v>
      </c>
      <c r="I356" s="271">
        <f t="shared" si="157"/>
        <v>12.115140722363343</v>
      </c>
      <c r="J356" s="271">
        <f t="shared" si="157"/>
        <v>12.170812400409982</v>
      </c>
      <c r="K356" s="271">
        <f t="shared" si="157"/>
        <v>12.086283222130579</v>
      </c>
      <c r="L356" s="271">
        <f t="shared" si="157"/>
        <v>12.028316971634867</v>
      </c>
      <c r="M356" s="272">
        <f t="shared" ref="M356:M362" si="158">(M167/1000)/1.02</f>
        <v>12.470539263092032</v>
      </c>
      <c r="O356" s="236" t="s">
        <v>176</v>
      </c>
      <c r="P356" s="270">
        <f t="shared" ref="P356:S362" si="159">(P167/1000)/1.02</f>
        <v>12.023768601278885</v>
      </c>
      <c r="Q356" s="271">
        <f t="shared" si="159"/>
        <v>11.534723401155603</v>
      </c>
      <c r="R356" s="271">
        <f t="shared" si="159"/>
        <v>11.954520900319125</v>
      </c>
      <c r="S356" s="271">
        <f t="shared" si="159"/>
        <v>12.201642328393659</v>
      </c>
      <c r="T356" s="211"/>
      <c r="U356" s="236" t="s">
        <v>176</v>
      </c>
      <c r="V356" s="270">
        <f t="shared" ref="V356:W362" si="160">(V167/1000)/1.02</f>
        <v>11.792244364685196</v>
      </c>
      <c r="W356" s="270">
        <f t="shared" si="160"/>
        <v>12.066915001968225</v>
      </c>
      <c r="X356" s="211"/>
      <c r="Y356" s="236" t="s">
        <v>176</v>
      </c>
      <c r="Z356" s="273">
        <f t="shared" ref="Z356:Z362" si="161">(Z167/1000)/1.02</f>
        <v>11.931429166715311</v>
      </c>
      <c r="AB356" s="80"/>
      <c r="AC356" s="80"/>
      <c r="AD356" s="80"/>
      <c r="AE356" s="80"/>
      <c r="AF356" s="80"/>
    </row>
    <row r="357" spans="1:32" ht="13.5" thickBot="1">
      <c r="A357" s="261" t="s">
        <v>181</v>
      </c>
      <c r="B357" s="270">
        <f t="shared" ref="B357:C362" si="162">(B168/1000)/1.02</f>
        <v>12.143432352941176</v>
      </c>
      <c r="C357" s="271">
        <f t="shared" si="162"/>
        <v>12.037532420653084</v>
      </c>
      <c r="D357" s="271">
        <f t="shared" ref="D357:D362" si="163">D168/1000/1.02</f>
        <v>11.714791766675281</v>
      </c>
      <c r="E357" s="271">
        <f t="shared" si="157"/>
        <v>11.201339684149524</v>
      </c>
      <c r="F357" s="271">
        <f t="shared" si="157"/>
        <v>10.648837024869305</v>
      </c>
      <c r="G357" s="271">
        <f t="shared" si="157"/>
        <v>11.553921568627452</v>
      </c>
      <c r="H357" s="271">
        <f t="shared" si="157"/>
        <v>11.845626531171783</v>
      </c>
      <c r="I357" s="271">
        <f t="shared" si="157"/>
        <v>12.409155971002635</v>
      </c>
      <c r="J357" s="271">
        <f t="shared" si="157"/>
        <v>12.311606439018922</v>
      </c>
      <c r="K357" s="271">
        <f t="shared" si="157"/>
        <v>12.264953239514989</v>
      </c>
      <c r="L357" s="271">
        <f t="shared" si="157"/>
        <v>12.352148907041483</v>
      </c>
      <c r="M357" s="272">
        <f t="shared" si="158"/>
        <v>12.930716517691565</v>
      </c>
      <c r="O357" s="277" t="s">
        <v>181</v>
      </c>
      <c r="P357" s="270">
        <f t="shared" si="159"/>
        <v>11.990614644160731</v>
      </c>
      <c r="Q357" s="271">
        <f t="shared" si="159"/>
        <v>11.190406410132059</v>
      </c>
      <c r="R357" s="271">
        <f t="shared" si="159"/>
        <v>12.243303093830649</v>
      </c>
      <c r="S357" s="271">
        <f t="shared" si="159"/>
        <v>12.564746869135124</v>
      </c>
      <c r="T357" s="211"/>
      <c r="U357" s="278" t="s">
        <v>181</v>
      </c>
      <c r="V357" s="270">
        <f t="shared" si="160"/>
        <v>11.629273522568642</v>
      </c>
      <c r="W357" s="270">
        <f t="shared" si="160"/>
        <v>12.384408854727466</v>
      </c>
      <c r="X357" s="211"/>
      <c r="Y357" s="278" t="s">
        <v>181</v>
      </c>
      <c r="Z357" s="273">
        <f t="shared" si="161"/>
        <v>12.099709586515299</v>
      </c>
      <c r="AB357" s="80"/>
      <c r="AC357" s="80"/>
      <c r="AD357" s="80"/>
      <c r="AE357" s="80"/>
      <c r="AF357" s="80"/>
    </row>
    <row r="358" spans="1:32" ht="13.5" thickBot="1">
      <c r="A358" s="265" t="s">
        <v>177</v>
      </c>
      <c r="B358" s="270">
        <f t="shared" si="162"/>
        <v>12.699462745098037</v>
      </c>
      <c r="C358" s="271">
        <f t="shared" si="162"/>
        <v>12.701414555557115</v>
      </c>
      <c r="D358" s="271">
        <f t="shared" si="163"/>
        <v>12.313410680916141</v>
      </c>
      <c r="E358" s="271">
        <f t="shared" si="157"/>
        <v>11.961485476404702</v>
      </c>
      <c r="F358" s="271">
        <f t="shared" si="157"/>
        <v>11.807286847421279</v>
      </c>
      <c r="G358" s="271">
        <f t="shared" si="157"/>
        <v>12.216666666666667</v>
      </c>
      <c r="H358" s="271">
        <f t="shared" si="157"/>
        <v>12.134916438241648</v>
      </c>
      <c r="I358" s="271">
        <f t="shared" si="157"/>
        <v>12.926014396468441</v>
      </c>
      <c r="J358" s="271">
        <f t="shared" si="157"/>
        <v>12.950811747788642</v>
      </c>
      <c r="K358" s="271">
        <f t="shared" si="157"/>
        <v>12.997653099313514</v>
      </c>
      <c r="L358" s="271">
        <f t="shared" si="157"/>
        <v>13.223588680601459</v>
      </c>
      <c r="M358" s="272">
        <f t="shared" si="158"/>
        <v>13.674724829900967</v>
      </c>
      <c r="O358" s="284" t="s">
        <v>177</v>
      </c>
      <c r="P358" s="270">
        <f t="shared" si="159"/>
        <v>12.578730549679941</v>
      </c>
      <c r="Q358" s="271">
        <f t="shared" si="159"/>
        <v>12.083495868625089</v>
      </c>
      <c r="R358" s="271">
        <f t="shared" si="159"/>
        <v>12.668314793595554</v>
      </c>
      <c r="S358" s="271">
        <f t="shared" si="159"/>
        <v>13.308348803568434</v>
      </c>
      <c r="T358" s="211"/>
      <c r="U358" s="285" t="s">
        <v>177</v>
      </c>
      <c r="V358" s="270">
        <f t="shared" si="160"/>
        <v>12.349361282209992</v>
      </c>
      <c r="W358" s="270">
        <f t="shared" si="160"/>
        <v>12.950798873103821</v>
      </c>
      <c r="X358" s="211"/>
      <c r="Y358" s="285" t="s">
        <v>177</v>
      </c>
      <c r="Z358" s="273">
        <f t="shared" si="161"/>
        <v>12.640269615675695</v>
      </c>
      <c r="AB358" s="80"/>
      <c r="AC358" s="80"/>
      <c r="AD358" s="80"/>
      <c r="AE358" s="80"/>
      <c r="AF358" s="80"/>
    </row>
    <row r="359" spans="1:32" ht="13.5" thickBot="1">
      <c r="A359" s="265" t="s">
        <v>178</v>
      </c>
      <c r="B359" s="270">
        <f t="shared" si="162"/>
        <v>12.569022549019609</v>
      </c>
      <c r="C359" s="271">
        <f t="shared" si="162"/>
        <v>12.561725661100553</v>
      </c>
      <c r="D359" s="271">
        <f t="shared" si="163"/>
        <v>12.160795218226344</v>
      </c>
      <c r="E359" s="271">
        <f t="shared" si="157"/>
        <v>11.856557220530421</v>
      </c>
      <c r="F359" s="271">
        <f t="shared" si="157"/>
        <v>11.689326235020069</v>
      </c>
      <c r="G359" s="271">
        <f t="shared" si="157"/>
        <v>12.098039215686274</v>
      </c>
      <c r="H359" s="271">
        <f t="shared" si="157"/>
        <v>11.978999345328925</v>
      </c>
      <c r="I359" s="271">
        <f t="shared" si="157"/>
        <v>12.897492924951655</v>
      </c>
      <c r="J359" s="271">
        <f t="shared" si="157"/>
        <v>12.928648046142966</v>
      </c>
      <c r="K359" s="271">
        <f t="shared" si="157"/>
        <v>12.927133113221613</v>
      </c>
      <c r="L359" s="271">
        <f t="shared" si="157"/>
        <v>13.147366794779646</v>
      </c>
      <c r="M359" s="272">
        <f t="shared" si="158"/>
        <v>13.599576728902296</v>
      </c>
      <c r="O359" s="284" t="s">
        <v>178</v>
      </c>
      <c r="P359" s="270">
        <f t="shared" si="159"/>
        <v>12.442723400817714</v>
      </c>
      <c r="Q359" s="271">
        <f t="shared" si="159"/>
        <v>11.965306635854319</v>
      </c>
      <c r="R359" s="271">
        <f t="shared" si="159"/>
        <v>12.605636791366502</v>
      </c>
      <c r="S359" s="271">
        <f t="shared" si="159"/>
        <v>13.238471090391656</v>
      </c>
      <c r="T359" s="211"/>
      <c r="U359" s="285" t="s">
        <v>178</v>
      </c>
      <c r="V359" s="270">
        <f t="shared" si="160"/>
        <v>12.20565695394767</v>
      </c>
      <c r="W359" s="270">
        <f t="shared" si="160"/>
        <v>12.871018556161674</v>
      </c>
      <c r="X359" s="211"/>
      <c r="Y359" s="285" t="s">
        <v>178</v>
      </c>
      <c r="Z359" s="273">
        <f t="shared" si="161"/>
        <v>12.52682580882159</v>
      </c>
      <c r="AB359" s="80"/>
      <c r="AC359" s="80"/>
      <c r="AD359" s="80"/>
      <c r="AE359" s="80"/>
      <c r="AF359" s="80"/>
    </row>
    <row r="360" spans="1:32" ht="13.5" thickBot="1">
      <c r="A360" s="265" t="s">
        <v>179</v>
      </c>
      <c r="B360" s="270">
        <f t="shared" si="162"/>
        <v>0</v>
      </c>
      <c r="C360" s="271">
        <f t="shared" si="162"/>
        <v>0</v>
      </c>
      <c r="D360" s="271">
        <f t="shared" si="163"/>
        <v>0</v>
      </c>
      <c r="E360" s="271">
        <f t="shared" si="157"/>
        <v>0</v>
      </c>
      <c r="F360" s="271">
        <f t="shared" si="157"/>
        <v>11.878123798539022</v>
      </c>
      <c r="G360" s="271">
        <f t="shared" si="157"/>
        <v>13.004901960784315</v>
      </c>
      <c r="H360" s="271">
        <f t="shared" si="157"/>
        <v>14.043215686274509</v>
      </c>
      <c r="I360" s="271">
        <f t="shared" si="157"/>
        <v>0</v>
      </c>
      <c r="J360" s="271">
        <f t="shared" si="157"/>
        <v>0</v>
      </c>
      <c r="K360" s="271">
        <f t="shared" si="157"/>
        <v>0</v>
      </c>
      <c r="L360" s="271">
        <f t="shared" si="157"/>
        <v>0</v>
      </c>
      <c r="M360" s="272">
        <f t="shared" si="158"/>
        <v>0</v>
      </c>
      <c r="O360" s="284" t="s">
        <v>179</v>
      </c>
      <c r="P360" s="270">
        <f t="shared" si="159"/>
        <v>0</v>
      </c>
      <c r="Q360" s="271">
        <f t="shared" si="159"/>
        <v>12.493058229352346</v>
      </c>
      <c r="R360" s="271">
        <f t="shared" si="159"/>
        <v>14.043215686274509</v>
      </c>
      <c r="S360" s="271">
        <f t="shared" si="159"/>
        <v>0</v>
      </c>
      <c r="T360" s="211"/>
      <c r="U360" s="285" t="s">
        <v>179</v>
      </c>
      <c r="V360" s="270">
        <f t="shared" si="160"/>
        <v>11.898039215686273</v>
      </c>
      <c r="W360" s="270">
        <f t="shared" si="160"/>
        <v>13.347879909380504</v>
      </c>
      <c r="X360" s="211"/>
      <c r="Y360" s="285" t="s">
        <v>179</v>
      </c>
      <c r="Z360" s="273">
        <f t="shared" si="161"/>
        <v>12.867537317086082</v>
      </c>
      <c r="AB360" s="80"/>
      <c r="AC360" s="80"/>
      <c r="AD360" s="80"/>
      <c r="AE360" s="80"/>
      <c r="AF360" s="80"/>
    </row>
    <row r="361" spans="1:32" ht="13.5" thickBot="1">
      <c r="A361" s="265" t="s">
        <v>77</v>
      </c>
      <c r="B361" s="270">
        <f t="shared" si="162"/>
        <v>10.178789215686274</v>
      </c>
      <c r="C361" s="271">
        <f t="shared" si="162"/>
        <v>10.347559789525409</v>
      </c>
      <c r="D361" s="271">
        <f t="shared" si="163"/>
        <v>10.302212496877326</v>
      </c>
      <c r="E361" s="271">
        <f t="shared" si="157"/>
        <v>9.7788163628068059</v>
      </c>
      <c r="F361" s="271">
        <f t="shared" si="157"/>
        <v>9.4869958395625158</v>
      </c>
      <c r="G361" s="271">
        <f t="shared" si="157"/>
        <v>9.9686274509803905</v>
      </c>
      <c r="H361" s="271">
        <f t="shared" si="157"/>
        <v>10.030403276870258</v>
      </c>
      <c r="I361" s="271">
        <f t="shared" si="157"/>
        <v>10.120527173377409</v>
      </c>
      <c r="J361" s="271">
        <f t="shared" si="157"/>
        <v>10.309502005173607</v>
      </c>
      <c r="K361" s="271">
        <f t="shared" si="157"/>
        <v>10.294882163397419</v>
      </c>
      <c r="L361" s="271">
        <f t="shared" si="157"/>
        <v>9.8364333703989697</v>
      </c>
      <c r="M361" s="272">
        <f t="shared" si="158"/>
        <v>10.220954805962348</v>
      </c>
      <c r="O361" s="284" t="s">
        <v>77</v>
      </c>
      <c r="P361" s="270">
        <f t="shared" si="159"/>
        <v>10.270548959828581</v>
      </c>
      <c r="Q361" s="271">
        <f t="shared" si="159"/>
        <v>9.8091324488350047</v>
      </c>
      <c r="R361" s="271">
        <f t="shared" si="159"/>
        <v>10.14755642484603</v>
      </c>
      <c r="S361" s="271">
        <f t="shared" si="159"/>
        <v>10.12343450330761</v>
      </c>
      <c r="T361" s="211"/>
      <c r="U361" s="285" t="s">
        <v>77</v>
      </c>
      <c r="V361" s="270">
        <f t="shared" si="160"/>
        <v>10.054886836487304</v>
      </c>
      <c r="W361" s="270">
        <f t="shared" si="160"/>
        <v>10.135602235647962</v>
      </c>
      <c r="X361" s="211"/>
      <c r="Y361" s="285" t="s">
        <v>77</v>
      </c>
      <c r="Z361" s="273">
        <f t="shared" si="161"/>
        <v>10.098856002372649</v>
      </c>
      <c r="AB361" s="80"/>
      <c r="AC361" s="80"/>
      <c r="AD361" s="80"/>
      <c r="AE361" s="80"/>
      <c r="AF361" s="80"/>
    </row>
    <row r="362" spans="1:32" ht="13.5" thickBot="1">
      <c r="A362" s="267" t="s">
        <v>180</v>
      </c>
      <c r="B362" s="270">
        <f t="shared" si="162"/>
        <v>12.929591176470588</v>
      </c>
      <c r="C362" s="271">
        <f t="shared" si="162"/>
        <v>12.974919894473166</v>
      </c>
      <c r="D362" s="271">
        <f t="shared" si="163"/>
        <v>12.61612049819855</v>
      </c>
      <c r="E362" s="271">
        <f t="shared" si="157"/>
        <v>12.151018509599822</v>
      </c>
      <c r="F362" s="271">
        <f t="shared" si="157"/>
        <v>12.004310705638028</v>
      </c>
      <c r="G362" s="271">
        <f t="shared" si="157"/>
        <v>12.33235294117647</v>
      </c>
      <c r="H362" s="271">
        <f t="shared" si="157"/>
        <v>12.322373504769978</v>
      </c>
      <c r="I362" s="271">
        <f t="shared" si="157"/>
        <v>12.642034871723187</v>
      </c>
      <c r="J362" s="271">
        <f t="shared" si="157"/>
        <v>12.793703051749086</v>
      </c>
      <c r="K362" s="271">
        <f t="shared" si="157"/>
        <v>12.832508439940307</v>
      </c>
      <c r="L362" s="271">
        <f t="shared" si="157"/>
        <v>12.799219925080202</v>
      </c>
      <c r="M362" s="272">
        <f t="shared" si="158"/>
        <v>13.080332510688967</v>
      </c>
      <c r="O362" s="291" t="s">
        <v>180</v>
      </c>
      <c r="P362" s="270">
        <f t="shared" si="159"/>
        <v>12.85079290138213</v>
      </c>
      <c r="Q362" s="271">
        <f t="shared" si="159"/>
        <v>12.251554827971614</v>
      </c>
      <c r="R362" s="271">
        <f t="shared" si="159"/>
        <v>12.570892574694765</v>
      </c>
      <c r="S362" s="271">
        <f t="shared" si="159"/>
        <v>12.90550567465767</v>
      </c>
      <c r="T362" s="211"/>
      <c r="U362" s="292" t="s">
        <v>180</v>
      </c>
      <c r="V362" s="270">
        <f t="shared" si="160"/>
        <v>12.556271273216854</v>
      </c>
      <c r="W362" s="270">
        <f t="shared" si="160"/>
        <v>12.718179511853096</v>
      </c>
      <c r="X362" s="211"/>
      <c r="Y362" s="292" t="s">
        <v>180</v>
      </c>
      <c r="Z362" s="273">
        <f t="shared" si="161"/>
        <v>12.639793693908345</v>
      </c>
      <c r="AB362" s="80"/>
      <c r="AC362" s="80"/>
      <c r="AD362" s="80"/>
      <c r="AE362" s="80"/>
      <c r="AF362" s="80"/>
    </row>
    <row r="363" spans="1:32">
      <c r="AB363" s="80"/>
      <c r="AC363" s="80"/>
      <c r="AD363" s="80"/>
      <c r="AE363" s="80"/>
      <c r="AF363" s="80"/>
    </row>
    <row r="364" spans="1:32" ht="16.5" thickBot="1">
      <c r="A364" s="216">
        <v>2021</v>
      </c>
      <c r="B364" s="211"/>
      <c r="C364" s="211"/>
      <c r="D364" s="211"/>
      <c r="E364" s="211"/>
      <c r="F364" s="211"/>
      <c r="G364" s="211"/>
      <c r="H364" s="211"/>
      <c r="I364" s="211"/>
      <c r="J364" s="211"/>
      <c r="K364" s="211"/>
      <c r="L364" s="211"/>
      <c r="M364" s="215" t="s">
        <v>184</v>
      </c>
      <c r="O364" s="216">
        <v>2021</v>
      </c>
      <c r="P364" s="218" t="s">
        <v>154</v>
      </c>
      <c r="Q364" s="218"/>
      <c r="R364" s="218"/>
      <c r="S364" s="218"/>
      <c r="T364" s="211"/>
      <c r="U364" s="216">
        <v>2021</v>
      </c>
      <c r="V364" s="218" t="s">
        <v>155</v>
      </c>
      <c r="W364" s="218"/>
      <c r="X364" s="211"/>
      <c r="Y364" s="216">
        <v>2021</v>
      </c>
      <c r="Z364" s="211"/>
      <c r="AB364" s="80"/>
      <c r="AC364" s="80"/>
      <c r="AD364" s="80"/>
      <c r="AE364" s="80"/>
      <c r="AF364" s="80"/>
    </row>
    <row r="365" spans="1:32" ht="14.25" thickBot="1">
      <c r="A365" s="220"/>
      <c r="B365" s="221" t="s">
        <v>157</v>
      </c>
      <c r="C365" s="221" t="s">
        <v>158</v>
      </c>
      <c r="D365" s="221" t="s">
        <v>159</v>
      </c>
      <c r="E365" s="221" t="s">
        <v>160</v>
      </c>
      <c r="F365" s="221" t="s">
        <v>161</v>
      </c>
      <c r="G365" s="221" t="s">
        <v>162</v>
      </c>
      <c r="H365" s="221" t="s">
        <v>163</v>
      </c>
      <c r="I365" s="221" t="s">
        <v>164</v>
      </c>
      <c r="J365" s="221" t="s">
        <v>165</v>
      </c>
      <c r="K365" s="221" t="s">
        <v>166</v>
      </c>
      <c r="L365" s="221" t="s">
        <v>167</v>
      </c>
      <c r="M365" s="222" t="s">
        <v>168</v>
      </c>
      <c r="O365" s="223"/>
      <c r="P365" s="221" t="s">
        <v>169</v>
      </c>
      <c r="Q365" s="221" t="s">
        <v>170</v>
      </c>
      <c r="R365" s="221" t="s">
        <v>171</v>
      </c>
      <c r="S365" s="222" t="s">
        <v>172</v>
      </c>
      <c r="T365" s="211"/>
      <c r="U365" s="223"/>
      <c r="V365" s="221" t="s">
        <v>173</v>
      </c>
      <c r="W365" s="222" t="s">
        <v>174</v>
      </c>
      <c r="X365" s="211"/>
      <c r="Y365" s="223"/>
      <c r="Z365" s="269" t="s">
        <v>175</v>
      </c>
      <c r="AB365" s="80"/>
      <c r="AC365" s="80"/>
      <c r="AD365" s="80"/>
      <c r="AE365" s="80"/>
      <c r="AF365" s="80"/>
    </row>
    <row r="366" spans="1:32" ht="13.5" thickBot="1">
      <c r="A366" s="227" t="s">
        <v>176</v>
      </c>
      <c r="B366" s="270">
        <f>(B177/1000)/1.02</f>
        <v>12.842174462156114</v>
      </c>
      <c r="C366" s="271">
        <f>(C177/1000)/1.02</f>
        <v>13.046851555253745</v>
      </c>
      <c r="D366" s="271">
        <f>(D177/1000)/1.02</f>
        <v>12.978742757658408</v>
      </c>
      <c r="E366" s="271">
        <f t="shared" ref="E366:L372" si="164">E177/1000/1.02</f>
        <v>13.536615246746432</v>
      </c>
      <c r="F366" s="271">
        <f t="shared" si="164"/>
        <v>13.675268566952274</v>
      </c>
      <c r="G366" s="271">
        <f t="shared" si="164"/>
        <v>14.177454315219842</v>
      </c>
      <c r="H366" s="271">
        <f t="shared" si="164"/>
        <v>14.061906679455161</v>
      </c>
      <c r="I366" s="271">
        <f t="shared" si="164"/>
        <v>14.793074608268469</v>
      </c>
      <c r="J366" s="271">
        <f t="shared" si="164"/>
        <v>14.950008544496528</v>
      </c>
      <c r="K366" s="271">
        <f t="shared" si="164"/>
        <v>16.667676666598766</v>
      </c>
      <c r="L366" s="271">
        <f t="shared" si="164"/>
        <v>17.842759366428563</v>
      </c>
      <c r="M366" s="272">
        <f t="shared" ref="M366:M372" si="165">(M177/1000)/1.02</f>
        <v>18.024988259380315</v>
      </c>
      <c r="O366" s="236" t="s">
        <v>176</v>
      </c>
      <c r="P366" s="270">
        <f t="shared" ref="P366:S372" si="166">(P177/1000)/1.02</f>
        <v>12.960013841024308</v>
      </c>
      <c r="Q366" s="271">
        <f t="shared" si="166"/>
        <v>13.839504405488171</v>
      </c>
      <c r="R366" s="271">
        <f t="shared" si="166"/>
        <v>14.444668506769338</v>
      </c>
      <c r="S366" s="271">
        <f t="shared" si="166"/>
        <v>17.438844368861972</v>
      </c>
      <c r="T366" s="211"/>
      <c r="U366" s="236" t="s">
        <v>176</v>
      </c>
      <c r="V366" s="270">
        <f t="shared" ref="V366:W372" si="167">(V177/1000)/1.02</f>
        <v>13.416706193658031</v>
      </c>
      <c r="W366" s="270">
        <f t="shared" si="167"/>
        <v>16.06536763794292</v>
      </c>
      <c r="X366" s="211"/>
      <c r="Y366" s="236" t="s">
        <v>176</v>
      </c>
      <c r="Z366" s="273">
        <f t="shared" ref="Z366:Z372" si="168">(Z177/1000)/1.02</f>
        <v>14.7395566214709</v>
      </c>
      <c r="AB366" s="80"/>
      <c r="AC366" s="80"/>
      <c r="AD366" s="80"/>
      <c r="AE366" s="80"/>
      <c r="AF366" s="80"/>
    </row>
    <row r="367" spans="1:32" ht="13.5" thickBot="1">
      <c r="A367" s="261" t="s">
        <v>181</v>
      </c>
      <c r="B367" s="270">
        <f t="shared" ref="B367:C372" si="169">(B178/1000)/1.02</f>
        <v>12.708311940410097</v>
      </c>
      <c r="C367" s="271">
        <f t="shared" si="169"/>
        <v>12.462791347650167</v>
      </c>
      <c r="D367" s="271">
        <f t="shared" ref="D367:D372" si="170">D178/1000/1.02</f>
        <v>12.619773335073669</v>
      </c>
      <c r="E367" s="271">
        <f t="shared" si="164"/>
        <v>13.52394699049502</v>
      </c>
      <c r="F367" s="271">
        <f t="shared" si="164"/>
        <v>12.882041229191907</v>
      </c>
      <c r="G367" s="271">
        <f t="shared" si="164"/>
        <v>13.69836491896792</v>
      </c>
      <c r="H367" s="271">
        <f t="shared" si="164"/>
        <v>13.597399864087645</v>
      </c>
      <c r="I367" s="271">
        <f t="shared" si="164"/>
        <v>14.567836051308129</v>
      </c>
      <c r="J367" s="271">
        <f t="shared" si="164"/>
        <v>15.427485998156243</v>
      </c>
      <c r="K367" s="271">
        <f t="shared" si="164"/>
        <v>17.167157487978756</v>
      </c>
      <c r="L367" s="271">
        <f t="shared" si="164"/>
        <v>18.7893125200642</v>
      </c>
      <c r="M367" s="272">
        <f t="shared" si="165"/>
        <v>17.563156959813632</v>
      </c>
      <c r="O367" s="277" t="s">
        <v>181</v>
      </c>
      <c r="P367" s="270">
        <f t="shared" si="166"/>
        <v>12.598997686715141</v>
      </c>
      <c r="Q367" s="271">
        <f t="shared" si="166"/>
        <v>13.428149119540185</v>
      </c>
      <c r="R367" s="271">
        <f t="shared" si="166"/>
        <v>14.608643189906793</v>
      </c>
      <c r="S367" s="271">
        <f t="shared" si="166"/>
        <v>18.034337451345628</v>
      </c>
      <c r="T367" s="211"/>
      <c r="U367" s="278" t="s">
        <v>181</v>
      </c>
      <c r="V367" s="270">
        <f t="shared" si="167"/>
        <v>13.048352529105642</v>
      </c>
      <c r="W367" s="270">
        <f t="shared" si="167"/>
        <v>16.903754083612434</v>
      </c>
      <c r="X367" s="211"/>
      <c r="Y367" s="278" t="s">
        <v>181</v>
      </c>
      <c r="Z367" s="273">
        <f t="shared" si="168"/>
        <v>15.625963854118739</v>
      </c>
      <c r="AB367" s="80"/>
      <c r="AC367" s="80"/>
      <c r="AD367" s="80"/>
      <c r="AE367" s="80"/>
      <c r="AF367" s="80"/>
    </row>
    <row r="368" spans="1:32" ht="13.5" thickBot="1">
      <c r="A368" s="265" t="s">
        <v>177</v>
      </c>
      <c r="B368" s="270">
        <f t="shared" si="169"/>
        <v>13.954742531065632</v>
      </c>
      <c r="C368" s="271">
        <f t="shared" si="169"/>
        <v>14.069510683024021</v>
      </c>
      <c r="D368" s="271">
        <f t="shared" si="170"/>
        <v>13.792056524761428</v>
      </c>
      <c r="E368" s="271">
        <f t="shared" si="164"/>
        <v>14.382601545740544</v>
      </c>
      <c r="F368" s="271">
        <f t="shared" si="164"/>
        <v>14.497530911877547</v>
      </c>
      <c r="G368" s="271">
        <f t="shared" si="164"/>
        <v>14.975696778640465</v>
      </c>
      <c r="H368" s="271">
        <f t="shared" si="164"/>
        <v>15.062609599122187</v>
      </c>
      <c r="I368" s="271">
        <f t="shared" si="164"/>
        <v>16.030243902139606</v>
      </c>
      <c r="J368" s="271">
        <f t="shared" si="164"/>
        <v>16.273769698587003</v>
      </c>
      <c r="K368" s="271">
        <f t="shared" si="164"/>
        <v>18.35929182428298</v>
      </c>
      <c r="L368" s="271">
        <f t="shared" si="164"/>
        <v>19.514937240082141</v>
      </c>
      <c r="M368" s="272">
        <f t="shared" si="165"/>
        <v>19.674422896503639</v>
      </c>
      <c r="O368" s="284" t="s">
        <v>177</v>
      </c>
      <c r="P368" s="270">
        <f t="shared" si="166"/>
        <v>13.928775321743132</v>
      </c>
      <c r="Q368" s="271">
        <f t="shared" si="166"/>
        <v>14.669232549179984</v>
      </c>
      <c r="R368" s="271">
        <f t="shared" si="166"/>
        <v>15.62885933091167</v>
      </c>
      <c r="S368" s="271">
        <f t="shared" si="166"/>
        <v>19.063122579697978</v>
      </c>
      <c r="T368" s="211"/>
      <c r="U368" s="285" t="s">
        <v>177</v>
      </c>
      <c r="V368" s="270">
        <f t="shared" si="167"/>
        <v>14.321631013504327</v>
      </c>
      <c r="W368" s="270">
        <f t="shared" si="167"/>
        <v>17.417972549995536</v>
      </c>
      <c r="X368" s="211"/>
      <c r="Y368" s="285" t="s">
        <v>177</v>
      </c>
      <c r="Z368" s="273">
        <f t="shared" si="168"/>
        <v>15.82918894089404</v>
      </c>
      <c r="AB368" s="80"/>
      <c r="AC368" s="80"/>
      <c r="AD368" s="80"/>
      <c r="AE368" s="80"/>
      <c r="AF368" s="80"/>
    </row>
    <row r="369" spans="1:32" ht="13.5" thickBot="1">
      <c r="A369" s="265" t="s">
        <v>178</v>
      </c>
      <c r="B369" s="270">
        <f t="shared" si="169"/>
        <v>13.947436811398621</v>
      </c>
      <c r="C369" s="271">
        <f t="shared" si="169"/>
        <v>14.018815211068851</v>
      </c>
      <c r="D369" s="271">
        <f t="shared" si="170"/>
        <v>13.716961287227175</v>
      </c>
      <c r="E369" s="271">
        <f t="shared" si="164"/>
        <v>14.368551822812202</v>
      </c>
      <c r="F369" s="271">
        <f t="shared" si="164"/>
        <v>14.52398189549651</v>
      </c>
      <c r="G369" s="271">
        <f t="shared" si="164"/>
        <v>14.962581469962171</v>
      </c>
      <c r="H369" s="271">
        <f t="shared" si="164"/>
        <v>15.035995098433776</v>
      </c>
      <c r="I369" s="271">
        <f t="shared" si="164"/>
        <v>16.01233258041843</v>
      </c>
      <c r="J369" s="271">
        <f t="shared" si="164"/>
        <v>16.254787706767701</v>
      </c>
      <c r="K369" s="271">
        <f t="shared" si="164"/>
        <v>18.415846687398979</v>
      </c>
      <c r="L369" s="271">
        <f t="shared" si="164"/>
        <v>19.396302116657328</v>
      </c>
      <c r="M369" s="272">
        <f t="shared" si="165"/>
        <v>19.299645076937054</v>
      </c>
      <c r="O369" s="284" t="s">
        <v>178</v>
      </c>
      <c r="P369" s="270">
        <f t="shared" si="166"/>
        <v>13.879814743293036</v>
      </c>
      <c r="Q369" s="271">
        <f t="shared" si="166"/>
        <v>14.64090185547041</v>
      </c>
      <c r="R369" s="271">
        <f t="shared" si="166"/>
        <v>15.568096777841767</v>
      </c>
      <c r="S369" s="271">
        <f t="shared" si="166"/>
        <v>18.938763473466366</v>
      </c>
      <c r="T369" s="211"/>
      <c r="U369" s="285" t="s">
        <v>178</v>
      </c>
      <c r="V369" s="270">
        <f t="shared" si="167"/>
        <v>14.289968488002147</v>
      </c>
      <c r="W369" s="270">
        <f t="shared" si="167"/>
        <v>17.209455022551435</v>
      </c>
      <c r="X369" s="211"/>
      <c r="Y369" s="285" t="s">
        <v>178</v>
      </c>
      <c r="Z369" s="273">
        <f t="shared" si="168"/>
        <v>15.511806903834625</v>
      </c>
      <c r="AB369" s="80"/>
      <c r="AC369" s="80"/>
      <c r="AD369" s="80"/>
      <c r="AE369" s="80"/>
      <c r="AF369" s="80"/>
    </row>
    <row r="370" spans="1:32" ht="13.5" thickBot="1">
      <c r="A370" s="265" t="s">
        <v>179</v>
      </c>
      <c r="B370" s="270">
        <f t="shared" si="169"/>
        <v>0</v>
      </c>
      <c r="C370" s="271">
        <f t="shared" si="169"/>
        <v>0</v>
      </c>
      <c r="D370" s="271">
        <f t="shared" si="170"/>
        <v>0</v>
      </c>
      <c r="E370" s="271">
        <f t="shared" si="164"/>
        <v>0</v>
      </c>
      <c r="F370" s="271">
        <f t="shared" si="164"/>
        <v>0</v>
      </c>
      <c r="G370" s="271">
        <f t="shared" si="164"/>
        <v>0</v>
      </c>
      <c r="H370" s="271">
        <f t="shared" si="164"/>
        <v>0</v>
      </c>
      <c r="I370" s="271">
        <f t="shared" si="164"/>
        <v>0</v>
      </c>
      <c r="J370" s="271">
        <f t="shared" si="164"/>
        <v>0</v>
      </c>
      <c r="K370" s="271">
        <f t="shared" si="164"/>
        <v>0</v>
      </c>
      <c r="L370" s="271">
        <f t="shared" si="164"/>
        <v>0</v>
      </c>
      <c r="M370" s="272">
        <f t="shared" si="165"/>
        <v>0</v>
      </c>
      <c r="O370" s="284" t="s">
        <v>179</v>
      </c>
      <c r="P370" s="270">
        <f t="shared" si="166"/>
        <v>0</v>
      </c>
      <c r="Q370" s="271">
        <f t="shared" si="166"/>
        <v>0</v>
      </c>
      <c r="R370" s="271">
        <f t="shared" si="166"/>
        <v>0</v>
      </c>
      <c r="S370" s="271">
        <f t="shared" si="166"/>
        <v>0</v>
      </c>
      <c r="T370" s="211"/>
      <c r="U370" s="285" t="s">
        <v>179</v>
      </c>
      <c r="V370" s="270">
        <f t="shared" si="167"/>
        <v>0</v>
      </c>
      <c r="W370" s="270">
        <f t="shared" si="167"/>
        <v>0</v>
      </c>
      <c r="X370" s="211"/>
      <c r="Y370" s="285" t="s">
        <v>179</v>
      </c>
      <c r="Z370" s="273">
        <f t="shared" si="168"/>
        <v>17.284556188923684</v>
      </c>
      <c r="AB370" s="80"/>
      <c r="AC370" s="80"/>
      <c r="AD370" s="80"/>
      <c r="AE370" s="80"/>
      <c r="AF370" s="80"/>
    </row>
    <row r="371" spans="1:32" ht="13.5" thickBot="1">
      <c r="A371" s="265" t="s">
        <v>77</v>
      </c>
      <c r="B371" s="270">
        <f t="shared" si="169"/>
        <v>10.573861346747224</v>
      </c>
      <c r="C371" s="271">
        <f t="shared" si="169"/>
        <v>10.800605759102861</v>
      </c>
      <c r="D371" s="271">
        <f t="shared" si="170"/>
        <v>11.213437194204115</v>
      </c>
      <c r="E371" s="271">
        <f t="shared" si="164"/>
        <v>11.495609084330527</v>
      </c>
      <c r="F371" s="271">
        <f t="shared" si="164"/>
        <v>11.746785478065423</v>
      </c>
      <c r="G371" s="271">
        <f t="shared" si="164"/>
        <v>12.14458485620589</v>
      </c>
      <c r="H371" s="271">
        <f t="shared" si="164"/>
        <v>12.075730895482954</v>
      </c>
      <c r="I371" s="271">
        <f t="shared" si="164"/>
        <v>12.294225376360785</v>
      </c>
      <c r="J371" s="271">
        <f t="shared" si="164"/>
        <v>12.626308189338188</v>
      </c>
      <c r="K371" s="271">
        <f t="shared" si="164"/>
        <v>13.960350114626635</v>
      </c>
      <c r="L371" s="271">
        <f t="shared" si="164"/>
        <v>15.379983189106927</v>
      </c>
      <c r="M371" s="272">
        <f t="shared" si="165"/>
        <v>15.545943516847712</v>
      </c>
      <c r="O371" s="284" t="s">
        <v>77</v>
      </c>
      <c r="P371" s="270">
        <f t="shared" si="166"/>
        <v>10.893801312630629</v>
      </c>
      <c r="Q371" s="271">
        <f t="shared" si="166"/>
        <v>11.8243409309244</v>
      </c>
      <c r="R371" s="271">
        <f t="shared" si="166"/>
        <v>12.217704544211335</v>
      </c>
      <c r="S371" s="271">
        <f t="shared" si="166"/>
        <v>14.957620346853252</v>
      </c>
      <c r="T371" s="211"/>
      <c r="U371" s="285" t="s">
        <v>77</v>
      </c>
      <c r="V371" s="270">
        <f t="shared" si="167"/>
        <v>11.344718942962954</v>
      </c>
      <c r="W371" s="270">
        <f t="shared" si="167"/>
        <v>13.788327279241972</v>
      </c>
      <c r="X371" s="211"/>
      <c r="Y371" s="285" t="s">
        <v>77</v>
      </c>
      <c r="Z371" s="273">
        <f t="shared" si="168"/>
        <v>12.678667713091802</v>
      </c>
      <c r="AB371" s="80"/>
      <c r="AC371" s="80"/>
      <c r="AD371" s="80"/>
      <c r="AE371" s="80"/>
      <c r="AF371" s="80"/>
    </row>
    <row r="372" spans="1:32" ht="13.5" thickBot="1">
      <c r="A372" s="267" t="s">
        <v>180</v>
      </c>
      <c r="B372" s="270">
        <f t="shared" si="169"/>
        <v>13.343633502191944</v>
      </c>
      <c r="C372" s="271">
        <f t="shared" si="169"/>
        <v>13.538897670383442</v>
      </c>
      <c r="D372" s="271">
        <f t="shared" si="170"/>
        <v>13.442786751002609</v>
      </c>
      <c r="E372" s="271">
        <f t="shared" si="164"/>
        <v>13.886267899053902</v>
      </c>
      <c r="F372" s="271">
        <f t="shared" si="164"/>
        <v>13.960108183135445</v>
      </c>
      <c r="G372" s="271">
        <f t="shared" si="164"/>
        <v>14.345660630199042</v>
      </c>
      <c r="H372" s="271">
        <f t="shared" si="164"/>
        <v>14.441625813687248</v>
      </c>
      <c r="I372" s="271">
        <f t="shared" si="164"/>
        <v>15.046909802495032</v>
      </c>
      <c r="J372" s="271">
        <f t="shared" si="164"/>
        <v>15.38107326239334</v>
      </c>
      <c r="K372" s="271">
        <f t="shared" si="164"/>
        <v>17.413533489102406</v>
      </c>
      <c r="L372" s="271">
        <f t="shared" si="164"/>
        <v>18.512921370090407</v>
      </c>
      <c r="M372" s="272">
        <f t="shared" si="165"/>
        <v>18.560856745126859</v>
      </c>
      <c r="O372" s="291" t="s">
        <v>180</v>
      </c>
      <c r="P372" s="270">
        <f t="shared" si="166"/>
        <v>13.44382751947218</v>
      </c>
      <c r="Q372" s="271">
        <f t="shared" si="166"/>
        <v>14.097809674306372</v>
      </c>
      <c r="R372" s="271">
        <f t="shared" si="166"/>
        <v>14.789778380207434</v>
      </c>
      <c r="S372" s="271">
        <f t="shared" si="166"/>
        <v>18.096732018624756</v>
      </c>
      <c r="T372" s="211"/>
      <c r="U372" s="292" t="s">
        <v>180</v>
      </c>
      <c r="V372" s="270">
        <f t="shared" si="167"/>
        <v>13.790920834493109</v>
      </c>
      <c r="W372" s="270">
        <f t="shared" si="167"/>
        <v>16.560360379547554</v>
      </c>
      <c r="X372" s="211"/>
      <c r="Y372" s="292" t="s">
        <v>180</v>
      </c>
      <c r="Z372" s="273">
        <f t="shared" si="168"/>
        <v>15.161183898182118</v>
      </c>
      <c r="AB372" s="80"/>
      <c r="AC372" s="80"/>
      <c r="AD372" s="80"/>
      <c r="AE372" s="80"/>
      <c r="AF372" s="80"/>
    </row>
    <row r="373" spans="1:32">
      <c r="AB373" s="80"/>
      <c r="AC373" s="80"/>
      <c r="AD373" s="80"/>
      <c r="AE373" s="80"/>
      <c r="AF373" s="80"/>
    </row>
    <row r="374" spans="1:32" ht="16.5" thickBot="1">
      <c r="A374" s="216">
        <v>2022</v>
      </c>
      <c r="B374" s="211"/>
      <c r="C374" s="211"/>
      <c r="D374" s="211"/>
      <c r="E374" s="211"/>
      <c r="F374" s="211"/>
      <c r="G374" s="211"/>
      <c r="H374" s="211"/>
      <c r="I374" s="211"/>
      <c r="J374" s="211"/>
      <c r="K374" s="211"/>
      <c r="L374" s="211"/>
      <c r="M374" s="215" t="s">
        <v>184</v>
      </c>
      <c r="O374" s="216">
        <v>2022</v>
      </c>
      <c r="P374" s="218" t="s">
        <v>154</v>
      </c>
      <c r="Q374" s="218"/>
      <c r="R374" s="218"/>
      <c r="S374" s="218"/>
      <c r="T374" s="211"/>
      <c r="U374" s="216">
        <v>2022</v>
      </c>
      <c r="V374" s="218" t="s">
        <v>155</v>
      </c>
      <c r="W374" s="218"/>
      <c r="X374" s="211"/>
      <c r="Y374" s="216">
        <v>2022</v>
      </c>
      <c r="Z374" s="211"/>
      <c r="AB374" s="80"/>
      <c r="AC374" s="80"/>
      <c r="AD374" s="80"/>
      <c r="AE374" s="80"/>
      <c r="AF374" s="80"/>
    </row>
    <row r="375" spans="1:32" ht="14.25" thickBot="1">
      <c r="A375" s="220"/>
      <c r="B375" s="221" t="s">
        <v>157</v>
      </c>
      <c r="C375" s="221" t="s">
        <v>158</v>
      </c>
      <c r="D375" s="221" t="s">
        <v>159</v>
      </c>
      <c r="E375" s="221" t="s">
        <v>160</v>
      </c>
      <c r="F375" s="221" t="s">
        <v>161</v>
      </c>
      <c r="G375" s="221" t="s">
        <v>162</v>
      </c>
      <c r="H375" s="221" t="s">
        <v>163</v>
      </c>
      <c r="I375" s="221" t="s">
        <v>164</v>
      </c>
      <c r="J375" s="221" t="s">
        <v>165</v>
      </c>
      <c r="K375" s="221" t="s">
        <v>166</v>
      </c>
      <c r="L375" s="221" t="s">
        <v>167</v>
      </c>
      <c r="M375" s="222" t="s">
        <v>168</v>
      </c>
      <c r="O375" s="223"/>
      <c r="P375" s="221" t="s">
        <v>169</v>
      </c>
      <c r="Q375" s="221" t="s">
        <v>170</v>
      </c>
      <c r="R375" s="221" t="s">
        <v>171</v>
      </c>
      <c r="S375" s="222" t="s">
        <v>172</v>
      </c>
      <c r="T375" s="211"/>
      <c r="U375" s="223"/>
      <c r="V375" s="221" t="s">
        <v>173</v>
      </c>
      <c r="W375" s="222" t="s">
        <v>174</v>
      </c>
      <c r="X375" s="211"/>
      <c r="Y375" s="223"/>
      <c r="Z375" s="269" t="s">
        <v>175</v>
      </c>
      <c r="AB375" s="80"/>
      <c r="AC375" s="80"/>
      <c r="AD375" s="80"/>
      <c r="AE375" s="80"/>
      <c r="AF375" s="80"/>
    </row>
    <row r="376" spans="1:32" ht="13.5" thickBot="1">
      <c r="A376" s="227" t="s">
        <v>176</v>
      </c>
      <c r="B376" s="270">
        <f>(B187/1000)/1.02</f>
        <v>18.220445478488372</v>
      </c>
      <c r="C376" s="271">
        <f>(C187/1000)/1.02</f>
        <v>18.687882968909957</v>
      </c>
      <c r="D376" s="271">
        <f>(D187/1000)/1.02</f>
        <v>19.896289376021414</v>
      </c>
      <c r="E376" s="271">
        <f t="shared" ref="E376:L382" si="171">E187/1000/1.02</f>
        <v>21.943286535050227</v>
      </c>
      <c r="F376" s="271">
        <f t="shared" si="171"/>
        <v>0</v>
      </c>
      <c r="G376" s="271">
        <f t="shared" si="171"/>
        <v>0</v>
      </c>
      <c r="H376" s="271">
        <f t="shared" si="171"/>
        <v>0</v>
      </c>
      <c r="I376" s="271">
        <f t="shared" si="171"/>
        <v>0</v>
      </c>
      <c r="J376" s="271">
        <f t="shared" si="171"/>
        <v>0</v>
      </c>
      <c r="K376" s="271">
        <f t="shared" si="171"/>
        <v>0</v>
      </c>
      <c r="L376" s="271">
        <f t="shared" si="171"/>
        <v>0</v>
      </c>
      <c r="M376" s="272">
        <f t="shared" ref="M376:M382" si="172">(M187/1000)/1.02</f>
        <v>0</v>
      </c>
      <c r="O376" s="236" t="s">
        <v>176</v>
      </c>
      <c r="P376" s="270">
        <f t="shared" ref="P376:S382" si="173">(P187/1000)/1.02</f>
        <v>0</v>
      </c>
      <c r="Q376" s="271">
        <f t="shared" si="173"/>
        <v>0</v>
      </c>
      <c r="R376" s="271">
        <f t="shared" si="173"/>
        <v>0</v>
      </c>
      <c r="S376" s="271">
        <f t="shared" si="173"/>
        <v>0</v>
      </c>
      <c r="T376" s="211"/>
      <c r="U376" s="236" t="s">
        <v>176</v>
      </c>
      <c r="V376" s="270">
        <f t="shared" ref="V376:W382" si="174">(V187/1000)/1.02</f>
        <v>0</v>
      </c>
      <c r="W376" s="270">
        <f t="shared" si="174"/>
        <v>0</v>
      </c>
      <c r="X376" s="211"/>
      <c r="Y376" s="236" t="s">
        <v>176</v>
      </c>
      <c r="Z376" s="273">
        <f t="shared" ref="Z376:Z382" si="175">(Z187/1000)/1.02</f>
        <v>0</v>
      </c>
      <c r="AB376" s="80"/>
      <c r="AC376" s="80"/>
      <c r="AD376" s="80"/>
      <c r="AE376" s="80"/>
      <c r="AF376" s="80"/>
    </row>
    <row r="377" spans="1:32" ht="13.5" thickBot="1">
      <c r="A377" s="261" t="s">
        <v>181</v>
      </c>
      <c r="B377" s="270">
        <f t="shared" ref="B377:C382" si="176">(B188/1000)/1.02</f>
        <v>19.020773840459867</v>
      </c>
      <c r="C377" s="271">
        <f t="shared" si="176"/>
        <v>18.400119685858424</v>
      </c>
      <c r="D377" s="271">
        <f t="shared" ref="D377:D382" si="177">D188/1000/1.02</f>
        <v>20.375035983997495</v>
      </c>
      <c r="E377" s="271">
        <f t="shared" si="171"/>
        <v>21.62406314575983</v>
      </c>
      <c r="F377" s="271">
        <f t="shared" si="171"/>
        <v>0</v>
      </c>
      <c r="G377" s="271">
        <f t="shared" si="171"/>
        <v>0</v>
      </c>
      <c r="H377" s="271">
        <f t="shared" si="171"/>
        <v>0</v>
      </c>
      <c r="I377" s="271">
        <f t="shared" si="171"/>
        <v>0</v>
      </c>
      <c r="J377" s="271">
        <f t="shared" si="171"/>
        <v>0</v>
      </c>
      <c r="K377" s="271">
        <f t="shared" si="171"/>
        <v>0</v>
      </c>
      <c r="L377" s="271">
        <f t="shared" si="171"/>
        <v>0</v>
      </c>
      <c r="M377" s="272">
        <f t="shared" si="172"/>
        <v>0</v>
      </c>
      <c r="O377" s="277" t="s">
        <v>181</v>
      </c>
      <c r="P377" s="270">
        <f t="shared" si="173"/>
        <v>0</v>
      </c>
      <c r="Q377" s="271">
        <f t="shared" si="173"/>
        <v>0</v>
      </c>
      <c r="R377" s="271">
        <f t="shared" si="173"/>
        <v>0</v>
      </c>
      <c r="S377" s="271">
        <f t="shared" si="173"/>
        <v>0</v>
      </c>
      <c r="T377" s="211"/>
      <c r="U377" s="278" t="s">
        <v>181</v>
      </c>
      <c r="V377" s="270">
        <f t="shared" si="174"/>
        <v>0</v>
      </c>
      <c r="W377" s="270">
        <f t="shared" si="174"/>
        <v>0</v>
      </c>
      <c r="X377" s="211"/>
      <c r="Y377" s="278" t="s">
        <v>181</v>
      </c>
      <c r="Z377" s="273">
        <f t="shared" si="175"/>
        <v>0</v>
      </c>
      <c r="AB377" s="80"/>
      <c r="AC377" s="80"/>
      <c r="AD377" s="80"/>
      <c r="AE377" s="80"/>
      <c r="AF377" s="80"/>
    </row>
    <row r="378" spans="1:32" ht="13.5" thickBot="1">
      <c r="A378" s="265" t="s">
        <v>177</v>
      </c>
      <c r="B378" s="270">
        <f t="shared" si="176"/>
        <v>19.618621469619828</v>
      </c>
      <c r="C378" s="271">
        <f t="shared" si="176"/>
        <v>19.74594250334313</v>
      </c>
      <c r="D378" s="271">
        <f t="shared" si="177"/>
        <v>20.902927287122221</v>
      </c>
      <c r="E378" s="271">
        <f t="shared" si="171"/>
        <v>22.986978222831024</v>
      </c>
      <c r="F378" s="271">
        <f t="shared" si="171"/>
        <v>0</v>
      </c>
      <c r="G378" s="271">
        <f t="shared" si="171"/>
        <v>0</v>
      </c>
      <c r="H378" s="271">
        <f t="shared" si="171"/>
        <v>0</v>
      </c>
      <c r="I378" s="271">
        <f t="shared" si="171"/>
        <v>0</v>
      </c>
      <c r="J378" s="271">
        <f t="shared" si="171"/>
        <v>0</v>
      </c>
      <c r="K378" s="271">
        <f t="shared" si="171"/>
        <v>0</v>
      </c>
      <c r="L378" s="271">
        <f t="shared" si="171"/>
        <v>0</v>
      </c>
      <c r="M378" s="272">
        <f t="shared" si="172"/>
        <v>0</v>
      </c>
      <c r="O378" s="284" t="s">
        <v>177</v>
      </c>
      <c r="P378" s="270">
        <f t="shared" si="173"/>
        <v>0</v>
      </c>
      <c r="Q378" s="271">
        <f t="shared" si="173"/>
        <v>0</v>
      </c>
      <c r="R378" s="271">
        <f t="shared" si="173"/>
        <v>0</v>
      </c>
      <c r="S378" s="271">
        <f t="shared" si="173"/>
        <v>0</v>
      </c>
      <c r="T378" s="211"/>
      <c r="U378" s="285" t="s">
        <v>177</v>
      </c>
      <c r="V378" s="270">
        <f t="shared" si="174"/>
        <v>0</v>
      </c>
      <c r="W378" s="270">
        <f t="shared" si="174"/>
        <v>0</v>
      </c>
      <c r="X378" s="211"/>
      <c r="Y378" s="285" t="s">
        <v>177</v>
      </c>
      <c r="Z378" s="273">
        <f t="shared" si="175"/>
        <v>0</v>
      </c>
      <c r="AB378" s="80"/>
      <c r="AC378" s="80"/>
      <c r="AD378" s="80"/>
      <c r="AE378" s="80"/>
      <c r="AF378" s="80"/>
    </row>
    <row r="379" spans="1:32" ht="13.5" thickBot="1">
      <c r="A379" s="265" t="s">
        <v>178</v>
      </c>
      <c r="B379" s="270">
        <f t="shared" si="176"/>
        <v>19.499953629700652</v>
      </c>
      <c r="C379" s="271">
        <f t="shared" si="176"/>
        <v>19.644372748056277</v>
      </c>
      <c r="D379" s="271">
        <f t="shared" si="177"/>
        <v>20.766146450748721</v>
      </c>
      <c r="E379" s="271">
        <f t="shared" si="171"/>
        <v>22.905614222576652</v>
      </c>
      <c r="F379" s="271">
        <f t="shared" si="171"/>
        <v>0</v>
      </c>
      <c r="G379" s="271">
        <f t="shared" si="171"/>
        <v>0</v>
      </c>
      <c r="H379" s="271">
        <f t="shared" si="171"/>
        <v>0</v>
      </c>
      <c r="I379" s="271">
        <f t="shared" si="171"/>
        <v>0</v>
      </c>
      <c r="J379" s="271">
        <f t="shared" si="171"/>
        <v>0</v>
      </c>
      <c r="K379" s="271">
        <f t="shared" si="171"/>
        <v>0</v>
      </c>
      <c r="L379" s="271">
        <f t="shared" si="171"/>
        <v>0</v>
      </c>
      <c r="M379" s="272">
        <f t="shared" si="172"/>
        <v>0</v>
      </c>
      <c r="O379" s="284" t="s">
        <v>178</v>
      </c>
      <c r="P379" s="270">
        <f t="shared" si="173"/>
        <v>0</v>
      </c>
      <c r="Q379" s="271">
        <f t="shared" si="173"/>
        <v>0</v>
      </c>
      <c r="R379" s="271">
        <f t="shared" si="173"/>
        <v>0</v>
      </c>
      <c r="S379" s="271">
        <f t="shared" si="173"/>
        <v>0</v>
      </c>
      <c r="T379" s="211"/>
      <c r="U379" s="285" t="s">
        <v>178</v>
      </c>
      <c r="V379" s="270">
        <f t="shared" si="174"/>
        <v>0</v>
      </c>
      <c r="W379" s="270">
        <f t="shared" si="174"/>
        <v>0</v>
      </c>
      <c r="X379" s="211"/>
      <c r="Y379" s="285" t="s">
        <v>178</v>
      </c>
      <c r="Z379" s="273">
        <f t="shared" si="175"/>
        <v>0</v>
      </c>
      <c r="AB379" s="80"/>
      <c r="AC379" s="80"/>
      <c r="AD379" s="80"/>
      <c r="AE379" s="80"/>
      <c r="AF379" s="80"/>
    </row>
    <row r="380" spans="1:32" ht="13.5" thickBot="1">
      <c r="A380" s="265" t="s">
        <v>179</v>
      </c>
      <c r="B380" s="270">
        <f t="shared" si="176"/>
        <v>20.053816519428281</v>
      </c>
      <c r="C380" s="271">
        <f t="shared" si="176"/>
        <v>20.156580270472077</v>
      </c>
      <c r="D380" s="271">
        <f t="shared" si="177"/>
        <v>20.489476396518508</v>
      </c>
      <c r="E380" s="271">
        <f t="shared" si="171"/>
        <v>23.119552913688842</v>
      </c>
      <c r="F380" s="271">
        <f t="shared" si="171"/>
        <v>0</v>
      </c>
      <c r="G380" s="271">
        <f t="shared" si="171"/>
        <v>0</v>
      </c>
      <c r="H380" s="271">
        <f t="shared" si="171"/>
        <v>0</v>
      </c>
      <c r="I380" s="271">
        <f t="shared" si="171"/>
        <v>0</v>
      </c>
      <c r="J380" s="271">
        <f t="shared" si="171"/>
        <v>0</v>
      </c>
      <c r="K380" s="271">
        <f t="shared" si="171"/>
        <v>0</v>
      </c>
      <c r="L380" s="271">
        <f t="shared" si="171"/>
        <v>0</v>
      </c>
      <c r="M380" s="272">
        <f t="shared" si="172"/>
        <v>0</v>
      </c>
      <c r="O380" s="284" t="s">
        <v>179</v>
      </c>
      <c r="P380" s="270">
        <f t="shared" si="173"/>
        <v>0</v>
      </c>
      <c r="Q380" s="271">
        <f t="shared" si="173"/>
        <v>0</v>
      </c>
      <c r="R380" s="271">
        <f t="shared" si="173"/>
        <v>0</v>
      </c>
      <c r="S380" s="271">
        <f t="shared" si="173"/>
        <v>0</v>
      </c>
      <c r="T380" s="211"/>
      <c r="U380" s="285" t="s">
        <v>179</v>
      </c>
      <c r="V380" s="270">
        <f t="shared" si="174"/>
        <v>0</v>
      </c>
      <c r="W380" s="270">
        <f t="shared" si="174"/>
        <v>0</v>
      </c>
      <c r="X380" s="211"/>
      <c r="Y380" s="285" t="s">
        <v>179</v>
      </c>
      <c r="Z380" s="273">
        <f t="shared" si="175"/>
        <v>0</v>
      </c>
      <c r="AB380" s="80"/>
      <c r="AC380" s="80"/>
      <c r="AD380" s="80"/>
      <c r="AE380" s="80"/>
      <c r="AF380" s="80"/>
    </row>
    <row r="381" spans="1:32" ht="13.5" thickBot="1">
      <c r="A381" s="265" t="s">
        <v>77</v>
      </c>
      <c r="B381" s="270">
        <f t="shared" si="176"/>
        <v>15.772317282398468</v>
      </c>
      <c r="C381" s="271">
        <f t="shared" si="176"/>
        <v>16.670598759872004</v>
      </c>
      <c r="D381" s="271">
        <f t="shared" si="177"/>
        <v>18.112028109181377</v>
      </c>
      <c r="E381" s="271">
        <f t="shared" si="171"/>
        <v>20.215479602213403</v>
      </c>
      <c r="F381" s="271">
        <f t="shared" si="171"/>
        <v>0</v>
      </c>
      <c r="G381" s="271">
        <f t="shared" si="171"/>
        <v>0</v>
      </c>
      <c r="H381" s="271">
        <f t="shared" si="171"/>
        <v>0</v>
      </c>
      <c r="I381" s="271">
        <f t="shared" si="171"/>
        <v>0</v>
      </c>
      <c r="J381" s="271">
        <f t="shared" si="171"/>
        <v>0</v>
      </c>
      <c r="K381" s="271">
        <f t="shared" si="171"/>
        <v>0</v>
      </c>
      <c r="L381" s="271">
        <f t="shared" si="171"/>
        <v>0</v>
      </c>
      <c r="M381" s="272">
        <f t="shared" si="172"/>
        <v>0</v>
      </c>
      <c r="O381" s="284" t="s">
        <v>77</v>
      </c>
      <c r="P381" s="270">
        <f t="shared" si="173"/>
        <v>0</v>
      </c>
      <c r="Q381" s="271">
        <f t="shared" si="173"/>
        <v>0</v>
      </c>
      <c r="R381" s="271">
        <f t="shared" si="173"/>
        <v>0</v>
      </c>
      <c r="S381" s="271">
        <f t="shared" si="173"/>
        <v>0</v>
      </c>
      <c r="T381" s="211"/>
      <c r="U381" s="285" t="s">
        <v>77</v>
      </c>
      <c r="V381" s="270">
        <f t="shared" si="174"/>
        <v>0</v>
      </c>
      <c r="W381" s="270">
        <f t="shared" si="174"/>
        <v>0</v>
      </c>
      <c r="X381" s="211"/>
      <c r="Y381" s="285" t="s">
        <v>77</v>
      </c>
      <c r="Z381" s="273">
        <f t="shared" si="175"/>
        <v>0</v>
      </c>
      <c r="AB381" s="80"/>
      <c r="AC381" s="80"/>
      <c r="AD381" s="80"/>
      <c r="AE381" s="80"/>
      <c r="AF381" s="80"/>
    </row>
    <row r="382" spans="1:32" ht="13.5" thickBot="1">
      <c r="A382" s="267" t="s">
        <v>180</v>
      </c>
      <c r="B382" s="270">
        <f t="shared" si="176"/>
        <v>18.773560028655151</v>
      </c>
      <c r="C382" s="271">
        <f t="shared" si="176"/>
        <v>19.065664069686452</v>
      </c>
      <c r="D382" s="271">
        <f t="shared" si="177"/>
        <v>20.082437183011848</v>
      </c>
      <c r="E382" s="271">
        <f t="shared" si="171"/>
        <v>22.078669431714665</v>
      </c>
      <c r="F382" s="271">
        <f t="shared" si="171"/>
        <v>0</v>
      </c>
      <c r="G382" s="271">
        <f t="shared" si="171"/>
        <v>0</v>
      </c>
      <c r="H382" s="271">
        <f t="shared" si="171"/>
        <v>0</v>
      </c>
      <c r="I382" s="271">
        <f t="shared" si="171"/>
        <v>0</v>
      </c>
      <c r="J382" s="271">
        <f t="shared" si="171"/>
        <v>0</v>
      </c>
      <c r="K382" s="271">
        <f t="shared" si="171"/>
        <v>0</v>
      </c>
      <c r="L382" s="271">
        <f t="shared" si="171"/>
        <v>0</v>
      </c>
      <c r="M382" s="272">
        <f t="shared" si="172"/>
        <v>0</v>
      </c>
      <c r="O382" s="291" t="s">
        <v>180</v>
      </c>
      <c r="P382" s="270">
        <f t="shared" si="173"/>
        <v>0</v>
      </c>
      <c r="Q382" s="271">
        <f t="shared" si="173"/>
        <v>0</v>
      </c>
      <c r="R382" s="271">
        <f t="shared" si="173"/>
        <v>0</v>
      </c>
      <c r="S382" s="271">
        <f t="shared" si="173"/>
        <v>0</v>
      </c>
      <c r="T382" s="211"/>
      <c r="U382" s="292" t="s">
        <v>180</v>
      </c>
      <c r="V382" s="270">
        <f t="shared" si="174"/>
        <v>0</v>
      </c>
      <c r="W382" s="270">
        <f t="shared" si="174"/>
        <v>0</v>
      </c>
      <c r="X382" s="211"/>
      <c r="Y382" s="292" t="s">
        <v>180</v>
      </c>
      <c r="Z382" s="273">
        <f t="shared" si="175"/>
        <v>0</v>
      </c>
      <c r="AB382" s="80"/>
      <c r="AC382" s="80"/>
      <c r="AD382" s="80"/>
      <c r="AE382" s="80"/>
      <c r="AF382" s="80"/>
    </row>
    <row r="383" spans="1:32">
      <c r="AB383" s="80"/>
      <c r="AC383" s="80"/>
      <c r="AD383" s="80"/>
      <c r="AE383" s="80"/>
      <c r="AF383" s="80"/>
    </row>
    <row r="384" spans="1:32">
      <c r="AB384" s="80"/>
      <c r="AC384" s="80"/>
      <c r="AD384" s="80"/>
      <c r="AE384" s="80"/>
      <c r="AF384" s="80"/>
    </row>
    <row r="385" spans="1:32" ht="22.5">
      <c r="A385" s="1087" t="s">
        <v>185</v>
      </c>
      <c r="B385" s="1086"/>
      <c r="C385" s="1086"/>
      <c r="D385" s="1086"/>
      <c r="E385" s="1086"/>
      <c r="AB385" s="80"/>
      <c r="AC385" s="80"/>
      <c r="AD385" s="80"/>
      <c r="AE385" s="80"/>
      <c r="AF385" s="80"/>
    </row>
    <row r="386" spans="1:32" ht="15.75">
      <c r="E386" s="180"/>
      <c r="F386" s="248"/>
      <c r="G386" s="180"/>
      <c r="H386" s="180"/>
      <c r="I386" s="180"/>
      <c r="J386" s="180"/>
      <c r="K386" s="180"/>
      <c r="L386" s="180"/>
      <c r="M386" s="248"/>
      <c r="N386" s="180"/>
      <c r="O386" s="180"/>
      <c r="P386" s="153"/>
      <c r="Q386" s="153"/>
      <c r="R386" s="153"/>
      <c r="S386" s="295" t="s">
        <v>101</v>
      </c>
      <c r="T386" s="153"/>
      <c r="U386" s="153"/>
      <c r="V386" s="153"/>
      <c r="W386" s="295" t="s">
        <v>101</v>
      </c>
      <c r="X386" s="153"/>
      <c r="Y386" s="153"/>
      <c r="Z386" s="295" t="s">
        <v>101</v>
      </c>
      <c r="AB386" s="80"/>
      <c r="AC386" s="80"/>
      <c r="AD386" s="80"/>
      <c r="AE386" s="80"/>
      <c r="AF386" s="80"/>
    </row>
    <row r="387" spans="1:32" ht="16.5" thickBot="1">
      <c r="A387" s="296">
        <v>2004</v>
      </c>
      <c r="B387" s="297"/>
      <c r="C387" s="297"/>
      <c r="D387" s="297"/>
      <c r="E387" s="297"/>
      <c r="F387" s="298"/>
      <c r="G387" s="297"/>
      <c r="H387" s="297"/>
      <c r="I387" s="297"/>
      <c r="J387" s="297"/>
      <c r="K387" s="297"/>
      <c r="L387" s="299" t="s">
        <v>101</v>
      </c>
      <c r="M387" s="298"/>
      <c r="N387" s="300"/>
      <c r="O387" s="301">
        <v>2004</v>
      </c>
      <c r="P387" s="302" t="s">
        <v>154</v>
      </c>
      <c r="Q387" s="302"/>
      <c r="R387" s="302"/>
      <c r="S387" s="302"/>
      <c r="T387" s="300"/>
      <c r="U387" s="301">
        <v>2004</v>
      </c>
      <c r="V387" s="302" t="s">
        <v>155</v>
      </c>
      <c r="W387" s="302"/>
      <c r="X387" s="300"/>
      <c r="Y387" s="301">
        <v>2004</v>
      </c>
      <c r="Z387" s="300"/>
      <c r="AB387" s="80"/>
      <c r="AC387" s="80"/>
      <c r="AD387" s="80"/>
      <c r="AE387" s="80"/>
      <c r="AF387" s="80"/>
    </row>
    <row r="388" spans="1:32" ht="14.25" thickBot="1">
      <c r="A388" s="303"/>
      <c r="B388" s="304" t="s">
        <v>157</v>
      </c>
      <c r="C388" s="304" t="s">
        <v>158</v>
      </c>
      <c r="D388" s="304" t="s">
        <v>159</v>
      </c>
      <c r="E388" s="304" t="s">
        <v>186</v>
      </c>
      <c r="F388" s="304" t="s">
        <v>161</v>
      </c>
      <c r="G388" s="304" t="s">
        <v>162</v>
      </c>
      <c r="H388" s="304" t="s">
        <v>163</v>
      </c>
      <c r="I388" s="304" t="s">
        <v>164</v>
      </c>
      <c r="J388" s="304" t="s">
        <v>165</v>
      </c>
      <c r="K388" s="304" t="s">
        <v>166</v>
      </c>
      <c r="L388" s="304" t="s">
        <v>167</v>
      </c>
      <c r="M388" s="305" t="s">
        <v>168</v>
      </c>
      <c r="N388" s="300"/>
      <c r="O388" s="306"/>
      <c r="P388" s="307" t="s">
        <v>169</v>
      </c>
      <c r="Q388" s="307" t="s">
        <v>170</v>
      </c>
      <c r="R388" s="307" t="s">
        <v>171</v>
      </c>
      <c r="S388" s="308" t="s">
        <v>172</v>
      </c>
      <c r="T388" s="300"/>
      <c r="U388" s="306"/>
      <c r="V388" s="307" t="s">
        <v>173</v>
      </c>
      <c r="W388" s="308" t="s">
        <v>174</v>
      </c>
      <c r="X388" s="300"/>
      <c r="Y388" s="306"/>
      <c r="Z388" s="309" t="s">
        <v>175</v>
      </c>
    </row>
    <row r="389" spans="1:32" ht="14.25" thickBot="1">
      <c r="A389" s="310" t="s">
        <v>176</v>
      </c>
      <c r="B389" s="311">
        <v>2.7372829215686272</v>
      </c>
      <c r="C389" s="312">
        <v>2.8453495588235294</v>
      </c>
      <c r="D389" s="311">
        <v>2.9842777843137256</v>
      </c>
      <c r="E389" s="311">
        <v>3.0659470882352946</v>
      </c>
      <c r="F389" s="311">
        <v>3.529110980392157</v>
      </c>
      <c r="G389" s="311">
        <v>4.1879461274509797</v>
      </c>
      <c r="H389" s="311">
        <v>3.8225770000000003</v>
      </c>
      <c r="I389" s="311">
        <v>3.8148232941176476</v>
      </c>
      <c r="J389" s="311">
        <v>3.9125874117647061</v>
      </c>
      <c r="K389" s="311">
        <v>3.8865067647058824</v>
      </c>
      <c r="L389" s="311">
        <v>3.7892738627450981</v>
      </c>
      <c r="M389" s="313">
        <v>3.7504900098039213</v>
      </c>
      <c r="N389" s="300"/>
      <c r="O389" s="314" t="s">
        <v>176</v>
      </c>
      <c r="P389" s="315">
        <v>2.934793</v>
      </c>
      <c r="Q389" s="315">
        <v>3.7762601000000005</v>
      </c>
      <c r="R389" s="315">
        <v>3.9323517000000003</v>
      </c>
      <c r="S389" s="315">
        <v>3.8823357000000001</v>
      </c>
      <c r="T389" s="300"/>
      <c r="U389" s="314" t="s">
        <v>176</v>
      </c>
      <c r="V389" s="315">
        <v>3.3315866000000001</v>
      </c>
      <c r="W389" s="316">
        <v>3.9074479000000002</v>
      </c>
      <c r="X389" s="300"/>
      <c r="Y389" s="314" t="s">
        <v>176</v>
      </c>
      <c r="Z389" s="313">
        <v>3.6171804117647062</v>
      </c>
    </row>
    <row r="390" spans="1:32" ht="13.5">
      <c r="A390" s="317" t="s">
        <v>177</v>
      </c>
      <c r="B390" s="318">
        <v>3.3351352941176473</v>
      </c>
      <c r="C390" s="318">
        <v>3.2549019607843137</v>
      </c>
      <c r="D390" s="318">
        <v>3.3431372549019609</v>
      </c>
      <c r="E390" s="318">
        <v>3.4705882352941178</v>
      </c>
      <c r="F390" s="318">
        <v>4.0490196078431371</v>
      </c>
      <c r="G390" s="318">
        <v>4.6568627450980395</v>
      </c>
      <c r="H390" s="318">
        <v>4.3627450980392162</v>
      </c>
      <c r="I390" s="318">
        <v>4.2647058823529411</v>
      </c>
      <c r="J390" s="318">
        <v>4.333333333333333</v>
      </c>
      <c r="K390" s="318">
        <v>4.3137254901960791</v>
      </c>
      <c r="L390" s="318">
        <v>4.2745098039215685</v>
      </c>
      <c r="M390" s="319">
        <v>4.284313725490196</v>
      </c>
      <c r="N390" s="300"/>
      <c r="O390" s="320" t="s">
        <v>177</v>
      </c>
      <c r="P390" s="321">
        <v>3.4831945500000003</v>
      </c>
      <c r="Q390" s="321">
        <v>4.4667496500000006</v>
      </c>
      <c r="R390" s="321">
        <v>4.5911492000000012</v>
      </c>
      <c r="S390" s="321">
        <v>4.588263350000001</v>
      </c>
      <c r="T390" s="300"/>
      <c r="U390" s="320" t="s">
        <v>177</v>
      </c>
      <c r="V390" s="321">
        <v>3.9250651000000003</v>
      </c>
      <c r="W390" s="322">
        <v>4.5897571500000014</v>
      </c>
      <c r="X390" s="300"/>
      <c r="Y390" s="320" t="s">
        <v>177</v>
      </c>
      <c r="Z390" s="323">
        <v>4.0686274509803928</v>
      </c>
    </row>
    <row r="391" spans="1:32" ht="13.5">
      <c r="A391" s="317" t="s">
        <v>178</v>
      </c>
      <c r="B391" s="318">
        <v>3.1830321568627453</v>
      </c>
      <c r="C391" s="318">
        <v>3.2361486274509801</v>
      </c>
      <c r="D391" s="318">
        <v>3.2850592156862746</v>
      </c>
      <c r="E391" s="318">
        <v>3.28302</v>
      </c>
      <c r="F391" s="318">
        <v>4.0091286274509814</v>
      </c>
      <c r="G391" s="318">
        <v>4.6918937254901962</v>
      </c>
      <c r="H391" s="318">
        <v>4.2143501960784313</v>
      </c>
      <c r="I391" s="318">
        <v>4.213988235294118</v>
      </c>
      <c r="J391" s="318">
        <v>4.2010494117647061</v>
      </c>
      <c r="K391" s="318">
        <v>4.3275572549019605</v>
      </c>
      <c r="L391" s="318">
        <v>4.2162058823529414</v>
      </c>
      <c r="M391" s="319">
        <v>4.2401564705882357</v>
      </c>
      <c r="N391" s="300"/>
      <c r="O391" s="320" t="s">
        <v>178</v>
      </c>
      <c r="P391" s="318">
        <v>3.3170259199999999</v>
      </c>
      <c r="Q391" s="318">
        <v>4.2054797200000005</v>
      </c>
      <c r="R391" s="318">
        <v>4.3033224000000008</v>
      </c>
      <c r="S391" s="318">
        <v>4.3494094800000003</v>
      </c>
      <c r="T391" s="300"/>
      <c r="U391" s="320" t="s">
        <v>178</v>
      </c>
      <c r="V391" s="318">
        <v>3.7435715200000006</v>
      </c>
      <c r="W391" s="319">
        <v>4.3200341600000005</v>
      </c>
      <c r="X391" s="300"/>
      <c r="Y391" s="320" t="s">
        <v>178</v>
      </c>
      <c r="Z391" s="323">
        <v>4.1083262745098041</v>
      </c>
    </row>
    <row r="392" spans="1:32" ht="13.5">
      <c r="A392" s="317" t="s">
        <v>179</v>
      </c>
      <c r="B392" s="324">
        <v>0</v>
      </c>
      <c r="C392" s="318">
        <v>0</v>
      </c>
      <c r="D392" s="318">
        <v>3.208764705882353</v>
      </c>
      <c r="E392" s="318">
        <v>0</v>
      </c>
      <c r="F392" s="318">
        <v>0</v>
      </c>
      <c r="G392" s="318">
        <v>4.2577252941176473</v>
      </c>
      <c r="H392" s="318">
        <v>0</v>
      </c>
      <c r="I392" s="318">
        <v>4.59</v>
      </c>
      <c r="J392" s="318">
        <v>3.4761176470588238</v>
      </c>
      <c r="K392" s="318">
        <v>3.890689411764706</v>
      </c>
      <c r="L392" s="318">
        <v>3.7084076470588241</v>
      </c>
      <c r="M392" s="319">
        <v>3.6158823529411768</v>
      </c>
      <c r="N392" s="300"/>
      <c r="O392" s="320" t="s">
        <v>179</v>
      </c>
      <c r="P392" s="318">
        <v>3.2729400000000002</v>
      </c>
      <c r="Q392" s="318">
        <v>4.3428771000000008</v>
      </c>
      <c r="R392" s="318">
        <v>4.1948744400000004</v>
      </c>
      <c r="S392" s="318">
        <v>3.8295622800000007</v>
      </c>
      <c r="T392" s="300"/>
      <c r="U392" s="320" t="s">
        <v>179</v>
      </c>
      <c r="V392" s="318">
        <v>3.9977361000000005</v>
      </c>
      <c r="W392" s="319">
        <v>3.8807596800000002</v>
      </c>
      <c r="X392" s="300"/>
      <c r="Y392" s="320" t="s">
        <v>179</v>
      </c>
      <c r="Z392" s="323">
        <v>3.8117011764705886</v>
      </c>
    </row>
    <row r="393" spans="1:32" ht="13.5">
      <c r="A393" s="317" t="s">
        <v>77</v>
      </c>
      <c r="B393" s="318">
        <v>1.8424088235294114</v>
      </c>
      <c r="C393" s="318">
        <v>2.0789532156862744</v>
      </c>
      <c r="D393" s="318">
        <v>2.2652232549019602</v>
      </c>
      <c r="E393" s="318">
        <v>2.4212715098039217</v>
      </c>
      <c r="F393" s="318">
        <v>2.7709706862745094</v>
      </c>
      <c r="G393" s="318">
        <v>3.5775347647058822</v>
      </c>
      <c r="H393" s="318">
        <v>3.0929177450980387</v>
      </c>
      <c r="I393" s="318">
        <v>3.1547062745098042</v>
      </c>
      <c r="J393" s="318">
        <v>3.3084769999999999</v>
      </c>
      <c r="K393" s="318">
        <v>3.2792252745098036</v>
      </c>
      <c r="L393" s="318">
        <v>3.1394524509803921</v>
      </c>
      <c r="M393" s="319">
        <v>3.020856901960784</v>
      </c>
      <c r="N393" s="300"/>
      <c r="O393" s="320" t="s">
        <v>77</v>
      </c>
      <c r="P393" s="318">
        <v>2.1403711919999999</v>
      </c>
      <c r="Q393" s="318">
        <v>3.1195030459999997</v>
      </c>
      <c r="R393" s="318">
        <v>3.2697919820000001</v>
      </c>
      <c r="S393" s="318">
        <v>3.2048394299999998</v>
      </c>
      <c r="T393" s="300"/>
      <c r="U393" s="320" t="s">
        <v>77</v>
      </c>
      <c r="V393" s="318">
        <v>2.6748143879999997</v>
      </c>
      <c r="W393" s="319">
        <v>3.2365585539999997</v>
      </c>
      <c r="X393" s="300"/>
      <c r="Y393" s="320" t="s">
        <v>77</v>
      </c>
      <c r="Z393" s="323">
        <v>2.9897728431372546</v>
      </c>
    </row>
    <row r="394" spans="1:32" ht="14.25" thickBot="1">
      <c r="A394" s="325" t="s">
        <v>180</v>
      </c>
      <c r="B394" s="326">
        <v>2.9455217647058825</v>
      </c>
      <c r="C394" s="326">
        <v>2.9936842156862746</v>
      </c>
      <c r="D394" s="326">
        <v>3.0952935294117649</v>
      </c>
      <c r="E394" s="326">
        <v>3.184250392156863</v>
      </c>
      <c r="F394" s="326">
        <v>3.5473315686274507</v>
      </c>
      <c r="G394" s="326">
        <v>4.1163800980392153</v>
      </c>
      <c r="H394" s="326">
        <v>3.7883308823529411</v>
      </c>
      <c r="I394" s="326">
        <v>3.729474901960784</v>
      </c>
      <c r="J394" s="326">
        <v>3.8136877450980395</v>
      </c>
      <c r="K394" s="326">
        <v>3.8514580392156863</v>
      </c>
      <c r="L394" s="326">
        <v>3.8048648039215687</v>
      </c>
      <c r="M394" s="327">
        <v>3.764278235294118</v>
      </c>
      <c r="N394" s="300"/>
      <c r="O394" s="314" t="s">
        <v>180</v>
      </c>
      <c r="P394" s="326">
        <v>3.07871329</v>
      </c>
      <c r="Q394" s="326">
        <v>3.7170278000000003</v>
      </c>
      <c r="R394" s="326">
        <v>3.8532139500000002</v>
      </c>
      <c r="S394" s="326">
        <v>3.8812186200000003</v>
      </c>
      <c r="T394" s="300"/>
      <c r="U394" s="314" t="s">
        <v>180</v>
      </c>
      <c r="V394" s="326">
        <v>3.3349349000000004</v>
      </c>
      <c r="W394" s="327">
        <v>3.8676092799999999</v>
      </c>
      <c r="X394" s="300"/>
      <c r="Y394" s="314" t="s">
        <v>180</v>
      </c>
      <c r="Z394" s="328">
        <v>3.5462040196078433</v>
      </c>
    </row>
    <row r="395" spans="1:32">
      <c r="A395" s="1082"/>
      <c r="B395" s="1082"/>
      <c r="C395" s="1082"/>
      <c r="D395" s="1082"/>
      <c r="E395" s="1082"/>
      <c r="F395" s="1082"/>
      <c r="G395" s="1082"/>
      <c r="H395" s="1082"/>
      <c r="I395" s="1082"/>
      <c r="J395" s="1082"/>
      <c r="K395" s="1082"/>
      <c r="L395" s="1082"/>
      <c r="M395" s="1082"/>
      <c r="N395" s="1078"/>
      <c r="O395" s="1078"/>
      <c r="P395" s="1083"/>
      <c r="Q395" s="1083"/>
      <c r="R395" s="1083"/>
      <c r="S395" s="1083"/>
      <c r="T395" s="1083"/>
      <c r="U395" s="1083"/>
      <c r="V395" s="1083"/>
      <c r="W395" s="1083"/>
      <c r="X395" s="1083"/>
      <c r="Y395" s="1083"/>
      <c r="Z395" s="1083"/>
    </row>
    <row r="396" spans="1:32" ht="16.5" thickBot="1">
      <c r="A396" s="296">
        <v>2005</v>
      </c>
      <c r="B396" s="329"/>
      <c r="C396" s="329"/>
      <c r="D396" s="329"/>
      <c r="E396" s="329"/>
      <c r="F396" s="329"/>
      <c r="G396" s="329"/>
      <c r="H396" s="329"/>
      <c r="I396" s="329"/>
      <c r="J396" s="329"/>
      <c r="K396" s="329"/>
      <c r="L396" s="329"/>
      <c r="M396" s="299" t="s">
        <v>101</v>
      </c>
      <c r="N396" s="300"/>
      <c r="O396" s="301">
        <v>2005</v>
      </c>
      <c r="P396" s="302" t="s">
        <v>154</v>
      </c>
      <c r="Q396" s="302"/>
      <c r="R396" s="302"/>
      <c r="S396" s="302"/>
      <c r="T396" s="300"/>
      <c r="U396" s="301">
        <v>2005</v>
      </c>
      <c r="V396" s="302" t="s">
        <v>155</v>
      </c>
      <c r="W396" s="302"/>
      <c r="X396" s="300"/>
      <c r="Y396" s="301">
        <v>2005</v>
      </c>
      <c r="Z396" s="300"/>
    </row>
    <row r="397" spans="1:32" ht="14.25" thickBot="1">
      <c r="A397" s="303"/>
      <c r="B397" s="304" t="s">
        <v>157</v>
      </c>
      <c r="C397" s="304" t="s">
        <v>158</v>
      </c>
      <c r="D397" s="304" t="s">
        <v>159</v>
      </c>
      <c r="E397" s="304" t="s">
        <v>186</v>
      </c>
      <c r="F397" s="304" t="s">
        <v>161</v>
      </c>
      <c r="G397" s="304" t="s">
        <v>162</v>
      </c>
      <c r="H397" s="304" t="s">
        <v>163</v>
      </c>
      <c r="I397" s="304" t="s">
        <v>164</v>
      </c>
      <c r="J397" s="304" t="s">
        <v>165</v>
      </c>
      <c r="K397" s="304" t="s">
        <v>166</v>
      </c>
      <c r="L397" s="304" t="s">
        <v>167</v>
      </c>
      <c r="M397" s="305" t="s">
        <v>168</v>
      </c>
      <c r="N397" s="300"/>
      <c r="O397" s="306"/>
      <c r="P397" s="307" t="s">
        <v>169</v>
      </c>
      <c r="Q397" s="307" t="s">
        <v>170</v>
      </c>
      <c r="R397" s="307" t="s">
        <v>171</v>
      </c>
      <c r="S397" s="308" t="s">
        <v>172</v>
      </c>
      <c r="T397" s="300"/>
      <c r="U397" s="306"/>
      <c r="V397" s="307" t="s">
        <v>173</v>
      </c>
      <c r="W397" s="308" t="s">
        <v>174</v>
      </c>
      <c r="X397" s="300"/>
      <c r="Y397" s="306"/>
      <c r="Z397" s="309" t="s">
        <v>175</v>
      </c>
    </row>
    <row r="398" spans="1:32" ht="14.25" thickBot="1">
      <c r="A398" s="310" t="s">
        <v>176</v>
      </c>
      <c r="B398" s="311">
        <v>3.8682870882352938</v>
      </c>
      <c r="C398" s="311">
        <v>4.1587088333333337</v>
      </c>
      <c r="D398" s="311">
        <v>4.2523509215686275</v>
      </c>
      <c r="E398" s="311">
        <v>4.2340086568627449</v>
      </c>
      <c r="F398" s="311">
        <v>4.2036936078431362</v>
      </c>
      <c r="G398" s="311">
        <v>4.2751012549019611</v>
      </c>
      <c r="H398" s="311">
        <v>4.2657590098039222</v>
      </c>
      <c r="I398" s="311">
        <v>4.254414490196079</v>
      </c>
      <c r="J398" s="311">
        <v>4.158284882352941</v>
      </c>
      <c r="K398" s="311">
        <v>3.9874837156862748</v>
      </c>
      <c r="L398" s="311">
        <v>3.9828049313725495</v>
      </c>
      <c r="M398" s="313">
        <v>3.911739509803922</v>
      </c>
      <c r="N398" s="300"/>
      <c r="O398" s="314" t="s">
        <v>176</v>
      </c>
      <c r="P398" s="315">
        <v>4.1971238999999994</v>
      </c>
      <c r="Q398" s="315">
        <v>4.3258109000000005</v>
      </c>
      <c r="R398" s="315">
        <v>4.3190900000000001</v>
      </c>
      <c r="S398" s="315">
        <v>4.0367601000000004</v>
      </c>
      <c r="T398" s="300"/>
      <c r="U398" s="314" t="s">
        <v>176</v>
      </c>
      <c r="V398" s="315">
        <v>4.2741797999999998</v>
      </c>
      <c r="W398" s="316">
        <v>4.1972801999999998</v>
      </c>
      <c r="X398" s="300"/>
      <c r="Y398" s="314" t="s">
        <v>176</v>
      </c>
      <c r="Z398" s="330">
        <v>4.1524159705882351</v>
      </c>
    </row>
    <row r="399" spans="1:32">
      <c r="A399" s="317" t="s">
        <v>177</v>
      </c>
      <c r="B399" s="318">
        <v>4.5920200980392165</v>
      </c>
      <c r="C399" s="318">
        <v>4.8141877450980388</v>
      </c>
      <c r="D399" s="318">
        <v>4.8534803921568628</v>
      </c>
      <c r="E399" s="318">
        <v>4.8846093137254902</v>
      </c>
      <c r="F399" s="318">
        <v>4.8134112745098045</v>
      </c>
      <c r="G399" s="318">
        <v>4.8874995098039227</v>
      </c>
      <c r="H399" s="318">
        <v>4.8358102941176471</v>
      </c>
      <c r="I399" s="318">
        <v>4.8723367647058824</v>
      </c>
      <c r="J399" s="318">
        <v>4.8178112745098041</v>
      </c>
      <c r="K399" s="318">
        <v>4.7293151960784314</v>
      </c>
      <c r="L399" s="318">
        <v>4.7587617647058833</v>
      </c>
      <c r="M399" s="319">
        <v>4.7283122549019616</v>
      </c>
      <c r="N399" s="300"/>
      <c r="O399" s="320" t="s">
        <v>177</v>
      </c>
      <c r="P399" s="321">
        <v>4.8763374000000006</v>
      </c>
      <c r="Q399" s="321">
        <v>4.9619102500000007</v>
      </c>
      <c r="R399" s="321">
        <v>4.94073195</v>
      </c>
      <c r="S399" s="321">
        <v>4.8331030000000004</v>
      </c>
      <c r="T399" s="300"/>
      <c r="U399" s="320" t="s">
        <v>177</v>
      </c>
      <c r="V399" s="321">
        <v>4.92827445</v>
      </c>
      <c r="W399" s="322">
        <v>4.8969937500000009</v>
      </c>
      <c r="X399" s="300"/>
      <c r="Y399" s="320" t="s">
        <v>177</v>
      </c>
      <c r="Z399" s="319">
        <v>4.8158107843137259</v>
      </c>
    </row>
    <row r="400" spans="1:32">
      <c r="A400" s="317" t="s">
        <v>178</v>
      </c>
      <c r="B400" s="318">
        <v>4.3249878431372544</v>
      </c>
      <c r="C400" s="318">
        <v>4.4419776470588239</v>
      </c>
      <c r="D400" s="318">
        <v>4.5298627450980398</v>
      </c>
      <c r="E400" s="318">
        <v>4.5901215686274526</v>
      </c>
      <c r="F400" s="318">
        <v>4.5272882352941188</v>
      </c>
      <c r="G400" s="318">
        <v>4.5299443137254904</v>
      </c>
      <c r="H400" s="318">
        <v>4.4893690196078424</v>
      </c>
      <c r="I400" s="318">
        <v>4.5198298039215681</v>
      </c>
      <c r="J400" s="318">
        <v>4.49581294117647</v>
      </c>
      <c r="K400" s="318">
        <v>4.4516843137254902</v>
      </c>
      <c r="L400" s="318">
        <v>4.4613043137254902</v>
      </c>
      <c r="M400" s="319">
        <v>4.4130207843137246</v>
      </c>
      <c r="N400" s="300"/>
      <c r="O400" s="320" t="s">
        <v>178</v>
      </c>
      <c r="P400" s="318">
        <v>4.5237727599999999</v>
      </c>
      <c r="Q400" s="318">
        <v>4.63851076</v>
      </c>
      <c r="R400" s="318">
        <v>4.5916161200000003</v>
      </c>
      <c r="S400" s="318">
        <v>4.53035648</v>
      </c>
      <c r="T400" s="300"/>
      <c r="U400" s="320" t="s">
        <v>178</v>
      </c>
      <c r="V400" s="318">
        <v>4.5932114799999999</v>
      </c>
      <c r="W400" s="319">
        <v>4.5736677999999999</v>
      </c>
      <c r="X400" s="300"/>
      <c r="Y400" s="320" t="s">
        <v>178</v>
      </c>
      <c r="Z400" s="319">
        <v>4.4922086274509798</v>
      </c>
    </row>
    <row r="401" spans="1:28">
      <c r="A401" s="317" t="s">
        <v>179</v>
      </c>
      <c r="B401" s="324">
        <v>0</v>
      </c>
      <c r="C401" s="318">
        <v>3.3914117647058828</v>
      </c>
      <c r="D401" s="318">
        <v>4.4550000000000001</v>
      </c>
      <c r="E401" s="318">
        <v>4.5613323529411769</v>
      </c>
      <c r="F401" s="318">
        <v>4.915588235294118</v>
      </c>
      <c r="G401" s="318">
        <v>0</v>
      </c>
      <c r="H401" s="318">
        <v>4.1350288235294119</v>
      </c>
      <c r="I401" s="318">
        <v>0</v>
      </c>
      <c r="J401" s="318">
        <v>3.9902876470588238</v>
      </c>
      <c r="K401" s="318">
        <v>4.4564770588235305</v>
      </c>
      <c r="L401" s="318">
        <v>0</v>
      </c>
      <c r="M401" s="319">
        <v>3.9855176470588236</v>
      </c>
      <c r="N401" s="300"/>
      <c r="O401" s="320" t="s">
        <v>179</v>
      </c>
      <c r="P401" s="318">
        <v>3.4017067800000005</v>
      </c>
      <c r="Q401" s="318">
        <v>4.6921582800000001</v>
      </c>
      <c r="R401" s="318">
        <v>4.1194170000000003</v>
      </c>
      <c r="S401" s="318">
        <v>4.2650641800000004</v>
      </c>
      <c r="T401" s="300"/>
      <c r="U401" s="320" t="s">
        <v>179</v>
      </c>
      <c r="V401" s="318">
        <v>3.5448181200000004</v>
      </c>
      <c r="W401" s="319">
        <v>4.12146846</v>
      </c>
      <c r="X401" s="300"/>
      <c r="Y401" s="320" t="s">
        <v>179</v>
      </c>
      <c r="Z401" s="319">
        <v>3.9112941176470595</v>
      </c>
    </row>
    <row r="402" spans="1:28">
      <c r="A402" s="317" t="s">
        <v>77</v>
      </c>
      <c r="B402" s="318">
        <v>3.1742246078431369</v>
      </c>
      <c r="C402" s="318">
        <v>3.4584752745098042</v>
      </c>
      <c r="D402" s="318">
        <v>3.5744324509803915</v>
      </c>
      <c r="E402" s="318">
        <v>3.5482268039215685</v>
      </c>
      <c r="F402" s="318">
        <v>3.5372515490196075</v>
      </c>
      <c r="G402" s="318">
        <v>3.5887958823529411</v>
      </c>
      <c r="H402" s="318">
        <v>3.5476129019607843</v>
      </c>
      <c r="I402" s="318">
        <v>3.5448198823529413</v>
      </c>
      <c r="J402" s="318">
        <v>3.4070762156862746</v>
      </c>
      <c r="K402" s="318">
        <v>3.1676263333333328</v>
      </c>
      <c r="L402" s="318">
        <v>3.1353144705882352</v>
      </c>
      <c r="M402" s="319">
        <v>3.0016572352941173</v>
      </c>
      <c r="N402" s="300"/>
      <c r="O402" s="320" t="s">
        <v>77</v>
      </c>
      <c r="P402" s="318">
        <v>3.4827405039999997</v>
      </c>
      <c r="Q402" s="318">
        <v>3.6316771779999999</v>
      </c>
      <c r="R402" s="318">
        <v>3.5800426619999999</v>
      </c>
      <c r="S402" s="318">
        <v>3.1567770080000002</v>
      </c>
      <c r="T402" s="300"/>
      <c r="U402" s="320" t="s">
        <v>77</v>
      </c>
      <c r="V402" s="318">
        <v>3.5718870259999997</v>
      </c>
      <c r="W402" s="319">
        <v>3.3903163359999997</v>
      </c>
      <c r="X402" s="300"/>
      <c r="Y402" s="320" t="s">
        <v>77</v>
      </c>
      <c r="Z402" s="319">
        <v>3.4148929215686272</v>
      </c>
    </row>
    <row r="403" spans="1:28" ht="13.5" thickBot="1">
      <c r="A403" s="325" t="s">
        <v>180</v>
      </c>
      <c r="B403" s="326">
        <v>3.8641676470588231</v>
      </c>
      <c r="C403" s="326">
        <v>4.023921078431373</v>
      </c>
      <c r="D403" s="326">
        <v>4.0810571568627445</v>
      </c>
      <c r="E403" s="326">
        <v>4.0947800000000001</v>
      </c>
      <c r="F403" s="326">
        <v>4.1413420588235299</v>
      </c>
      <c r="G403" s="326">
        <v>4.0969259803921565</v>
      </c>
      <c r="H403" s="326">
        <v>4.057799509803921</v>
      </c>
      <c r="I403" s="326">
        <v>4.0940005882352946</v>
      </c>
      <c r="J403" s="326">
        <v>4.0332324509803916</v>
      </c>
      <c r="K403" s="326">
        <v>3.963163333333334</v>
      </c>
      <c r="L403" s="326">
        <v>3.9577126470588233</v>
      </c>
      <c r="M403" s="327">
        <v>3.9065468627450985</v>
      </c>
      <c r="N403" s="300"/>
      <c r="O403" s="314" t="s">
        <v>180</v>
      </c>
      <c r="P403" s="326">
        <v>4.0754524900000009</v>
      </c>
      <c r="Q403" s="326">
        <v>4.1928109200000003</v>
      </c>
      <c r="R403" s="326">
        <v>4.1447192500000005</v>
      </c>
      <c r="S403" s="326">
        <v>4.0200282700000001</v>
      </c>
      <c r="T403" s="300"/>
      <c r="U403" s="314" t="s">
        <v>180</v>
      </c>
      <c r="V403" s="326">
        <v>4.1429718400000004</v>
      </c>
      <c r="W403" s="327">
        <v>4.0836431100000006</v>
      </c>
      <c r="X403" s="300"/>
      <c r="Y403" s="314" t="s">
        <v>180</v>
      </c>
      <c r="Z403" s="327">
        <v>4.0328531372549019</v>
      </c>
    </row>
    <row r="404" spans="1:28">
      <c r="A404" s="1078"/>
      <c r="B404" s="1078"/>
      <c r="C404" s="1078"/>
      <c r="D404" s="1078"/>
      <c r="E404" s="1078"/>
      <c r="F404" s="1078"/>
      <c r="G404" s="1078"/>
      <c r="H404" s="1078"/>
      <c r="I404" s="1078"/>
      <c r="J404" s="1078"/>
      <c r="K404" s="1078"/>
      <c r="L404" s="1078"/>
      <c r="M404" s="1078"/>
      <c r="N404" s="1078"/>
      <c r="O404" s="1078"/>
      <c r="P404" s="1074"/>
      <c r="Q404" s="1076"/>
      <c r="R404" s="1076"/>
      <c r="S404" s="1076"/>
      <c r="T404" s="1076"/>
      <c r="U404" s="1076"/>
      <c r="V404" s="1076"/>
      <c r="W404" s="1076"/>
      <c r="X404" s="1076"/>
      <c r="Y404" s="1076"/>
      <c r="Z404" s="1083"/>
    </row>
    <row r="405" spans="1:28" ht="16.5" thickBot="1">
      <c r="A405" s="301">
        <v>2006</v>
      </c>
      <c r="B405" s="300"/>
      <c r="C405" s="300"/>
      <c r="D405" s="300"/>
      <c r="E405" s="300"/>
      <c r="F405" s="300"/>
      <c r="G405" s="300"/>
      <c r="H405" s="300"/>
      <c r="I405" s="300"/>
      <c r="J405" s="300"/>
      <c r="K405" s="300"/>
      <c r="L405" s="300"/>
      <c r="M405" s="299" t="s">
        <v>101</v>
      </c>
      <c r="N405" s="300"/>
      <c r="O405" s="301">
        <v>2006</v>
      </c>
      <c r="P405" s="302" t="s">
        <v>154</v>
      </c>
      <c r="Q405" s="302"/>
      <c r="R405" s="302"/>
      <c r="S405" s="302"/>
      <c r="T405" s="300"/>
      <c r="U405" s="301">
        <v>2006</v>
      </c>
      <c r="V405" s="302" t="s">
        <v>155</v>
      </c>
      <c r="W405" s="302"/>
      <c r="X405" s="300"/>
      <c r="Y405" s="301">
        <v>2006</v>
      </c>
      <c r="Z405" s="300"/>
    </row>
    <row r="406" spans="1:28" ht="14.25" thickBot="1">
      <c r="A406" s="306"/>
      <c r="B406" s="332" t="s">
        <v>157</v>
      </c>
      <c r="C406" s="332" t="s">
        <v>158</v>
      </c>
      <c r="D406" s="332" t="s">
        <v>159</v>
      </c>
      <c r="E406" s="332" t="s">
        <v>160</v>
      </c>
      <c r="F406" s="332" t="s">
        <v>161</v>
      </c>
      <c r="G406" s="332" t="s">
        <v>162</v>
      </c>
      <c r="H406" s="332" t="s">
        <v>163</v>
      </c>
      <c r="I406" s="332" t="s">
        <v>164</v>
      </c>
      <c r="J406" s="332" t="s">
        <v>165</v>
      </c>
      <c r="K406" s="332" t="s">
        <v>166</v>
      </c>
      <c r="L406" s="332" t="s">
        <v>167</v>
      </c>
      <c r="M406" s="333" t="s">
        <v>168</v>
      </c>
      <c r="N406" s="300"/>
      <c r="O406" s="306"/>
      <c r="P406" s="307" t="s">
        <v>169</v>
      </c>
      <c r="Q406" s="307" t="s">
        <v>170</v>
      </c>
      <c r="R406" s="307" t="s">
        <v>171</v>
      </c>
      <c r="S406" s="308" t="s">
        <v>172</v>
      </c>
      <c r="T406" s="300"/>
      <c r="U406" s="306"/>
      <c r="V406" s="307" t="s">
        <v>173</v>
      </c>
      <c r="W406" s="308" t="s">
        <v>174</v>
      </c>
      <c r="X406" s="300"/>
      <c r="Y406" s="306"/>
      <c r="Z406" s="309" t="s">
        <v>175</v>
      </c>
    </row>
    <row r="407" spans="1:28" ht="13.5" thickBot="1">
      <c r="A407" s="334" t="s">
        <v>176</v>
      </c>
      <c r="B407" s="315">
        <v>4.0927259200000004</v>
      </c>
      <c r="C407" s="315">
        <v>4.2924043800000007</v>
      </c>
      <c r="D407" s="315">
        <v>4.3622235900000002</v>
      </c>
      <c r="E407" s="315">
        <v>4.3952570739999999</v>
      </c>
      <c r="F407" s="315">
        <v>4.4330743800000008</v>
      </c>
      <c r="G407" s="315">
        <v>4.5137981199999997</v>
      </c>
      <c r="H407" s="315">
        <v>4.3675586300000004</v>
      </c>
      <c r="I407" s="315">
        <v>4.3334357350000001</v>
      </c>
      <c r="J407" s="315">
        <v>4.422692413</v>
      </c>
      <c r="K407" s="315">
        <v>4.302427378</v>
      </c>
      <c r="L407" s="315">
        <v>4.1888295799999993</v>
      </c>
      <c r="M407" s="316">
        <v>4.2031086269999998</v>
      </c>
      <c r="N407" s="300"/>
      <c r="O407" s="314" t="s">
        <v>176</v>
      </c>
      <c r="P407" s="315">
        <v>4.2753781000000002</v>
      </c>
      <c r="Q407" s="315">
        <v>4.4427753999999995</v>
      </c>
      <c r="R407" s="315">
        <v>4.3725967000000008</v>
      </c>
      <c r="S407" s="315">
        <v>4.2311452000000003</v>
      </c>
      <c r="T407" s="300"/>
      <c r="U407" s="314" t="s">
        <v>176</v>
      </c>
      <c r="V407" s="315">
        <v>4.3606657999999996</v>
      </c>
      <c r="W407" s="316">
        <v>4.3018448999999999</v>
      </c>
      <c r="X407" s="300"/>
      <c r="Y407" s="314" t="s">
        <v>176</v>
      </c>
      <c r="Z407" s="315">
        <v>4.3331236559999997</v>
      </c>
    </row>
    <row r="408" spans="1:28">
      <c r="A408" s="320" t="s">
        <v>177</v>
      </c>
      <c r="B408" s="321">
        <v>4.9722849000000009</v>
      </c>
      <c r="C408" s="321">
        <v>5.1178633000000007</v>
      </c>
      <c r="D408" s="321">
        <v>5.2108914000000004</v>
      </c>
      <c r="E408" s="321">
        <v>5.23628435</v>
      </c>
      <c r="F408" s="321">
        <v>5.2484190000000011</v>
      </c>
      <c r="G408" s="321">
        <v>5.3048220499999994</v>
      </c>
      <c r="H408" s="321">
        <v>5.1898803000000004</v>
      </c>
      <c r="I408" s="321">
        <v>5.1088862000000006</v>
      </c>
      <c r="J408" s="321">
        <v>5.1953104500000009</v>
      </c>
      <c r="K408" s="321">
        <v>5.0901130500000011</v>
      </c>
      <c r="L408" s="321">
        <v>5.0354304000000001</v>
      </c>
      <c r="M408" s="322">
        <v>4.9976195500000005</v>
      </c>
      <c r="N408" s="300"/>
      <c r="O408" s="320" t="s">
        <v>177</v>
      </c>
      <c r="P408" s="321">
        <v>5.1252305500000013</v>
      </c>
      <c r="Q408" s="321">
        <v>5.2600861500000002</v>
      </c>
      <c r="R408" s="321">
        <v>5.1610597500000015</v>
      </c>
      <c r="S408" s="321">
        <v>5.0409155499999994</v>
      </c>
      <c r="T408" s="300"/>
      <c r="U408" s="320" t="s">
        <v>177</v>
      </c>
      <c r="V408" s="321">
        <v>5.1950965</v>
      </c>
      <c r="W408" s="322">
        <v>5.1025452500000004</v>
      </c>
      <c r="X408" s="300"/>
      <c r="Y408" s="320" t="s">
        <v>177</v>
      </c>
      <c r="Z408" s="321">
        <v>5.1515040499999998</v>
      </c>
    </row>
    <row r="409" spans="1:28">
      <c r="A409" s="320" t="s">
        <v>178</v>
      </c>
      <c r="B409" s="318">
        <v>4.6153697199999995</v>
      </c>
      <c r="C409" s="318">
        <v>4.7509872799999995</v>
      </c>
      <c r="D409" s="318">
        <v>4.8141589599999994</v>
      </c>
      <c r="E409" s="318">
        <v>4.87833424</v>
      </c>
      <c r="F409" s="318">
        <v>4.9427611999999996</v>
      </c>
      <c r="G409" s="318">
        <v>4.9864718799999999</v>
      </c>
      <c r="H409" s="318">
        <v>4.9170726800000004</v>
      </c>
      <c r="I409" s="318">
        <v>4.9024289599999999</v>
      </c>
      <c r="J409" s="318">
        <v>4.9554783200000001</v>
      </c>
      <c r="K409" s="318">
        <v>4.8820532800000001</v>
      </c>
      <c r="L409" s="318">
        <v>4.7336244800000005</v>
      </c>
      <c r="M409" s="319">
        <v>4.7268681199999998</v>
      </c>
      <c r="N409" s="300"/>
      <c r="O409" s="320" t="s">
        <v>178</v>
      </c>
      <c r="P409" s="318">
        <v>4.7532544799999998</v>
      </c>
      <c r="Q409" s="318">
        <v>4.9382060000000001</v>
      </c>
      <c r="R409" s="318">
        <v>4.9270915200000003</v>
      </c>
      <c r="S409" s="318">
        <v>4.78418616</v>
      </c>
      <c r="T409" s="300"/>
      <c r="U409" s="320" t="s">
        <v>178</v>
      </c>
      <c r="V409" s="318">
        <v>4.8714858400000001</v>
      </c>
      <c r="W409" s="319">
        <v>4.8573954000000006</v>
      </c>
      <c r="X409" s="300"/>
      <c r="Y409" s="320" t="s">
        <v>178</v>
      </c>
      <c r="Z409" s="318">
        <v>4.86459376</v>
      </c>
    </row>
    <row r="410" spans="1:28">
      <c r="A410" s="320" t="s">
        <v>179</v>
      </c>
      <c r="B410" s="318">
        <v>4.0114277999999999</v>
      </c>
      <c r="C410" s="318">
        <v>3.51</v>
      </c>
      <c r="D410" s="318">
        <v>4.2263915400000007</v>
      </c>
      <c r="E410" s="318">
        <v>0</v>
      </c>
      <c r="F410" s="318">
        <v>4.2902621999999999</v>
      </c>
      <c r="G410" s="318">
        <v>0</v>
      </c>
      <c r="H410" s="318">
        <v>4.0731741000000001</v>
      </c>
      <c r="I410" s="318">
        <v>0</v>
      </c>
      <c r="J410" s="318">
        <v>3.9711600000000002</v>
      </c>
      <c r="K410" s="318">
        <v>4.4244036000000007</v>
      </c>
      <c r="L410" s="318">
        <v>4.0929964199999995</v>
      </c>
      <c r="M410" s="319">
        <v>4.0069479600000006</v>
      </c>
      <c r="N410" s="300"/>
      <c r="O410" s="320" t="s">
        <v>179</v>
      </c>
      <c r="P410" s="318">
        <v>3.6927246600000001</v>
      </c>
      <c r="Q410" s="318">
        <v>4.2902638199999998</v>
      </c>
      <c r="R410" s="318">
        <v>4.0211402400000003</v>
      </c>
      <c r="S410" s="318">
        <v>4.0963816800000004</v>
      </c>
      <c r="T410" s="300"/>
      <c r="U410" s="320" t="s">
        <v>179</v>
      </c>
      <c r="V410" s="318">
        <v>3.8396403000000001</v>
      </c>
      <c r="W410" s="319">
        <v>4.0792393800000006</v>
      </c>
      <c r="X410" s="300"/>
      <c r="Y410" s="320" t="s">
        <v>179</v>
      </c>
      <c r="Z410" s="318">
        <v>3.9773359800000003</v>
      </c>
      <c r="AB410" s="159"/>
    </row>
    <row r="411" spans="1:28">
      <c r="A411" s="320" t="s">
        <v>77</v>
      </c>
      <c r="B411" s="318">
        <v>3.2300587099999998</v>
      </c>
      <c r="C411" s="318">
        <v>3.3548764599999994</v>
      </c>
      <c r="D411" s="318">
        <v>3.5035105600000001</v>
      </c>
      <c r="E411" s="318">
        <v>3.5025344839999999</v>
      </c>
      <c r="F411" s="318">
        <v>3.5398720199999998</v>
      </c>
      <c r="G411" s="318">
        <v>3.6345901099999995</v>
      </c>
      <c r="H411" s="318">
        <v>3.5091581299999999</v>
      </c>
      <c r="I411" s="318">
        <v>3.4138186400000001</v>
      </c>
      <c r="J411" s="318">
        <v>3.4854220839999996</v>
      </c>
      <c r="K411" s="318">
        <v>3.436582434</v>
      </c>
      <c r="L411" s="318">
        <v>3.3218351880000001</v>
      </c>
      <c r="M411" s="319">
        <v>3.2453953399999995</v>
      </c>
      <c r="N411" s="300"/>
      <c r="O411" s="320" t="s">
        <v>77</v>
      </c>
      <c r="P411" s="318">
        <v>3.3878383840000001</v>
      </c>
      <c r="Q411" s="318">
        <v>3.5527847120000002</v>
      </c>
      <c r="R411" s="318">
        <v>3.4677035799999998</v>
      </c>
      <c r="S411" s="318">
        <v>3.34312722</v>
      </c>
      <c r="T411" s="300"/>
      <c r="U411" s="320" t="s">
        <v>77</v>
      </c>
      <c r="V411" s="318">
        <v>3.4691662600000002</v>
      </c>
      <c r="W411" s="319">
        <v>3.4042366519999998</v>
      </c>
      <c r="X411" s="300"/>
      <c r="Y411" s="320" t="s">
        <v>77</v>
      </c>
      <c r="Z411" s="318">
        <v>3.4395125739999997</v>
      </c>
      <c r="AB411" s="159"/>
    </row>
    <row r="412" spans="1:28" ht="13.5" thickBot="1">
      <c r="A412" s="314" t="s">
        <v>180</v>
      </c>
      <c r="B412" s="326">
        <v>4.0867669300000005</v>
      </c>
      <c r="C412" s="326">
        <v>4.1657342800000006</v>
      </c>
      <c r="D412" s="326">
        <v>4.2133749200000006</v>
      </c>
      <c r="E412" s="326">
        <v>4.2365825599999996</v>
      </c>
      <c r="F412" s="326">
        <v>4.2494658000000003</v>
      </c>
      <c r="G412" s="326">
        <v>4.3205891500000009</v>
      </c>
      <c r="H412" s="326">
        <v>4.2705380699999997</v>
      </c>
      <c r="I412" s="326">
        <v>4.2098986500000004</v>
      </c>
      <c r="J412" s="326">
        <v>4.2598596300000002</v>
      </c>
      <c r="K412" s="326">
        <v>4.2212289899999993</v>
      </c>
      <c r="L412" s="326">
        <v>4.1056142600000003</v>
      </c>
      <c r="M412" s="327">
        <v>4.1252560600000008</v>
      </c>
      <c r="N412" s="300"/>
      <c r="O412" s="314" t="s">
        <v>180</v>
      </c>
      <c r="P412" s="326">
        <v>4.1691178000000004</v>
      </c>
      <c r="Q412" s="326">
        <v>4.2638081300000001</v>
      </c>
      <c r="R412" s="326">
        <v>4.2444080099999999</v>
      </c>
      <c r="S412" s="326">
        <v>4.1527227800000004</v>
      </c>
      <c r="T412" s="300"/>
      <c r="U412" s="314" t="s">
        <v>180</v>
      </c>
      <c r="V412" s="326">
        <v>4.2182185900000002</v>
      </c>
      <c r="W412" s="327">
        <v>4.1969454500000003</v>
      </c>
      <c r="X412" s="300"/>
      <c r="Y412" s="314" t="s">
        <v>180</v>
      </c>
      <c r="Z412" s="326">
        <v>4.2078963099999998</v>
      </c>
      <c r="AB412" s="159"/>
    </row>
    <row r="413" spans="1:28" ht="13.5">
      <c r="A413" s="1078"/>
      <c r="B413" s="1078"/>
      <c r="C413" s="1078"/>
      <c r="D413" s="1078"/>
      <c r="E413" s="1078"/>
      <c r="F413" s="1078"/>
      <c r="G413" s="1078"/>
      <c r="H413" s="1078"/>
      <c r="I413" s="1078"/>
      <c r="J413" s="1078"/>
      <c r="K413" s="1078"/>
      <c r="L413" s="1078"/>
      <c r="M413" s="1078"/>
      <c r="N413" s="1078"/>
      <c r="O413" s="1084"/>
      <c r="P413" s="1074"/>
      <c r="Q413" s="1076"/>
      <c r="R413" s="1076"/>
      <c r="S413" s="1076"/>
      <c r="T413" s="1076"/>
      <c r="U413" s="1076"/>
      <c r="V413" s="1076"/>
      <c r="W413" s="1076"/>
      <c r="X413" s="1076"/>
      <c r="Y413" s="1076"/>
      <c r="Z413" s="1083"/>
      <c r="AB413" s="159"/>
    </row>
    <row r="414" spans="1:28" ht="16.5" thickBot="1">
      <c r="A414" s="301">
        <v>2007</v>
      </c>
      <c r="B414" s="300"/>
      <c r="C414" s="300"/>
      <c r="D414" s="300"/>
      <c r="E414" s="300"/>
      <c r="F414" s="300"/>
      <c r="G414" s="300"/>
      <c r="H414" s="300"/>
      <c r="I414" s="300"/>
      <c r="J414" s="300"/>
      <c r="K414" s="300"/>
      <c r="L414" s="300"/>
      <c r="M414" s="299" t="s">
        <v>101</v>
      </c>
      <c r="N414" s="300"/>
      <c r="O414" s="301">
        <v>2007</v>
      </c>
      <c r="P414" s="302" t="s">
        <v>154</v>
      </c>
      <c r="Q414" s="302"/>
      <c r="R414" s="302"/>
      <c r="S414" s="302"/>
      <c r="T414" s="300"/>
      <c r="U414" s="301">
        <v>2007</v>
      </c>
      <c r="V414" s="302" t="s">
        <v>155</v>
      </c>
      <c r="W414" s="302"/>
      <c r="X414" s="300"/>
      <c r="Y414" s="301">
        <v>2007</v>
      </c>
      <c r="Z414" s="300"/>
      <c r="AB414" s="159"/>
    </row>
    <row r="415" spans="1:28" ht="13.5" thickBot="1">
      <c r="A415" s="306"/>
      <c r="B415" s="332" t="s">
        <v>157</v>
      </c>
      <c r="C415" s="332" t="s">
        <v>158</v>
      </c>
      <c r="D415" s="332" t="s">
        <v>159</v>
      </c>
      <c r="E415" s="332" t="s">
        <v>160</v>
      </c>
      <c r="F415" s="332" t="s">
        <v>161</v>
      </c>
      <c r="G415" s="332" t="s">
        <v>162</v>
      </c>
      <c r="H415" s="332" t="s">
        <v>163</v>
      </c>
      <c r="I415" s="332" t="s">
        <v>164</v>
      </c>
      <c r="J415" s="332" t="s">
        <v>165</v>
      </c>
      <c r="K415" s="332" t="s">
        <v>166</v>
      </c>
      <c r="L415" s="332" t="s">
        <v>167</v>
      </c>
      <c r="M415" s="333" t="s">
        <v>168</v>
      </c>
      <c r="N415" s="300"/>
      <c r="O415" s="335"/>
      <c r="P415" s="332" t="s">
        <v>169</v>
      </c>
      <c r="Q415" s="332" t="s">
        <v>170</v>
      </c>
      <c r="R415" s="332" t="s">
        <v>171</v>
      </c>
      <c r="S415" s="333" t="s">
        <v>172</v>
      </c>
      <c r="T415" s="300"/>
      <c r="U415" s="335"/>
      <c r="V415" s="332" t="s">
        <v>173</v>
      </c>
      <c r="W415" s="333" t="s">
        <v>174</v>
      </c>
      <c r="X415" s="300"/>
      <c r="Y415" s="306"/>
      <c r="Z415" s="308" t="s">
        <v>175</v>
      </c>
      <c r="AB415" s="159"/>
    </row>
    <row r="416" spans="1:28" ht="13.5" thickBot="1">
      <c r="A416" s="336" t="s">
        <v>176</v>
      </c>
      <c r="B416" s="337">
        <f t="shared" ref="B416:M416" si="178">B235*0.521</f>
        <v>4.239554752941177</v>
      </c>
      <c r="C416" s="337">
        <f t="shared" si="178"/>
        <v>4.3182063431372546</v>
      </c>
      <c r="D416" s="337">
        <f t="shared" si="178"/>
        <v>4.2855059313725485</v>
      </c>
      <c r="E416" s="337">
        <f t="shared" si="178"/>
        <v>4.2212676529411768</v>
      </c>
      <c r="F416" s="337">
        <f t="shared" si="178"/>
        <v>4.0758238627450982</v>
      </c>
      <c r="G416" s="337">
        <f t="shared" si="178"/>
        <v>4.0245870882352941</v>
      </c>
      <c r="H416" s="337">
        <f t="shared" si="178"/>
        <v>4.0007998627450982</v>
      </c>
      <c r="I416" s="337">
        <f t="shared" si="178"/>
        <v>4.1291037745098036</v>
      </c>
      <c r="J416" s="337">
        <f t="shared" si="178"/>
        <v>4.2058695490196083</v>
      </c>
      <c r="K416" s="337">
        <f t="shared" si="178"/>
        <v>4.0356200294117643</v>
      </c>
      <c r="L416" s="337">
        <f t="shared" si="178"/>
        <v>3.9060595882352946</v>
      </c>
      <c r="M416" s="338">
        <f t="shared" si="178"/>
        <v>3.9335311009803924</v>
      </c>
      <c r="N416" s="300"/>
      <c r="O416" s="339" t="s">
        <v>176</v>
      </c>
      <c r="P416" s="337">
        <f>P235*0.521</f>
        <v>4.2812357745098044</v>
      </c>
      <c r="Q416" s="337">
        <f>Q235*0.521</f>
        <v>4.101347754901961</v>
      </c>
      <c r="R416" s="337">
        <f>R235*0.521</f>
        <v>4.1186837745098037</v>
      </c>
      <c r="S416" s="337">
        <f>S235*0.521</f>
        <v>3.9646491029411766</v>
      </c>
      <c r="T416" s="300"/>
      <c r="U416" s="339" t="s">
        <v>176</v>
      </c>
      <c r="V416" s="315">
        <f>V235*B551</f>
        <v>59.820444524313949</v>
      </c>
      <c r="W416" s="316">
        <f>W235*B551</f>
        <v>57.680107691823174</v>
      </c>
      <c r="X416" s="300"/>
      <c r="Y416" s="314" t="s">
        <v>176</v>
      </c>
      <c r="Z416" s="315">
        <f>Z235*B551</f>
        <v>58.713717480426226</v>
      </c>
      <c r="AB416" s="159"/>
    </row>
    <row r="417" spans="1:28" ht="13.5" thickBot="1">
      <c r="A417" s="340" t="s">
        <v>177</v>
      </c>
      <c r="B417" s="341">
        <f t="shared" ref="B417:M417" si="179">B236*0.55</f>
        <v>5.0294372549019615</v>
      </c>
      <c r="C417" s="341">
        <f t="shared" si="179"/>
        <v>5.0321991176470577</v>
      </c>
      <c r="D417" s="341">
        <f t="shared" si="179"/>
        <v>4.9662924019607848</v>
      </c>
      <c r="E417" s="341">
        <f t="shared" si="179"/>
        <v>4.9240065686274512</v>
      </c>
      <c r="F417" s="341">
        <f t="shared" si="179"/>
        <v>4.7653989705882349</v>
      </c>
      <c r="G417" s="341">
        <f t="shared" si="179"/>
        <v>4.6678915196078421</v>
      </c>
      <c r="H417" s="341">
        <f t="shared" si="179"/>
        <v>4.6059205392156866</v>
      </c>
      <c r="I417" s="341">
        <f t="shared" si="179"/>
        <v>4.7843416176470601</v>
      </c>
      <c r="J417" s="341">
        <f t="shared" si="179"/>
        <v>4.803961519607844</v>
      </c>
      <c r="K417" s="341">
        <f t="shared" si="179"/>
        <v>4.67049</v>
      </c>
      <c r="L417" s="341">
        <f t="shared" si="179"/>
        <v>4.5795065196078433</v>
      </c>
      <c r="M417" s="342">
        <f t="shared" si="179"/>
        <v>4.6008826470588238</v>
      </c>
      <c r="N417" s="300"/>
      <c r="O417" s="343" t="s">
        <v>177</v>
      </c>
      <c r="P417" s="341">
        <f>P236*0.55</f>
        <v>5.0086165196078438</v>
      </c>
      <c r="Q417" s="341">
        <f>Q236*0.55</f>
        <v>4.7829817156862742</v>
      </c>
      <c r="R417" s="341">
        <f>R236*0.55</f>
        <v>4.7417408823529419</v>
      </c>
      <c r="S417" s="341">
        <f>S236*0.55</f>
        <v>4.619815049019607</v>
      </c>
      <c r="T417" s="300"/>
      <c r="U417" s="343" t="s">
        <v>177</v>
      </c>
      <c r="V417" s="315">
        <f>V236*B553</f>
        <v>0</v>
      </c>
      <c r="W417" s="316">
        <f>W236*B553</f>
        <v>0</v>
      </c>
      <c r="X417" s="300"/>
      <c r="Y417" s="320" t="s">
        <v>177</v>
      </c>
      <c r="Z417" s="315">
        <f>Z236*B553</f>
        <v>0</v>
      </c>
      <c r="AA417" s="159"/>
      <c r="AB417" s="159"/>
    </row>
    <row r="418" spans="1:28" ht="13.5" thickBot="1">
      <c r="A418" s="317" t="s">
        <v>178</v>
      </c>
      <c r="B418" s="318">
        <f t="shared" ref="B418:M418" si="180">B237*0.52</f>
        <v>4.7609405490196073</v>
      </c>
      <c r="C418" s="318">
        <f t="shared" si="180"/>
        <v>4.7835605490196089</v>
      </c>
      <c r="D418" s="318">
        <f t="shared" si="180"/>
        <v>4.637351843137254</v>
      </c>
      <c r="E418" s="318">
        <f t="shared" si="180"/>
        <v>4.6410387450980384</v>
      </c>
      <c r="F418" s="318">
        <f t="shared" si="180"/>
        <v>4.449082274509804</v>
      </c>
      <c r="G418" s="318">
        <f t="shared" si="180"/>
        <v>4.429929960784313</v>
      </c>
      <c r="H418" s="318">
        <f t="shared" si="180"/>
        <v>4.4411553333333327</v>
      </c>
      <c r="I418" s="318">
        <f t="shared" si="180"/>
        <v>4.5292983921568624</v>
      </c>
      <c r="J418" s="318">
        <f t="shared" si="180"/>
        <v>4.586243490196078</v>
      </c>
      <c r="K418" s="318">
        <f t="shared" si="180"/>
        <v>4.4115632549019601</v>
      </c>
      <c r="L418" s="318">
        <f t="shared" si="180"/>
        <v>4.2340673725490205</v>
      </c>
      <c r="M418" s="319">
        <f t="shared" si="180"/>
        <v>4.2818431372549011</v>
      </c>
      <c r="N418" s="300"/>
      <c r="O418" s="317" t="s">
        <v>178</v>
      </c>
      <c r="P418" s="318">
        <f>P237*0.52</f>
        <v>4.7183229803921565</v>
      </c>
      <c r="Q418" s="318">
        <f>Q237*0.52</f>
        <v>4.5003772156862754</v>
      </c>
      <c r="R418" s="318">
        <f>R237*0.52</f>
        <v>4.5237614117647054</v>
      </c>
      <c r="S418" s="318">
        <f>S237*0.52</f>
        <v>4.3170772156862736</v>
      </c>
      <c r="T418" s="300"/>
      <c r="U418" s="317" t="s">
        <v>178</v>
      </c>
      <c r="V418" s="315">
        <f>V237*B554</f>
        <v>48.758188249969763</v>
      </c>
      <c r="W418" s="316">
        <f>W237*B554</f>
        <v>47.020304339780431</v>
      </c>
      <c r="X418" s="300"/>
      <c r="Y418" s="320" t="s">
        <v>178</v>
      </c>
      <c r="Z418" s="315">
        <f>Z237*B554</f>
        <v>47.882195338316436</v>
      </c>
      <c r="AB418" s="159"/>
    </row>
    <row r="419" spans="1:28" ht="13.5" thickBot="1">
      <c r="A419" s="317" t="s">
        <v>179</v>
      </c>
      <c r="B419" s="318">
        <f t="shared" ref="B419:M419" si="181">B238*0.54</f>
        <v>0</v>
      </c>
      <c r="C419" s="318">
        <f t="shared" si="181"/>
        <v>0</v>
      </c>
      <c r="D419" s="318">
        <f t="shared" si="181"/>
        <v>4.1955363529411764</v>
      </c>
      <c r="E419" s="318">
        <f t="shared" si="181"/>
        <v>4.7118176470588233</v>
      </c>
      <c r="F419" s="318">
        <f t="shared" si="181"/>
        <v>4.0948867058823533</v>
      </c>
      <c r="G419" s="318">
        <f t="shared" si="181"/>
        <v>3.5837364705882355</v>
      </c>
      <c r="H419" s="318">
        <f t="shared" si="181"/>
        <v>0</v>
      </c>
      <c r="I419" s="318">
        <f t="shared" si="181"/>
        <v>3.8726470588235298</v>
      </c>
      <c r="J419" s="318">
        <f t="shared" si="181"/>
        <v>4.2677047058823536</v>
      </c>
      <c r="K419" s="318">
        <f t="shared" si="181"/>
        <v>4.0208823529411761</v>
      </c>
      <c r="L419" s="318">
        <f t="shared" si="181"/>
        <v>4.4109047647058821</v>
      </c>
      <c r="M419" s="319">
        <f t="shared" si="181"/>
        <v>3.4358823529411771</v>
      </c>
      <c r="N419" s="300"/>
      <c r="O419" s="317" t="s">
        <v>179</v>
      </c>
      <c r="P419" s="318">
        <f>P238*0.54</f>
        <v>4.1955363529411764</v>
      </c>
      <c r="Q419" s="318">
        <f>Q238*0.54</f>
        <v>3.9887174117647057</v>
      </c>
      <c r="R419" s="318">
        <f>R238*0.54</f>
        <v>3.9991780588235297</v>
      </c>
      <c r="S419" s="318">
        <f>S238*0.54</f>
        <v>3.8984839411764707</v>
      </c>
      <c r="T419" s="300"/>
      <c r="U419" s="317" t="s">
        <v>179</v>
      </c>
      <c r="V419" s="315">
        <f>V238*B555</f>
        <v>48.209528533721851</v>
      </c>
      <c r="W419" s="316">
        <f>W238*B555</f>
        <v>47.321089478187616</v>
      </c>
      <c r="X419" s="300"/>
      <c r="Y419" s="320" t="s">
        <v>179</v>
      </c>
      <c r="Z419" s="315">
        <f>Z238*B555</f>
        <v>48.070323693608955</v>
      </c>
      <c r="AB419" s="159"/>
    </row>
    <row r="420" spans="1:28" ht="13.5" thickBot="1">
      <c r="A420" s="317" t="s">
        <v>77</v>
      </c>
      <c r="B420" s="318">
        <f t="shared" ref="B420:M420" si="182">B239*0.478</f>
        <v>3.2855231588235285</v>
      </c>
      <c r="C420" s="318">
        <f t="shared" si="182"/>
        <v>3.4129668627450975</v>
      </c>
      <c r="D420" s="318">
        <f t="shared" si="182"/>
        <v>3.4445692235294114</v>
      </c>
      <c r="E420" s="318">
        <f t="shared" si="182"/>
        <v>3.4135334333333329</v>
      </c>
      <c r="F420" s="318">
        <f t="shared" si="182"/>
        <v>3.3232650078431369</v>
      </c>
      <c r="G420" s="318">
        <f t="shared" si="182"/>
        <v>3.3069000686274506</v>
      </c>
      <c r="H420" s="318">
        <f t="shared" si="182"/>
        <v>3.3027747411764703</v>
      </c>
      <c r="I420" s="318">
        <f t="shared" si="182"/>
        <v>3.3844560372549015</v>
      </c>
      <c r="J420" s="318">
        <f t="shared" si="182"/>
        <v>3.5024887647058822</v>
      </c>
      <c r="K420" s="318">
        <f t="shared" si="182"/>
        <v>3.3617454137254903</v>
      </c>
      <c r="L420" s="318">
        <f t="shared" si="182"/>
        <v>3.1397500294117644</v>
      </c>
      <c r="M420" s="319">
        <f t="shared" si="182"/>
        <v>3.0675457862745095</v>
      </c>
      <c r="N420" s="300"/>
      <c r="O420" s="317" t="s">
        <v>77</v>
      </c>
      <c r="P420" s="318">
        <f>P239*0.478</f>
        <v>3.3803939745098037</v>
      </c>
      <c r="Q420" s="318">
        <f>Q239*0.478</f>
        <v>3.3426240078431371</v>
      </c>
      <c r="R420" s="318">
        <f>R239*0.478</f>
        <v>3.4001114745098038</v>
      </c>
      <c r="S420" s="318">
        <f>S239*0.478</f>
        <v>3.2156503372549019</v>
      </c>
      <c r="T420" s="300"/>
      <c r="U420" s="317" t="s">
        <v>77</v>
      </c>
      <c r="V420" s="315">
        <f>V239*B556</f>
        <v>0</v>
      </c>
      <c r="W420" s="316">
        <f>W239*B556</f>
        <v>0</v>
      </c>
      <c r="X420" s="300"/>
      <c r="Y420" s="320" t="s">
        <v>77</v>
      </c>
      <c r="Z420" s="315">
        <f>Z239*B556</f>
        <v>0</v>
      </c>
      <c r="AB420" s="159"/>
    </row>
    <row r="421" spans="1:28" ht="13.5" thickBot="1">
      <c r="A421" s="325" t="s">
        <v>180</v>
      </c>
      <c r="B421" s="326">
        <f t="shared" ref="B421:M421" si="183">B240*0.53</f>
        <v>4.0926532450980391</v>
      </c>
      <c r="C421" s="326">
        <f t="shared" si="183"/>
        <v>4.1347627843137253</v>
      </c>
      <c r="D421" s="326">
        <f t="shared" si="183"/>
        <v>4.119478</v>
      </c>
      <c r="E421" s="326">
        <f t="shared" si="183"/>
        <v>4.0572575588235296</v>
      </c>
      <c r="F421" s="326">
        <f t="shared" si="183"/>
        <v>3.9884884999999999</v>
      </c>
      <c r="G421" s="326">
        <f t="shared" si="183"/>
        <v>3.9692609313725491</v>
      </c>
      <c r="H421" s="326">
        <f t="shared" si="183"/>
        <v>3.9708415784313731</v>
      </c>
      <c r="I421" s="326">
        <f t="shared" si="183"/>
        <v>4.0573230294117648</v>
      </c>
      <c r="J421" s="326">
        <f t="shared" si="183"/>
        <v>4.1166918627450979</v>
      </c>
      <c r="K421" s="326">
        <f t="shared" si="183"/>
        <v>4.0068810588235291</v>
      </c>
      <c r="L421" s="326">
        <f t="shared" si="183"/>
        <v>3.9505394607843138</v>
      </c>
      <c r="M421" s="327">
        <f t="shared" si="183"/>
        <v>3.9480759999999999</v>
      </c>
      <c r="N421" s="300"/>
      <c r="O421" s="325" t="s">
        <v>180</v>
      </c>
      <c r="P421" s="326">
        <f>P240*0.53</f>
        <v>4.1157098039215692</v>
      </c>
      <c r="Q421" s="326">
        <f>Q240*0.53</f>
        <v>4.0017208333333336</v>
      </c>
      <c r="R421" s="326">
        <f>R240*0.53</f>
        <v>4.0511672352941179</v>
      </c>
      <c r="S421" s="326">
        <f>S240*0.53</f>
        <v>3.9727043725490199</v>
      </c>
      <c r="T421" s="300"/>
      <c r="U421" s="325" t="s">
        <v>180</v>
      </c>
      <c r="V421" s="315">
        <f>V240*B557</f>
        <v>0</v>
      </c>
      <c r="W421" s="316">
        <f>W240*B557</f>
        <v>0</v>
      </c>
      <c r="X421" s="300"/>
      <c r="Y421" s="314" t="s">
        <v>180</v>
      </c>
      <c r="Z421" s="315">
        <f>Z240*B557</f>
        <v>0</v>
      </c>
      <c r="AA421" s="159"/>
      <c r="AB421" s="159"/>
    </row>
    <row r="422" spans="1:28">
      <c r="A422" s="1078"/>
      <c r="B422" s="1078"/>
      <c r="C422" s="1078"/>
      <c r="D422" s="1078"/>
      <c r="E422" s="1078"/>
      <c r="F422" s="1078"/>
      <c r="G422" s="1078"/>
      <c r="H422" s="1078"/>
      <c r="I422" s="1078"/>
      <c r="J422" s="1078"/>
      <c r="K422" s="1078"/>
      <c r="L422" s="1078"/>
      <c r="M422" s="1078"/>
      <c r="N422" s="1078"/>
      <c r="O422" s="1078"/>
      <c r="P422" s="1078"/>
      <c r="Q422" s="1078"/>
      <c r="R422" s="1078"/>
      <c r="S422" s="1078"/>
      <c r="T422" s="1078"/>
      <c r="U422" s="1078"/>
      <c r="V422" s="1078"/>
      <c r="W422" s="1078"/>
      <c r="X422" s="1078"/>
      <c r="Y422" s="1078"/>
      <c r="Z422" s="1078"/>
      <c r="AA422" s="159"/>
      <c r="AB422" s="159"/>
    </row>
    <row r="423" spans="1:28" ht="16.5" thickBot="1">
      <c r="A423" s="301">
        <v>2008</v>
      </c>
      <c r="B423" s="300"/>
      <c r="C423" s="300"/>
      <c r="D423" s="300"/>
      <c r="E423" s="300"/>
      <c r="F423" s="300"/>
      <c r="G423" s="300"/>
      <c r="H423" s="300"/>
      <c r="I423" s="300"/>
      <c r="J423" s="300"/>
      <c r="K423" s="300"/>
      <c r="L423" s="300"/>
      <c r="M423" s="299" t="s">
        <v>101</v>
      </c>
      <c r="N423" s="300"/>
      <c r="O423" s="301">
        <v>2008</v>
      </c>
      <c r="P423" s="302" t="s">
        <v>154</v>
      </c>
      <c r="Q423" s="302"/>
      <c r="R423" s="302"/>
      <c r="S423" s="302"/>
      <c r="T423" s="300"/>
      <c r="U423" s="301">
        <v>2008</v>
      </c>
      <c r="V423" s="302" t="s">
        <v>155</v>
      </c>
      <c r="W423" s="302"/>
      <c r="X423" s="300"/>
      <c r="Y423" s="301">
        <v>2008</v>
      </c>
      <c r="Z423" s="300"/>
      <c r="AA423" s="159"/>
      <c r="AB423" s="159"/>
    </row>
    <row r="424" spans="1:28" ht="13.5" thickBot="1">
      <c r="A424" s="306"/>
      <c r="B424" s="332" t="s">
        <v>157</v>
      </c>
      <c r="C424" s="332" t="s">
        <v>158</v>
      </c>
      <c r="D424" s="332" t="s">
        <v>159</v>
      </c>
      <c r="E424" s="332" t="s">
        <v>160</v>
      </c>
      <c r="F424" s="332" t="s">
        <v>161</v>
      </c>
      <c r="G424" s="332" t="s">
        <v>162</v>
      </c>
      <c r="H424" s="332" t="s">
        <v>163</v>
      </c>
      <c r="I424" s="332" t="s">
        <v>164</v>
      </c>
      <c r="J424" s="332" t="s">
        <v>165</v>
      </c>
      <c r="K424" s="332" t="s">
        <v>166</v>
      </c>
      <c r="L424" s="332" t="s">
        <v>167</v>
      </c>
      <c r="M424" s="333" t="s">
        <v>168</v>
      </c>
      <c r="N424" s="300"/>
      <c r="O424" s="335"/>
      <c r="P424" s="332" t="s">
        <v>169</v>
      </c>
      <c r="Q424" s="332" t="s">
        <v>170</v>
      </c>
      <c r="R424" s="332" t="s">
        <v>171</v>
      </c>
      <c r="S424" s="333" t="s">
        <v>172</v>
      </c>
      <c r="T424" s="300"/>
      <c r="U424" s="335"/>
      <c r="V424" s="332" t="s">
        <v>173</v>
      </c>
      <c r="W424" s="333" t="s">
        <v>174</v>
      </c>
      <c r="X424" s="300"/>
      <c r="Y424" s="306"/>
      <c r="Z424" s="308" t="s">
        <v>175</v>
      </c>
      <c r="AA424" s="159"/>
      <c r="AB424" s="159"/>
    </row>
    <row r="425" spans="1:28" ht="13.5" thickBot="1">
      <c r="A425" s="336" t="s">
        <v>176</v>
      </c>
      <c r="B425" s="337">
        <f t="shared" ref="B425:M425" si="184">B244*0.521</f>
        <v>4.152870568627451</v>
      </c>
      <c r="C425" s="337">
        <f t="shared" si="184"/>
        <v>4.2083928235294117</v>
      </c>
      <c r="D425" s="337">
        <f t="shared" si="184"/>
        <v>4.1999035882352942</v>
      </c>
      <c r="E425" s="337">
        <f t="shared" si="184"/>
        <v>4.2024677254901963</v>
      </c>
      <c r="F425" s="337">
        <f t="shared" si="184"/>
        <v>4.2093888529411769</v>
      </c>
      <c r="G425" s="337">
        <f t="shared" si="184"/>
        <v>4.3122761372549014</v>
      </c>
      <c r="H425" s="337">
        <f t="shared" si="184"/>
        <v>4.1137981225490199</v>
      </c>
      <c r="I425" s="337">
        <f t="shared" si="184"/>
        <v>4.1385946578431367</v>
      </c>
      <c r="J425" s="337">
        <f t="shared" si="184"/>
        <v>4.2312350980392157</v>
      </c>
      <c r="K425" s="337">
        <f t="shared" si="184"/>
        <v>4.2179547058823532</v>
      </c>
      <c r="L425" s="337">
        <f t="shared" si="184"/>
        <v>4.169532352941177</v>
      </c>
      <c r="M425" s="337">
        <f t="shared" si="184"/>
        <v>4.2932136666666665</v>
      </c>
      <c r="N425" s="300"/>
      <c r="O425" s="339" t="s">
        <v>176</v>
      </c>
      <c r="P425" s="337">
        <f>P244*0.521</f>
        <v>4.1864342058823532</v>
      </c>
      <c r="Q425" s="337">
        <f>Q244*0.521</f>
        <v>4.2391931176470585</v>
      </c>
      <c r="R425" s="337">
        <f>R244*0.521</f>
        <v>4.1618195098039221</v>
      </c>
      <c r="S425" s="337">
        <f>S244*0.521</f>
        <v>4.223726568627451</v>
      </c>
      <c r="T425" s="300"/>
      <c r="U425" s="339" t="s">
        <v>176</v>
      </c>
      <c r="V425" s="315">
        <f>V244*B551</f>
        <v>60.159670086879217</v>
      </c>
      <c r="W425" s="315">
        <f>W244*B551</f>
        <v>59.885854096459482</v>
      </c>
      <c r="X425" s="300"/>
      <c r="Y425" s="314" t="s">
        <v>176</v>
      </c>
      <c r="Z425" s="315">
        <f>Z244*B551</f>
        <v>60.026152888887609</v>
      </c>
      <c r="AA425" s="159"/>
      <c r="AB425" s="159"/>
    </row>
    <row r="426" spans="1:28" ht="15" customHeight="1" thickBot="1">
      <c r="A426" s="340" t="s">
        <v>177</v>
      </c>
      <c r="B426" s="341">
        <f t="shared" ref="B426:M426" si="185">B245*0.55</f>
        <v>4.8520967647058821</v>
      </c>
      <c r="C426" s="341">
        <f t="shared" si="185"/>
        <v>4.8123775980392161</v>
      </c>
      <c r="D426" s="341">
        <f t="shared" si="185"/>
        <v>4.7612426960784324</v>
      </c>
      <c r="E426" s="341">
        <f t="shared" si="185"/>
        <v>4.7906908823529415</v>
      </c>
      <c r="F426" s="341">
        <f t="shared" si="185"/>
        <v>4.7790076960784322</v>
      </c>
      <c r="G426" s="341">
        <f t="shared" si="185"/>
        <v>4.8675835784313737</v>
      </c>
      <c r="H426" s="341">
        <f t="shared" si="185"/>
        <v>4.7231325490196081</v>
      </c>
      <c r="I426" s="341">
        <f t="shared" si="185"/>
        <v>4.7839695588235296</v>
      </c>
      <c r="J426" s="341">
        <f t="shared" si="185"/>
        <v>4.8680359803921576</v>
      </c>
      <c r="K426" s="341">
        <f t="shared" si="185"/>
        <v>4.9016199509803924</v>
      </c>
      <c r="L426" s="341">
        <f t="shared" si="185"/>
        <v>4.9018820098039226</v>
      </c>
      <c r="M426" s="341">
        <f t="shared" si="185"/>
        <v>5.0363322058823528</v>
      </c>
      <c r="N426" s="300"/>
      <c r="O426" s="343" t="s">
        <v>177</v>
      </c>
      <c r="P426" s="341">
        <f>P245*0.55</f>
        <v>4.809442647058825</v>
      </c>
      <c r="Q426" s="341">
        <f>Q245*0.55</f>
        <v>4.811890686274511</v>
      </c>
      <c r="R426" s="341">
        <f>R245*0.55</f>
        <v>4.7917596078431375</v>
      </c>
      <c r="S426" s="341">
        <f>S245*0.55</f>
        <v>4.9414874019607851</v>
      </c>
      <c r="T426" s="300"/>
      <c r="U426" s="343" t="s">
        <v>177</v>
      </c>
      <c r="V426" s="315">
        <f>V245*B553</f>
        <v>0</v>
      </c>
      <c r="W426" s="315">
        <f>W245*B553</f>
        <v>0</v>
      </c>
      <c r="X426" s="300"/>
      <c r="Y426" s="320" t="s">
        <v>177</v>
      </c>
      <c r="Z426" s="315">
        <f>Z245*B553</f>
        <v>0</v>
      </c>
      <c r="AA426" s="159"/>
      <c r="AB426" s="159"/>
    </row>
    <row r="427" spans="1:28" ht="13.5" thickBot="1">
      <c r="A427" s="317" t="s">
        <v>178</v>
      </c>
      <c r="B427" s="318">
        <f t="shared" ref="B427:M427" si="186">B246*0.52</f>
        <v>4.5551862352941175</v>
      </c>
      <c r="C427" s="318">
        <f t="shared" si="186"/>
        <v>4.481780588235293</v>
      </c>
      <c r="D427" s="318">
        <f t="shared" si="186"/>
        <v>4.4206158431372549</v>
      </c>
      <c r="E427" s="318">
        <f t="shared" si="186"/>
        <v>4.4943008627450984</v>
      </c>
      <c r="F427" s="318">
        <f t="shared" si="186"/>
        <v>4.5509370196078427</v>
      </c>
      <c r="G427" s="318">
        <f t="shared" si="186"/>
        <v>4.6713476078431375</v>
      </c>
      <c r="H427" s="318">
        <f t="shared" si="186"/>
        <v>4.5304408627450981</v>
      </c>
      <c r="I427" s="318">
        <f t="shared" si="186"/>
        <v>4.600308470588236</v>
      </c>
      <c r="J427" s="318">
        <f t="shared" si="186"/>
        <v>4.6832255294117635</v>
      </c>
      <c r="K427" s="318">
        <f t="shared" si="186"/>
        <v>4.6764058823529409</v>
      </c>
      <c r="L427" s="318">
        <f t="shared" si="186"/>
        <v>4.6680761960784327</v>
      </c>
      <c r="M427" s="318">
        <f t="shared" si="186"/>
        <v>4.6453812549019604</v>
      </c>
      <c r="N427" s="300"/>
      <c r="O427" s="317" t="s">
        <v>178</v>
      </c>
      <c r="P427" s="318">
        <f>P246*0.52</f>
        <v>4.4903376470588237</v>
      </c>
      <c r="Q427" s="318">
        <f>Q246*0.52</f>
        <v>4.5691803529411761</v>
      </c>
      <c r="R427" s="318">
        <f>R246*0.52</f>
        <v>4.6157917254901966</v>
      </c>
      <c r="S427" s="318">
        <f>S246*0.52</f>
        <v>4.6651947843137256</v>
      </c>
      <c r="T427" s="300"/>
      <c r="U427" s="317" t="s">
        <v>178</v>
      </c>
      <c r="V427" s="315">
        <f>V246*B554</f>
        <v>48.031143082456552</v>
      </c>
      <c r="W427" s="315">
        <f>W246*B554</f>
        <v>49.102931687074133</v>
      </c>
      <c r="X427" s="300"/>
      <c r="Y427" s="320" t="s">
        <v>178</v>
      </c>
      <c r="Z427" s="315">
        <f>Z246*B554</f>
        <v>48.569251779395024</v>
      </c>
      <c r="AA427" s="159"/>
    </row>
    <row r="428" spans="1:28" ht="13.5" thickBot="1">
      <c r="A428" s="317" t="s">
        <v>179</v>
      </c>
      <c r="B428" s="318">
        <f t="shared" ref="B428:M428" si="187">B247*0.54</f>
        <v>3.9906825882352943</v>
      </c>
      <c r="C428" s="318">
        <f t="shared" si="187"/>
        <v>4.2217681764705883</v>
      </c>
      <c r="D428" s="318">
        <f t="shared" si="187"/>
        <v>4.5317647058823534</v>
      </c>
      <c r="E428" s="318">
        <f t="shared" si="187"/>
        <v>3.3792289411764709</v>
      </c>
      <c r="F428" s="318">
        <f t="shared" si="187"/>
        <v>4.545272117647059</v>
      </c>
      <c r="G428" s="318">
        <f t="shared" si="187"/>
        <v>5.0246470588235299</v>
      </c>
      <c r="H428" s="318">
        <f t="shared" si="187"/>
        <v>4.3036522941176472</v>
      </c>
      <c r="I428" s="318">
        <f t="shared" si="187"/>
        <v>4.2485294117647063</v>
      </c>
      <c r="J428" s="318">
        <f t="shared" si="187"/>
        <v>3.994547294117647</v>
      </c>
      <c r="K428" s="318">
        <f t="shared" si="187"/>
        <v>0</v>
      </c>
      <c r="L428" s="318">
        <f t="shared" si="187"/>
        <v>4.1199114705882351</v>
      </c>
      <c r="M428" s="318">
        <f t="shared" si="187"/>
        <v>4.0796470588235296</v>
      </c>
      <c r="N428" s="300"/>
      <c r="O428" s="317" t="s">
        <v>179</v>
      </c>
      <c r="P428" s="318">
        <f>P247*0.54</f>
        <v>4.0633305882352948</v>
      </c>
      <c r="Q428" s="318">
        <f>Q247*0.54</f>
        <v>3.6811498235294122</v>
      </c>
      <c r="R428" s="318">
        <f>R247*0.54</f>
        <v>4.1871547058823531</v>
      </c>
      <c r="S428" s="318">
        <f>S247*0.54</f>
        <v>4.1151001764705883</v>
      </c>
      <c r="T428" s="300"/>
      <c r="U428" s="317" t="s">
        <v>179</v>
      </c>
      <c r="V428" s="315">
        <f>V247*B555</f>
        <v>47.695407152146103</v>
      </c>
      <c r="W428" s="315">
        <f>W247*B555</f>
        <v>50.115398882674327</v>
      </c>
      <c r="X428" s="300"/>
      <c r="Y428" s="320" t="s">
        <v>179</v>
      </c>
      <c r="Z428" s="315">
        <f>Z247*B555</f>
        <v>48.41394622250273</v>
      </c>
    </row>
    <row r="429" spans="1:28" ht="13.5" thickBot="1">
      <c r="A429" s="317" t="s">
        <v>77</v>
      </c>
      <c r="B429" s="318">
        <f t="shared" ref="B429:M429" si="188">B248*0.478</f>
        <v>3.2654776196078434</v>
      </c>
      <c r="C429" s="318">
        <f t="shared" si="188"/>
        <v>3.352321784313725</v>
      </c>
      <c r="D429" s="318">
        <f t="shared" si="188"/>
        <v>3.4245860117647058</v>
      </c>
      <c r="E429" s="318">
        <f t="shared" si="188"/>
        <v>3.4448972627450978</v>
      </c>
      <c r="F429" s="318">
        <f t="shared" si="188"/>
        <v>3.4676106980392154</v>
      </c>
      <c r="G429" s="318">
        <f t="shared" si="188"/>
        <v>3.5857587078431368</v>
      </c>
      <c r="H429" s="318">
        <f t="shared" si="188"/>
        <v>3.3936355117647063</v>
      </c>
      <c r="I429" s="318">
        <f t="shared" si="188"/>
        <v>3.3838908725490193</v>
      </c>
      <c r="J429" s="318">
        <f t="shared" si="188"/>
        <v>3.4532374254901956</v>
      </c>
      <c r="K429" s="318">
        <f t="shared" si="188"/>
        <v>3.4278776509803919</v>
      </c>
      <c r="L429" s="318">
        <f t="shared" si="188"/>
        <v>3.2937100803921564</v>
      </c>
      <c r="M429" s="318">
        <f t="shared" si="188"/>
        <v>3.3733467549019602</v>
      </c>
      <c r="N429" s="300"/>
      <c r="O429" s="317" t="s">
        <v>77</v>
      </c>
      <c r="P429" s="318">
        <f>P248*0.478</f>
        <v>3.3422744117647056</v>
      </c>
      <c r="Q429" s="318">
        <f>Q248*0.478</f>
        <v>3.4955146509803918</v>
      </c>
      <c r="R429" s="318">
        <f>R248*0.478</f>
        <v>3.4111790490196081</v>
      </c>
      <c r="S429" s="318">
        <f>S248*0.478</f>
        <v>3.3692753196078429</v>
      </c>
      <c r="T429" s="300"/>
      <c r="U429" s="317" t="s">
        <v>77</v>
      </c>
      <c r="V429" s="315">
        <f>V248*B556</f>
        <v>0</v>
      </c>
      <c r="W429" s="315">
        <f>W248*B556</f>
        <v>0</v>
      </c>
      <c r="X429" s="300"/>
      <c r="Y429" s="320" t="s">
        <v>77</v>
      </c>
      <c r="Z429" s="315">
        <f>Z248*B556</f>
        <v>0</v>
      </c>
    </row>
    <row r="430" spans="1:28" ht="13.5" thickBot="1">
      <c r="A430" s="325" t="s">
        <v>180</v>
      </c>
      <c r="B430" s="326">
        <f t="shared" ref="B430:M430" si="189">B249*0.53</f>
        <v>4.067751039215687</v>
      </c>
      <c r="C430" s="326">
        <f t="shared" si="189"/>
        <v>4.1146492843137255</v>
      </c>
      <c r="D430" s="326">
        <f t="shared" si="189"/>
        <v>4.1506877254901964</v>
      </c>
      <c r="E430" s="326">
        <f t="shared" si="189"/>
        <v>4.1380861960784312</v>
      </c>
      <c r="F430" s="326">
        <f t="shared" si="189"/>
        <v>4.1518474901960785</v>
      </c>
      <c r="G430" s="326">
        <f t="shared" si="189"/>
        <v>4.2015485000000004</v>
      </c>
      <c r="H430" s="326">
        <f t="shared" si="189"/>
        <v>4.0835341274509807</v>
      </c>
      <c r="I430" s="326">
        <f t="shared" si="189"/>
        <v>4.066513333333333</v>
      </c>
      <c r="J430" s="326">
        <f t="shared" si="189"/>
        <v>4.1418060686274512</v>
      </c>
      <c r="K430" s="326">
        <f t="shared" si="189"/>
        <v>4.1334518137254896</v>
      </c>
      <c r="L430" s="326">
        <f t="shared" si="189"/>
        <v>4.1090645392156864</v>
      </c>
      <c r="M430" s="326">
        <f t="shared" si="189"/>
        <v>4.1966314509803926</v>
      </c>
      <c r="N430" s="300"/>
      <c r="O430" s="325" t="s">
        <v>180</v>
      </c>
      <c r="P430" s="326">
        <f>P249*0.53</f>
        <v>4.1107631372549021</v>
      </c>
      <c r="Q430" s="326">
        <f>Q249*0.53</f>
        <v>4.1616187156862745</v>
      </c>
      <c r="R430" s="326">
        <f>R249*0.53</f>
        <v>4.0993629411764703</v>
      </c>
      <c r="S430" s="326">
        <f>S249*0.53</f>
        <v>4.1431892647058826</v>
      </c>
      <c r="T430" s="300"/>
      <c r="U430" s="325" t="s">
        <v>180</v>
      </c>
      <c r="V430" s="315">
        <f>V249*B557</f>
        <v>0</v>
      </c>
      <c r="W430" s="315">
        <f>W249*B557</f>
        <v>0</v>
      </c>
      <c r="X430" s="300"/>
      <c r="Y430" s="314" t="s">
        <v>180</v>
      </c>
      <c r="Z430" s="315">
        <f>Z249*B557</f>
        <v>0</v>
      </c>
      <c r="AA430" s="159"/>
    </row>
    <row r="431" spans="1:28">
      <c r="A431" s="331"/>
      <c r="B431" s="344"/>
      <c r="C431" s="344"/>
      <c r="D431" s="344"/>
      <c r="E431" s="344"/>
      <c r="F431" s="344"/>
      <c r="G431" s="344"/>
      <c r="H431" s="344"/>
      <c r="I431" s="344"/>
      <c r="J431" s="344"/>
      <c r="K431" s="344"/>
      <c r="L431" s="344"/>
      <c r="M431" s="344"/>
      <c r="N431" s="300"/>
      <c r="O431" s="300"/>
      <c r="P431" s="300"/>
      <c r="Q431" s="300"/>
      <c r="R431" s="300"/>
      <c r="S431" s="300"/>
      <c r="T431" s="300"/>
      <c r="U431" s="300"/>
      <c r="V431" s="300"/>
      <c r="W431" s="300"/>
      <c r="X431" s="300"/>
      <c r="Y431" s="300"/>
      <c r="Z431" s="344"/>
      <c r="AA431" s="159"/>
    </row>
    <row r="432" spans="1:28" ht="16.5" thickBot="1">
      <c r="A432" s="301">
        <v>2009</v>
      </c>
      <c r="B432" s="300"/>
      <c r="C432" s="300" t="s">
        <v>187</v>
      </c>
      <c r="D432" s="300"/>
      <c r="E432" s="300"/>
      <c r="F432" s="300"/>
      <c r="G432" s="300"/>
      <c r="H432" s="300"/>
      <c r="I432" s="300"/>
      <c r="J432" s="300"/>
      <c r="K432" s="300"/>
      <c r="L432" s="300"/>
      <c r="M432" s="299" t="s">
        <v>101</v>
      </c>
      <c r="N432" s="300"/>
      <c r="O432" s="301">
        <v>2009</v>
      </c>
      <c r="P432" s="302" t="s">
        <v>154</v>
      </c>
      <c r="Q432" s="302"/>
      <c r="R432" s="302"/>
      <c r="S432" s="302"/>
      <c r="T432" s="300"/>
      <c r="U432" s="301">
        <v>2009</v>
      </c>
      <c r="V432" s="302" t="s">
        <v>155</v>
      </c>
      <c r="W432" s="302"/>
      <c r="X432" s="300"/>
      <c r="Y432" s="301">
        <v>2009</v>
      </c>
      <c r="Z432" s="300"/>
      <c r="AA432" s="159"/>
    </row>
    <row r="433" spans="1:28" ht="13.5" thickBot="1">
      <c r="A433" s="306"/>
      <c r="B433" s="332" t="s">
        <v>157</v>
      </c>
      <c r="C433" s="332" t="s">
        <v>158</v>
      </c>
      <c r="D433" s="332" t="s">
        <v>159</v>
      </c>
      <c r="E433" s="332" t="s">
        <v>160</v>
      </c>
      <c r="F433" s="332" t="s">
        <v>161</v>
      </c>
      <c r="G433" s="332" t="s">
        <v>162</v>
      </c>
      <c r="H433" s="332" t="s">
        <v>163</v>
      </c>
      <c r="I433" s="332" t="s">
        <v>164</v>
      </c>
      <c r="J433" s="332" t="s">
        <v>165</v>
      </c>
      <c r="K433" s="332" t="s">
        <v>166</v>
      </c>
      <c r="L433" s="332" t="s">
        <v>167</v>
      </c>
      <c r="M433" s="333" t="s">
        <v>168</v>
      </c>
      <c r="N433" s="300"/>
      <c r="O433" s="335"/>
      <c r="P433" s="332" t="s">
        <v>169</v>
      </c>
      <c r="Q433" s="332" t="s">
        <v>170</v>
      </c>
      <c r="R433" s="332" t="s">
        <v>171</v>
      </c>
      <c r="S433" s="333" t="s">
        <v>172</v>
      </c>
      <c r="T433" s="300"/>
      <c r="U433" s="335"/>
      <c r="V433" s="332" t="s">
        <v>173</v>
      </c>
      <c r="W433" s="333" t="s">
        <v>174</v>
      </c>
      <c r="X433" s="300"/>
      <c r="Y433" s="306"/>
      <c r="Z433" s="308" t="s">
        <v>175</v>
      </c>
      <c r="AA433" s="159"/>
    </row>
    <row r="434" spans="1:28" ht="13.5" thickBot="1">
      <c r="A434" s="336" t="s">
        <v>176</v>
      </c>
      <c r="B434" s="337">
        <f t="shared" ref="B434:M434" si="190">B253*0.521</f>
        <v>4.5135353725490202</v>
      </c>
      <c r="C434" s="337">
        <f t="shared" si="190"/>
        <v>4.7563060490196083</v>
      </c>
      <c r="D434" s="337">
        <f t="shared" si="190"/>
        <v>4.9364254539215686</v>
      </c>
      <c r="E434" s="337">
        <f t="shared" si="190"/>
        <v>4.8365119558823535</v>
      </c>
      <c r="F434" s="337">
        <f t="shared" si="190"/>
        <v>4.911448100980393</v>
      </c>
      <c r="G434" s="337">
        <f t="shared" si="190"/>
        <v>5.055837632352941</v>
      </c>
      <c r="H434" s="337">
        <f t="shared" si="190"/>
        <v>4.929867494117647</v>
      </c>
      <c r="I434" s="337">
        <f t="shared" si="190"/>
        <v>4.830303372549019</v>
      </c>
      <c r="J434" s="337">
        <f t="shared" si="190"/>
        <v>4.7876171274509804</v>
      </c>
      <c r="K434" s="337">
        <f t="shared" si="190"/>
        <v>4.5930246490196085</v>
      </c>
      <c r="L434" s="337">
        <f t="shared" si="190"/>
        <v>4.6452084176470585</v>
      </c>
      <c r="M434" s="337">
        <f t="shared" si="190"/>
        <v>4.7332339215686279</v>
      </c>
      <c r="N434" s="300"/>
      <c r="O434" s="339" t="s">
        <v>176</v>
      </c>
      <c r="P434" s="337">
        <f>P253*0.521</f>
        <v>4.7483940000000002</v>
      </c>
      <c r="Q434" s="337">
        <f>Q253*0.521</f>
        <v>4.9282564803921574</v>
      </c>
      <c r="R434" s="337">
        <f>R253*0.521</f>
        <v>4.8512199901960784</v>
      </c>
      <c r="S434" s="337">
        <f>S253*0.521</f>
        <v>4.6581026568627451</v>
      </c>
      <c r="T434" s="300"/>
      <c r="U434" s="339" t="s">
        <v>176</v>
      </c>
      <c r="V434" s="315">
        <f>V253*B551</f>
        <v>69.15060590226463</v>
      </c>
      <c r="W434" s="315">
        <f>W253*B551</f>
        <v>67.926637487032878</v>
      </c>
      <c r="X434" s="300"/>
      <c r="Y434" s="314" t="s">
        <v>176</v>
      </c>
      <c r="Z434" s="315">
        <f>Z253*B551</f>
        <v>68.540845765942436</v>
      </c>
      <c r="AA434" s="159"/>
    </row>
    <row r="435" spans="1:28" ht="13.5" thickBot="1">
      <c r="A435" s="340" t="s">
        <v>177</v>
      </c>
      <c r="B435" s="341">
        <f t="shared" ref="B435:M435" si="191">B254*0.55</f>
        <v>5.2326158823529418</v>
      </c>
      <c r="C435" s="341">
        <f t="shared" si="191"/>
        <v>5.4548563235294116</v>
      </c>
      <c r="D435" s="341">
        <f t="shared" si="191"/>
        <v>5.6384781372549018</v>
      </c>
      <c r="E435" s="341">
        <f t="shared" si="191"/>
        <v>5.5708820588235302</v>
      </c>
      <c r="F435" s="341">
        <f t="shared" si="191"/>
        <v>5.6677645588235297</v>
      </c>
      <c r="G435" s="341">
        <f t="shared" si="191"/>
        <v>5.8274640686274521</v>
      </c>
      <c r="H435" s="341">
        <f t="shared" si="191"/>
        <v>5.7441541666666671</v>
      </c>
      <c r="I435" s="341">
        <f t="shared" si="191"/>
        <v>5.7371174019607851</v>
      </c>
      <c r="J435" s="341">
        <f t="shared" si="191"/>
        <v>5.6741569607843152</v>
      </c>
      <c r="K435" s="341">
        <f t="shared" si="191"/>
        <v>5.5205441176470602</v>
      </c>
      <c r="L435" s="341">
        <f t="shared" si="191"/>
        <v>5.6170502450980395</v>
      </c>
      <c r="M435" s="341">
        <f t="shared" si="191"/>
        <v>5.6718642156862744</v>
      </c>
      <c r="N435" s="300"/>
      <c r="O435" s="343" t="s">
        <v>177</v>
      </c>
      <c r="P435" s="341">
        <f>P254*0.55</f>
        <v>5.4569279901960783</v>
      </c>
      <c r="Q435" s="341">
        <f>Q254*0.55</f>
        <v>5.683172107843137</v>
      </c>
      <c r="R435" s="341">
        <f>R254*0.55</f>
        <v>5.7165317647058815</v>
      </c>
      <c r="S435" s="341">
        <f>S254*0.55</f>
        <v>5.6067177941176478</v>
      </c>
      <c r="T435" s="300"/>
      <c r="U435" s="343" t="s">
        <v>177</v>
      </c>
      <c r="V435" s="315">
        <f>V254*B553</f>
        <v>0</v>
      </c>
      <c r="W435" s="315">
        <f>W254*B553</f>
        <v>0</v>
      </c>
      <c r="X435" s="300"/>
      <c r="Y435" s="320" t="s">
        <v>177</v>
      </c>
      <c r="Z435" s="315">
        <f>Z254*B553</f>
        <v>0</v>
      </c>
      <c r="AA435" s="159"/>
    </row>
    <row r="436" spans="1:28" ht="13.5" thickBot="1">
      <c r="A436" s="317" t="s">
        <v>178</v>
      </c>
      <c r="B436" s="318">
        <f t="shared" ref="B436:M436" si="192">B255*0.52</f>
        <v>4.964140235294118</v>
      </c>
      <c r="C436" s="318">
        <f t="shared" si="192"/>
        <v>5.1959577647058826</v>
      </c>
      <c r="D436" s="318">
        <f t="shared" si="192"/>
        <v>5.4454726274509806</v>
      </c>
      <c r="E436" s="318">
        <f t="shared" si="192"/>
        <v>5.4134829411764693</v>
      </c>
      <c r="F436" s="318">
        <f t="shared" si="192"/>
        <v>5.4944408235294118</v>
      </c>
      <c r="G436" s="318">
        <f t="shared" si="192"/>
        <v>5.6385695294117655</v>
      </c>
      <c r="H436" s="318">
        <f t="shared" si="192"/>
        <v>5.5495037254901955</v>
      </c>
      <c r="I436" s="318">
        <f t="shared" si="192"/>
        <v>5.5690735686274504</v>
      </c>
      <c r="J436" s="318">
        <f t="shared" si="192"/>
        <v>5.5485289803921578</v>
      </c>
      <c r="K436" s="318">
        <f t="shared" si="192"/>
        <v>5.4422210980392167</v>
      </c>
      <c r="L436" s="318">
        <f t="shared" si="192"/>
        <v>5.4373330980392156</v>
      </c>
      <c r="M436" s="318">
        <f t="shared" si="192"/>
        <v>5.4507475686274516</v>
      </c>
      <c r="N436" s="300"/>
      <c r="O436" s="317" t="s">
        <v>178</v>
      </c>
      <c r="P436" s="318">
        <f>P255*0.52</f>
        <v>5.2660838431372561</v>
      </c>
      <c r="Q436" s="318">
        <f>Q255*0.52</f>
        <v>5.5158811372549019</v>
      </c>
      <c r="R436" s="318">
        <f>R255*0.52</f>
        <v>5.552939294117647</v>
      </c>
      <c r="S436" s="318">
        <f>S255*0.52</f>
        <v>5.4438850980392157</v>
      </c>
      <c r="T436" s="300"/>
      <c r="U436" s="317" t="s">
        <v>178</v>
      </c>
      <c r="V436" s="315">
        <f>V255*B554</f>
        <v>57.209927643676025</v>
      </c>
      <c r="W436" s="315">
        <f>W255*B554</f>
        <v>58.234830492731916</v>
      </c>
      <c r="X436" s="300"/>
      <c r="Y436" s="320" t="s">
        <v>178</v>
      </c>
      <c r="Z436" s="315">
        <f>Z255*B554</f>
        <v>57.795024714463914</v>
      </c>
      <c r="AA436" s="159"/>
    </row>
    <row r="437" spans="1:28" ht="13.5" thickBot="1">
      <c r="A437" s="317" t="s">
        <v>179</v>
      </c>
      <c r="B437" s="318">
        <f t="shared" ref="B437:M437" si="193">B256*0.54</f>
        <v>3.8101764705882353</v>
      </c>
      <c r="C437" s="318">
        <f t="shared" si="193"/>
        <v>4.5054661764705886</v>
      </c>
      <c r="D437" s="318">
        <f t="shared" si="193"/>
        <v>0</v>
      </c>
      <c r="E437" s="318">
        <f t="shared" si="193"/>
        <v>0</v>
      </c>
      <c r="F437" s="318">
        <f t="shared" si="193"/>
        <v>4.32</v>
      </c>
      <c r="G437" s="318">
        <f t="shared" si="193"/>
        <v>0</v>
      </c>
      <c r="H437" s="318">
        <f t="shared" si="193"/>
        <v>0</v>
      </c>
      <c r="I437" s="318">
        <f t="shared" si="193"/>
        <v>0</v>
      </c>
      <c r="J437" s="318">
        <f t="shared" si="193"/>
        <v>4.0240588235294119</v>
      </c>
      <c r="K437" s="318">
        <f t="shared" si="193"/>
        <v>4.5690633529411766</v>
      </c>
      <c r="L437" s="318">
        <f t="shared" si="193"/>
        <v>4.5091800000000006</v>
      </c>
      <c r="M437" s="318">
        <f t="shared" si="193"/>
        <v>0</v>
      </c>
      <c r="N437" s="300"/>
      <c r="O437" s="317" t="s">
        <v>179</v>
      </c>
      <c r="P437" s="318">
        <f>P256*0.54</f>
        <v>4.4602771764705897</v>
      </c>
      <c r="Q437" s="318">
        <f>Q256*0.54</f>
        <v>4.32</v>
      </c>
      <c r="R437" s="318">
        <f>R256*0.54</f>
        <v>4.0240588235294119</v>
      </c>
      <c r="S437" s="318">
        <f>S256*0.54</f>
        <v>4.5624414705882348</v>
      </c>
      <c r="T437" s="300"/>
      <c r="U437" s="317" t="s">
        <v>179</v>
      </c>
      <c r="V437" s="315">
        <f>V256*B555</f>
        <v>53.140788321748431</v>
      </c>
      <c r="W437" s="315">
        <f>W256*B555</f>
        <v>51.007068000173646</v>
      </c>
      <c r="X437" s="300"/>
      <c r="Y437" s="320" t="s">
        <v>179</v>
      </c>
      <c r="Z437" s="315">
        <f>Z256*B555</f>
        <v>52.821923230322803</v>
      </c>
      <c r="AA437" s="159"/>
    </row>
    <row r="438" spans="1:28" ht="13.5" thickBot="1">
      <c r="A438" s="317" t="s">
        <v>77</v>
      </c>
      <c r="B438" s="318">
        <f t="shared" ref="B438:M438" si="194">B257*0.478</f>
        <v>3.5871725568627446</v>
      </c>
      <c r="C438" s="318">
        <f t="shared" si="194"/>
        <v>3.7541398313725485</v>
      </c>
      <c r="D438" s="318">
        <f t="shared" si="194"/>
        <v>3.977840082352941</v>
      </c>
      <c r="E438" s="318">
        <f t="shared" si="194"/>
        <v>3.9315935823529418</v>
      </c>
      <c r="F438" s="318">
        <f t="shared" si="194"/>
        <v>3.9637512666666663</v>
      </c>
      <c r="G438" s="318">
        <f t="shared" si="194"/>
        <v>4.090658392156862</v>
      </c>
      <c r="H438" s="318">
        <f t="shared" si="194"/>
        <v>3.918549805882352</v>
      </c>
      <c r="I438" s="318">
        <f t="shared" si="194"/>
        <v>3.790322556862745</v>
      </c>
      <c r="J438" s="318">
        <f t="shared" si="194"/>
        <v>3.7137122784313723</v>
      </c>
      <c r="K438" s="318">
        <f t="shared" si="194"/>
        <v>3.5185294137254899</v>
      </c>
      <c r="L438" s="318">
        <f t="shared" si="194"/>
        <v>3.5062523117647055</v>
      </c>
      <c r="M438" s="318">
        <f t="shared" si="194"/>
        <v>3.5216626568627452</v>
      </c>
      <c r="N438" s="300"/>
      <c r="O438" s="317" t="s">
        <v>77</v>
      </c>
      <c r="P438" s="318">
        <f>P257*0.478</f>
        <v>3.7790019235294117</v>
      </c>
      <c r="Q438" s="318">
        <f>Q257*0.478</f>
        <v>3.9903088529411757</v>
      </c>
      <c r="R438" s="318">
        <f>R257*0.478</f>
        <v>3.8072320411764706</v>
      </c>
      <c r="S438" s="318">
        <f>S257*0.478</f>
        <v>3.5153661784313721</v>
      </c>
      <c r="T438" s="300"/>
      <c r="U438" s="317" t="s">
        <v>77</v>
      </c>
      <c r="V438" s="315">
        <f>V257*B556</f>
        <v>0</v>
      </c>
      <c r="W438" s="315">
        <f>W257*B556</f>
        <v>0</v>
      </c>
      <c r="X438" s="300"/>
      <c r="Y438" s="320" t="s">
        <v>77</v>
      </c>
      <c r="Z438" s="315">
        <f>Z257*B556</f>
        <v>0</v>
      </c>
      <c r="AA438" s="159"/>
    </row>
    <row r="439" spans="1:28" ht="13.5" thickBot="1">
      <c r="A439" s="325" t="s">
        <v>180</v>
      </c>
      <c r="B439" s="326">
        <f t="shared" ref="B439:M439" si="195">B258*0.53</f>
        <v>4.3545844411764705</v>
      </c>
      <c r="C439" s="326">
        <f t="shared" si="195"/>
        <v>4.5082719705882353</v>
      </c>
      <c r="D439" s="326">
        <f t="shared" si="195"/>
        <v>4.7163624411764706</v>
      </c>
      <c r="E439" s="326">
        <f t="shared" si="195"/>
        <v>4.7088120196078425</v>
      </c>
      <c r="F439" s="326">
        <f t="shared" si="195"/>
        <v>4.7191813137254908</v>
      </c>
      <c r="G439" s="326">
        <f t="shared" si="195"/>
        <v>4.8328886568627452</v>
      </c>
      <c r="H439" s="326">
        <f t="shared" si="195"/>
        <v>4.7853211568627447</v>
      </c>
      <c r="I439" s="326">
        <f t="shared" si="195"/>
        <v>4.7701049607843142</v>
      </c>
      <c r="J439" s="326">
        <f t="shared" si="195"/>
        <v>4.7611256176470595</v>
      </c>
      <c r="K439" s="326">
        <f t="shared" si="195"/>
        <v>4.6369549313725491</v>
      </c>
      <c r="L439" s="326">
        <f t="shared" si="195"/>
        <v>4.677624637254902</v>
      </c>
      <c r="M439" s="326">
        <f t="shared" si="195"/>
        <v>4.7028552352941189</v>
      </c>
      <c r="N439" s="300"/>
      <c r="O439" s="325" t="s">
        <v>180</v>
      </c>
      <c r="P439" s="326">
        <f>P258*0.53</f>
        <v>4.5413091568627459</v>
      </c>
      <c r="Q439" s="326">
        <f>Q258*0.53</f>
        <v>4.7468156176470586</v>
      </c>
      <c r="R439" s="326">
        <f>R258*0.53</f>
        <v>4.7720441372549018</v>
      </c>
      <c r="S439" s="326">
        <f>S258*0.53</f>
        <v>4.6714007745098041</v>
      </c>
      <c r="T439" s="300"/>
      <c r="U439" s="325" t="s">
        <v>180</v>
      </c>
      <c r="V439" s="315">
        <f>V258*B557</f>
        <v>0</v>
      </c>
      <c r="W439" s="315">
        <f>W258*B557</f>
        <v>0</v>
      </c>
      <c r="X439" s="300"/>
      <c r="Y439" s="314" t="s">
        <v>180</v>
      </c>
      <c r="Z439" s="315">
        <f>Z258*B557</f>
        <v>0</v>
      </c>
      <c r="AA439" s="159"/>
    </row>
    <row r="440" spans="1:28">
      <c r="AA440" s="159"/>
      <c r="AB440" s="159"/>
    </row>
    <row r="441" spans="1:28" ht="16.5" thickBot="1">
      <c r="A441" s="301">
        <v>2010</v>
      </c>
      <c r="B441" s="300"/>
      <c r="C441" s="300" t="s">
        <v>187</v>
      </c>
      <c r="D441" s="300"/>
      <c r="E441" s="300"/>
      <c r="F441" s="300"/>
      <c r="G441" s="300"/>
      <c r="H441" s="300"/>
      <c r="I441" s="300"/>
      <c r="J441" s="300"/>
      <c r="K441" s="300"/>
      <c r="L441" s="300"/>
      <c r="M441" s="299" t="s">
        <v>101</v>
      </c>
      <c r="N441" s="300"/>
      <c r="O441" s="301">
        <v>2010</v>
      </c>
      <c r="P441" s="302" t="s">
        <v>154</v>
      </c>
      <c r="Q441" s="302"/>
      <c r="R441" s="302"/>
      <c r="S441" s="302"/>
      <c r="T441" s="300"/>
      <c r="U441" s="301">
        <v>2010</v>
      </c>
      <c r="V441" s="302" t="s">
        <v>155</v>
      </c>
      <c r="W441" s="302"/>
      <c r="X441" s="300"/>
      <c r="Y441" s="301">
        <v>2010</v>
      </c>
      <c r="Z441" s="300"/>
      <c r="AA441" s="159"/>
      <c r="AB441" s="159"/>
    </row>
    <row r="442" spans="1:28" ht="13.5" thickBot="1">
      <c r="A442" s="306"/>
      <c r="B442" s="332" t="s">
        <v>157</v>
      </c>
      <c r="C442" s="332" t="s">
        <v>158</v>
      </c>
      <c r="D442" s="332" t="s">
        <v>159</v>
      </c>
      <c r="E442" s="332" t="s">
        <v>160</v>
      </c>
      <c r="F442" s="332" t="s">
        <v>161</v>
      </c>
      <c r="G442" s="332" t="s">
        <v>162</v>
      </c>
      <c r="H442" s="332" t="s">
        <v>163</v>
      </c>
      <c r="I442" s="332" t="s">
        <v>164</v>
      </c>
      <c r="J442" s="332" t="s">
        <v>165</v>
      </c>
      <c r="K442" s="332" t="s">
        <v>166</v>
      </c>
      <c r="L442" s="332" t="s">
        <v>167</v>
      </c>
      <c r="M442" s="333" t="s">
        <v>168</v>
      </c>
      <c r="N442" s="300"/>
      <c r="O442" s="335"/>
      <c r="P442" s="332" t="s">
        <v>169</v>
      </c>
      <c r="Q442" s="332" t="s">
        <v>170</v>
      </c>
      <c r="R442" s="332" t="s">
        <v>171</v>
      </c>
      <c r="S442" s="333" t="s">
        <v>172</v>
      </c>
      <c r="T442" s="300"/>
      <c r="U442" s="335"/>
      <c r="V442" s="332" t="s">
        <v>173</v>
      </c>
      <c r="W442" s="333" t="s">
        <v>174</v>
      </c>
      <c r="X442" s="300"/>
      <c r="Y442" s="335"/>
      <c r="Z442" s="333" t="s">
        <v>175</v>
      </c>
      <c r="AA442" s="159"/>
      <c r="AB442" s="159"/>
    </row>
    <row r="443" spans="1:28" ht="13.5" thickBot="1">
      <c r="A443" s="336" t="s">
        <v>176</v>
      </c>
      <c r="B443" s="337">
        <f t="shared" ref="B443:M443" si="196">B262*0.521</f>
        <v>4.9139494117647056</v>
      </c>
      <c r="C443" s="337">
        <f t="shared" si="196"/>
        <v>4.920982911764705</v>
      </c>
      <c r="D443" s="337">
        <f t="shared" si="196"/>
        <v>4.5725641617647055</v>
      </c>
      <c r="E443" s="337">
        <f t="shared" si="196"/>
        <v>4.5739254019607829</v>
      </c>
      <c r="F443" s="337">
        <f t="shared" si="196"/>
        <v>4.3954318235294121</v>
      </c>
      <c r="G443" s="337">
        <f t="shared" si="196"/>
        <v>4.4029761078431369</v>
      </c>
      <c r="H443" s="337">
        <f t="shared" si="196"/>
        <v>4.3209135000000014</v>
      </c>
      <c r="I443" s="337">
        <f t="shared" si="196"/>
        <v>4.4328008039215687</v>
      </c>
      <c r="J443" s="337">
        <f t="shared" si="196"/>
        <v>4.5098985882352949</v>
      </c>
      <c r="K443" s="337">
        <f t="shared" si="196"/>
        <v>4.5821745686274511</v>
      </c>
      <c r="L443" s="337">
        <f t="shared" si="196"/>
        <v>4.8983194117647058</v>
      </c>
      <c r="M443" s="337">
        <f t="shared" si="196"/>
        <v>5.1640789578431363</v>
      </c>
      <c r="N443" s="300"/>
      <c r="O443" s="339" t="s">
        <v>176</v>
      </c>
      <c r="P443" s="337">
        <f>P262*0.521</f>
        <v>4.7783463921568625</v>
      </c>
      <c r="Q443" s="337">
        <f>Q262*0.521</f>
        <v>4.4481447647058818</v>
      </c>
      <c r="R443" s="337">
        <f>R262*0.521</f>
        <v>4.429490921568628</v>
      </c>
      <c r="S443" s="337">
        <f>S262*0.521</f>
        <v>4.8841441254901969</v>
      </c>
      <c r="T443" s="300"/>
      <c r="U443" s="345" t="s">
        <v>176</v>
      </c>
      <c r="V443" s="318">
        <f>V262*0.521</f>
        <v>4.6009561078431371</v>
      </c>
      <c r="W443" s="318">
        <f>W262*0.521</f>
        <v>4.6667420627450991</v>
      </c>
      <c r="X443" s="300"/>
      <c r="Y443" s="345" t="s">
        <v>176</v>
      </c>
      <c r="Z443" s="318">
        <f>Z262*0.521</f>
        <v>4.6352287137254891</v>
      </c>
      <c r="AA443" s="159"/>
      <c r="AB443" s="159"/>
    </row>
    <row r="444" spans="1:28">
      <c r="A444" s="340" t="s">
        <v>177</v>
      </c>
      <c r="B444" s="341">
        <f t="shared" ref="B444:M444" si="197">B263*0.55</f>
        <v>5.8651094117647053</v>
      </c>
      <c r="C444" s="341">
        <f t="shared" si="197"/>
        <v>5.8214388725490203</v>
      </c>
      <c r="D444" s="341">
        <f t="shared" si="197"/>
        <v>5.3412829411764706</v>
      </c>
      <c r="E444" s="341">
        <f t="shared" si="197"/>
        <v>5.2510818627450995</v>
      </c>
      <c r="F444" s="341">
        <f t="shared" si="197"/>
        <v>4.9639608333333332</v>
      </c>
      <c r="G444" s="341">
        <f t="shared" si="197"/>
        <v>4.9370566666666669</v>
      </c>
      <c r="H444" s="341">
        <f t="shared" si="197"/>
        <v>4.8558890686274525</v>
      </c>
      <c r="I444" s="341">
        <f t="shared" si="197"/>
        <v>5.0192148039215683</v>
      </c>
      <c r="J444" s="341">
        <f t="shared" si="197"/>
        <v>5.1188543137254907</v>
      </c>
      <c r="K444" s="341">
        <f t="shared" si="197"/>
        <v>5.2989329411764707</v>
      </c>
      <c r="L444" s="341">
        <f t="shared" si="197"/>
        <v>5.8200352941176474</v>
      </c>
      <c r="M444" s="341">
        <f t="shared" si="197"/>
        <v>6.1474438235294127</v>
      </c>
      <c r="N444" s="300"/>
      <c r="O444" s="343" t="s">
        <v>177</v>
      </c>
      <c r="P444" s="341">
        <f>P263*0.55</f>
        <v>5.6512208823529422</v>
      </c>
      <c r="Q444" s="341">
        <f>Q263*0.55</f>
        <v>5.032395931372549</v>
      </c>
      <c r="R444" s="341">
        <f>R263*0.55</f>
        <v>5.0113848529411769</v>
      </c>
      <c r="S444" s="341">
        <f>S263*0.55</f>
        <v>5.7714039705882358</v>
      </c>
      <c r="T444" s="300"/>
      <c r="U444" s="345" t="s">
        <v>177</v>
      </c>
      <c r="V444" s="318">
        <f>V263*0.55</f>
        <v>5.3112443137254894</v>
      </c>
      <c r="W444" s="318">
        <f>W263*0.55</f>
        <v>5.4128821568627448</v>
      </c>
      <c r="X444" s="300"/>
      <c r="Y444" s="345" t="s">
        <v>177</v>
      </c>
      <c r="Z444" s="318">
        <f>Z263*0.55</f>
        <v>5.365264019607844</v>
      </c>
      <c r="AA444" s="159"/>
      <c r="AB444" s="159"/>
    </row>
    <row r="445" spans="1:28">
      <c r="A445" s="317" t="s">
        <v>178</v>
      </c>
      <c r="B445" s="318">
        <f t="shared" ref="B445:M445" si="198">B264*0.52</f>
        <v>5.6978887843137267</v>
      </c>
      <c r="C445" s="318">
        <f t="shared" si="198"/>
        <v>5.5825996862745111</v>
      </c>
      <c r="D445" s="318">
        <f t="shared" si="198"/>
        <v>5.0988594901960784</v>
      </c>
      <c r="E445" s="318">
        <f t="shared" si="198"/>
        <v>5.0606440784313724</v>
      </c>
      <c r="F445" s="318">
        <f t="shared" si="198"/>
        <v>4.7536569803921571</v>
      </c>
      <c r="G445" s="318">
        <f t="shared" si="198"/>
        <v>4.7371525882352934</v>
      </c>
      <c r="H445" s="318">
        <f t="shared" si="198"/>
        <v>4.6263043921568636</v>
      </c>
      <c r="I445" s="318">
        <f t="shared" si="198"/>
        <v>4.8531324705882346</v>
      </c>
      <c r="J445" s="318">
        <f t="shared" si="198"/>
        <v>4.967954588235294</v>
      </c>
      <c r="K445" s="318">
        <f t="shared" si="198"/>
        <v>5.1231536862745113</v>
      </c>
      <c r="L445" s="318">
        <f t="shared" si="198"/>
        <v>5.6454692156862745</v>
      </c>
      <c r="M445" s="318">
        <f t="shared" si="198"/>
        <v>5.9156948627450969</v>
      </c>
      <c r="N445" s="300"/>
      <c r="O445" s="317" t="s">
        <v>178</v>
      </c>
      <c r="P445" s="318">
        <f>P264*0.52</f>
        <v>5.4340968627450978</v>
      </c>
      <c r="Q445" s="318">
        <f>Q264*0.52</f>
        <v>4.8110583529411768</v>
      </c>
      <c r="R445" s="318">
        <f>R264*0.52</f>
        <v>4.8175384705882358</v>
      </c>
      <c r="S445" s="318">
        <f>S264*0.52</f>
        <v>5.5746701960784311</v>
      </c>
      <c r="T445" s="300"/>
      <c r="U445" s="345" t="s">
        <v>178</v>
      </c>
      <c r="V445" s="318">
        <f>V264*0.52</f>
        <v>5.0273452156862746</v>
      </c>
      <c r="W445" s="318">
        <f>W264*0.52</f>
        <v>5.1648709411764706</v>
      </c>
      <c r="X445" s="300"/>
      <c r="Y445" s="345" t="s">
        <v>178</v>
      </c>
      <c r="Z445" s="318">
        <f>Z264*0.52</f>
        <v>5.1141892941176472</v>
      </c>
      <c r="AA445" s="159"/>
      <c r="AB445" s="159"/>
    </row>
    <row r="446" spans="1:28">
      <c r="A446" s="317" t="s">
        <v>179</v>
      </c>
      <c r="B446" s="318">
        <f t="shared" ref="B446:M446" si="199">B265*0.54</f>
        <v>0</v>
      </c>
      <c r="C446" s="318">
        <f t="shared" si="199"/>
        <v>5.6901176470588242</v>
      </c>
      <c r="D446" s="318">
        <f t="shared" si="199"/>
        <v>4.9891150588235291</v>
      </c>
      <c r="E446" s="318">
        <f t="shared" si="199"/>
        <v>3.2352352941176474</v>
      </c>
      <c r="F446" s="318">
        <f t="shared" si="199"/>
        <v>4.5564564705882349</v>
      </c>
      <c r="G446" s="318">
        <f t="shared" si="199"/>
        <v>4.3507058823529414</v>
      </c>
      <c r="H446" s="318">
        <f t="shared" si="199"/>
        <v>4.362146470588236</v>
      </c>
      <c r="I446" s="318">
        <f t="shared" si="199"/>
        <v>4.6588870588235309</v>
      </c>
      <c r="J446" s="318">
        <f t="shared" si="199"/>
        <v>4.1306765294117653</v>
      </c>
      <c r="K446" s="318">
        <f t="shared" si="199"/>
        <v>0</v>
      </c>
      <c r="L446" s="318">
        <f t="shared" si="199"/>
        <v>0</v>
      </c>
      <c r="M446" s="318">
        <f t="shared" si="199"/>
        <v>4.369587882352941</v>
      </c>
      <c r="N446" s="300"/>
      <c r="O446" s="317" t="s">
        <v>179</v>
      </c>
      <c r="P446" s="318">
        <f>P265*0.54</f>
        <v>5.0564112352941182</v>
      </c>
      <c r="Q446" s="318">
        <f>Q265*0.54</f>
        <v>4.452709235294118</v>
      </c>
      <c r="R446" s="318">
        <f>R265*0.54</f>
        <v>4.4039710588235295</v>
      </c>
      <c r="S446" s="318">
        <f>S265*0.54</f>
        <v>4.369587882352941</v>
      </c>
      <c r="T446" s="300"/>
      <c r="U446" s="345" t="s">
        <v>179</v>
      </c>
      <c r="V446" s="318">
        <f>V265*0.54</f>
        <v>4.6375157647058822</v>
      </c>
      <c r="W446" s="318">
        <f>W265*0.54</f>
        <v>4.3784052352941174</v>
      </c>
      <c r="X446" s="300"/>
      <c r="Y446" s="345" t="s">
        <v>179</v>
      </c>
      <c r="Z446" s="318">
        <f>Z265*0.54</f>
        <v>4.4787562941176473</v>
      </c>
      <c r="AA446" s="159"/>
      <c r="AB446" s="159"/>
    </row>
    <row r="447" spans="1:28">
      <c r="A447" s="317" t="s">
        <v>77</v>
      </c>
      <c r="B447" s="318">
        <f t="shared" ref="B447:M447" si="200">B266*0.478</f>
        <v>3.680002031372549</v>
      </c>
      <c r="C447" s="318">
        <f t="shared" si="200"/>
        <v>3.7112768215686271</v>
      </c>
      <c r="D447" s="318">
        <f t="shared" si="200"/>
        <v>3.6658935333333331</v>
      </c>
      <c r="E447" s="318">
        <f t="shared" si="200"/>
        <v>3.6718324490196075</v>
      </c>
      <c r="F447" s="318">
        <f t="shared" si="200"/>
        <v>3.6145432117647061</v>
      </c>
      <c r="G447" s="318">
        <f t="shared" si="200"/>
        <v>3.6615160843137251</v>
      </c>
      <c r="H447" s="318">
        <f t="shared" si="200"/>
        <v>3.5867414196078431</v>
      </c>
      <c r="I447" s="318">
        <f t="shared" si="200"/>
        <v>3.5677891882352943</v>
      </c>
      <c r="J447" s="318">
        <f t="shared" si="200"/>
        <v>3.6340399882352941</v>
      </c>
      <c r="K447" s="318">
        <f t="shared" si="200"/>
        <v>3.6145347764705886</v>
      </c>
      <c r="L447" s="318">
        <f t="shared" si="200"/>
        <v>3.646393007843137</v>
      </c>
      <c r="M447" s="318">
        <f t="shared" si="200"/>
        <v>3.7523056235294114</v>
      </c>
      <c r="N447" s="300"/>
      <c r="O447" s="317" t="s">
        <v>77</v>
      </c>
      <c r="P447" s="318">
        <f>P266*0.478</f>
        <v>3.6839464686274508</v>
      </c>
      <c r="Q447" s="318">
        <f>Q266*0.478</f>
        <v>3.6501682705882348</v>
      </c>
      <c r="R447" s="318">
        <f>R266*0.478</f>
        <v>3.6009075588235291</v>
      </c>
      <c r="S447" s="318">
        <f>S266*0.478</f>
        <v>3.6697648647058818</v>
      </c>
      <c r="T447" s="300"/>
      <c r="U447" s="345" t="s">
        <v>77</v>
      </c>
      <c r="V447" s="318">
        <f>V266*0.478</f>
        <v>3.6666386509803917</v>
      </c>
      <c r="W447" s="318">
        <f>W266*0.478</f>
        <v>3.6367181941176465</v>
      </c>
      <c r="X447" s="300"/>
      <c r="Y447" s="345" t="s">
        <v>77</v>
      </c>
      <c r="Z447" s="318">
        <f>Z266*0.478</f>
        <v>3.6516196098039213</v>
      </c>
      <c r="AA447" s="159"/>
    </row>
    <row r="448" spans="1:28" ht="13.5" thickBot="1">
      <c r="A448" s="325" t="s">
        <v>180</v>
      </c>
      <c r="B448" s="326">
        <f t="shared" ref="B448:M448" si="201">B267*0.53</f>
        <v>4.8585484509803925</v>
      </c>
      <c r="C448" s="326">
        <f t="shared" si="201"/>
        <v>4.8892499999999997</v>
      </c>
      <c r="D448" s="326">
        <f t="shared" si="201"/>
        <v>4.5658715392156859</v>
      </c>
      <c r="E448" s="326">
        <f t="shared" si="201"/>
        <v>4.481313676470589</v>
      </c>
      <c r="F448" s="326">
        <f t="shared" si="201"/>
        <v>4.3422068627450985</v>
      </c>
      <c r="G448" s="326">
        <f t="shared" si="201"/>
        <v>4.3678287254901962</v>
      </c>
      <c r="H448" s="326">
        <f t="shared" si="201"/>
        <v>4.3062479215686267</v>
      </c>
      <c r="I448" s="326">
        <f t="shared" si="201"/>
        <v>4.3844764411764716</v>
      </c>
      <c r="J448" s="326">
        <f t="shared" si="201"/>
        <v>4.4617099117647054</v>
      </c>
      <c r="K448" s="326">
        <f t="shared" si="201"/>
        <v>4.4830834607843135</v>
      </c>
      <c r="L448" s="326">
        <f t="shared" si="201"/>
        <v>4.6027018627450991</v>
      </c>
      <c r="M448" s="326">
        <f t="shared" si="201"/>
        <v>4.7827070098039215</v>
      </c>
      <c r="N448" s="300"/>
      <c r="O448" s="325" t="s">
        <v>180</v>
      </c>
      <c r="P448" s="326">
        <f>P267*0.53</f>
        <v>4.7397520686274506</v>
      </c>
      <c r="Q448" s="326">
        <f>Q267*0.53</f>
        <v>4.39095906862745</v>
      </c>
      <c r="R448" s="326">
        <f>R267*0.53</f>
        <v>4.3915706470588232</v>
      </c>
      <c r="S448" s="326">
        <f>S267*0.53</f>
        <v>4.6143083431372549</v>
      </c>
      <c r="T448" s="300"/>
      <c r="U448" s="345" t="s">
        <v>180</v>
      </c>
      <c r="V448" s="318">
        <f>V267*0.53</f>
        <v>4.5509665882352941</v>
      </c>
      <c r="W448" s="318">
        <f>W267*0.53</f>
        <v>4.5054972647058822</v>
      </c>
      <c r="X448" s="300"/>
      <c r="Y448" s="345" t="s">
        <v>180</v>
      </c>
      <c r="Z448" s="318">
        <f>Z267*0.53</f>
        <v>4.5276985490196076</v>
      </c>
    </row>
    <row r="449" spans="1:26">
      <c r="A449" s="178"/>
      <c r="B449" s="164"/>
      <c r="C449" s="164"/>
      <c r="D449" s="164"/>
      <c r="E449" s="164"/>
      <c r="F449" s="164"/>
      <c r="G449" s="164"/>
      <c r="H449" s="164"/>
      <c r="I449" s="164"/>
      <c r="J449" s="164"/>
      <c r="K449" s="164"/>
      <c r="L449" s="164"/>
      <c r="M449" s="164"/>
      <c r="N449" s="180"/>
      <c r="O449" s="178"/>
      <c r="P449" s="164"/>
      <c r="Q449" s="164"/>
      <c r="R449" s="164"/>
      <c r="S449" s="164"/>
      <c r="T449" s="180"/>
      <c r="U449" s="178"/>
      <c r="V449" s="164"/>
      <c r="W449" s="164"/>
      <c r="X449" s="180"/>
      <c r="Y449" s="178"/>
      <c r="Z449" s="164"/>
    </row>
    <row r="450" spans="1:26" ht="16.5" thickBot="1">
      <c r="A450" s="301">
        <v>2011</v>
      </c>
      <c r="B450" s="300"/>
      <c r="C450" s="300" t="s">
        <v>187</v>
      </c>
      <c r="D450" s="300"/>
      <c r="E450" s="300"/>
      <c r="F450" s="300"/>
      <c r="G450" s="300"/>
      <c r="H450" s="300"/>
      <c r="I450" s="300"/>
      <c r="J450" s="300"/>
      <c r="K450" s="300"/>
      <c r="L450" s="300"/>
      <c r="M450" s="299" t="s">
        <v>101</v>
      </c>
      <c r="N450" s="300"/>
      <c r="O450" s="301">
        <v>2011</v>
      </c>
      <c r="P450" s="302" t="s">
        <v>154</v>
      </c>
      <c r="Q450" s="302"/>
      <c r="R450" s="302"/>
      <c r="S450" s="302"/>
      <c r="T450" s="300"/>
      <c r="U450" s="301">
        <v>2011</v>
      </c>
      <c r="V450" s="302" t="s">
        <v>155</v>
      </c>
      <c r="W450" s="302"/>
      <c r="X450" s="300"/>
      <c r="Y450" s="301">
        <v>2011</v>
      </c>
      <c r="Z450" s="300"/>
    </row>
    <row r="451" spans="1:26" ht="13.5" thickBot="1">
      <c r="A451" s="306"/>
      <c r="B451" s="307" t="s">
        <v>157</v>
      </c>
      <c r="C451" s="307" t="s">
        <v>158</v>
      </c>
      <c r="D451" s="307" t="s">
        <v>159</v>
      </c>
      <c r="E451" s="307" t="s">
        <v>160</v>
      </c>
      <c r="F451" s="307" t="s">
        <v>161</v>
      </c>
      <c r="G451" s="307" t="s">
        <v>162</v>
      </c>
      <c r="H451" s="307" t="s">
        <v>163</v>
      </c>
      <c r="I451" s="307" t="s">
        <v>164</v>
      </c>
      <c r="J451" s="307" t="s">
        <v>165</v>
      </c>
      <c r="K451" s="307" t="s">
        <v>166</v>
      </c>
      <c r="L451" s="307" t="s">
        <v>167</v>
      </c>
      <c r="M451" s="308" t="s">
        <v>168</v>
      </c>
      <c r="N451" s="300"/>
      <c r="O451" s="335"/>
      <c r="P451" s="332" t="s">
        <v>169</v>
      </c>
      <c r="Q451" s="332" t="s">
        <v>170</v>
      </c>
      <c r="R451" s="332" t="s">
        <v>171</v>
      </c>
      <c r="S451" s="333" t="s">
        <v>172</v>
      </c>
      <c r="T451" s="300"/>
      <c r="U451" s="306"/>
      <c r="V451" s="332" t="s">
        <v>173</v>
      </c>
      <c r="W451" s="333" t="s">
        <v>174</v>
      </c>
      <c r="X451" s="300"/>
      <c r="Y451" s="306"/>
      <c r="Z451" s="333" t="s">
        <v>175</v>
      </c>
    </row>
    <row r="452" spans="1:26" ht="13.5" thickBot="1">
      <c r="A452" s="334" t="s">
        <v>176</v>
      </c>
      <c r="B452" s="315">
        <f t="shared" ref="B452:M452" si="202">B271*0.507</f>
        <v>5.1352190882352931</v>
      </c>
      <c r="C452" s="315">
        <f t="shared" si="202"/>
        <v>5.1020523411764698</v>
      </c>
      <c r="D452" s="315">
        <f t="shared" si="202"/>
        <v>5.3706773441176479</v>
      </c>
      <c r="E452" s="315">
        <f t="shared" si="202"/>
        <v>5.4425107941176467</v>
      </c>
      <c r="F452" s="315">
        <f t="shared" si="202"/>
        <v>5.5150117941176475</v>
      </c>
      <c r="G452" s="315">
        <f t="shared" si="202"/>
        <v>5.3647707941176472</v>
      </c>
      <c r="H452" s="315">
        <f t="shared" si="202"/>
        <v>5.501740323529412</v>
      </c>
      <c r="I452" s="315">
        <f t="shared" si="202"/>
        <v>5.734955352941177</v>
      </c>
      <c r="J452" s="315">
        <f t="shared" si="202"/>
        <v>5.9451814117647057</v>
      </c>
      <c r="K452" s="315">
        <f t="shared" si="202"/>
        <v>5.9998280588235291</v>
      </c>
      <c r="L452" s="315">
        <f t="shared" si="202"/>
        <v>6.0711361176470593</v>
      </c>
      <c r="M452" s="315">
        <f t="shared" si="202"/>
        <v>6.2904633235294121</v>
      </c>
      <c r="N452" s="300"/>
      <c r="O452" s="339" t="s">
        <v>176</v>
      </c>
      <c r="P452" s="315">
        <f>P271*0.507</f>
        <v>5.2188025117647063</v>
      </c>
      <c r="Q452" s="315">
        <f>Q271*0.507</f>
        <v>5.4358999117647055</v>
      </c>
      <c r="R452" s="315">
        <f>R271*0.507</f>
        <v>5.7324004705882352</v>
      </c>
      <c r="S452" s="315">
        <f>S271*0.507</f>
        <v>6.1054282058823528</v>
      </c>
      <c r="T452" s="300"/>
      <c r="U452" s="346" t="s">
        <v>176</v>
      </c>
      <c r="V452" s="315">
        <f>V271*0.507</f>
        <v>5.3208109117647062</v>
      </c>
      <c r="W452" s="315">
        <f>W271*0.507</f>
        <v>5.9282814117647051</v>
      </c>
      <c r="X452" s="300"/>
      <c r="Y452" s="347" t="s">
        <v>176</v>
      </c>
      <c r="Z452" s="315">
        <f>Z271*0.507</f>
        <v>5.6275309999999994</v>
      </c>
    </row>
    <row r="453" spans="1:26">
      <c r="A453" s="343" t="s">
        <v>177</v>
      </c>
      <c r="B453" s="321">
        <f t="shared" ref="B453:M453" si="203">B272*0.539</f>
        <v>6.1833234509803932</v>
      </c>
      <c r="C453" s="321">
        <f t="shared" si="203"/>
        <v>6.0110210039215684</v>
      </c>
      <c r="D453" s="321">
        <f t="shared" si="203"/>
        <v>6.3549648303921575</v>
      </c>
      <c r="E453" s="321">
        <f t="shared" si="203"/>
        <v>6.4113547990196089</v>
      </c>
      <c r="F453" s="321">
        <f t="shared" si="203"/>
        <v>6.4004014735294117</v>
      </c>
      <c r="G453" s="321">
        <f t="shared" si="203"/>
        <v>6.1861357627450984</v>
      </c>
      <c r="H453" s="321">
        <f t="shared" si="203"/>
        <v>6.3821536813725492</v>
      </c>
      <c r="I453" s="321">
        <f t="shared" si="203"/>
        <v>6.7674076303921566</v>
      </c>
      <c r="J453" s="321">
        <f t="shared" si="203"/>
        <v>7.0574789352941174</v>
      </c>
      <c r="K453" s="321">
        <f t="shared" si="203"/>
        <v>7.1723789392156867</v>
      </c>
      <c r="L453" s="321">
        <f t="shared" si="203"/>
        <v>7.2262002029411772</v>
      </c>
      <c r="M453" s="321">
        <f t="shared" si="203"/>
        <v>7.3693834392156878</v>
      </c>
      <c r="N453" s="300"/>
      <c r="O453" s="343" t="s">
        <v>177</v>
      </c>
      <c r="P453" s="321">
        <f>P272*0.539</f>
        <v>6.1959217833333335</v>
      </c>
      <c r="Q453" s="321">
        <f>Q272*0.539</f>
        <v>6.324593237254903</v>
      </c>
      <c r="R453" s="321">
        <f>R272*0.539</f>
        <v>6.7336979362745106</v>
      </c>
      <c r="S453" s="321">
        <f>S272*0.539</f>
        <v>7.250095341176471</v>
      </c>
      <c r="T453" s="300"/>
      <c r="U453" s="348" t="s">
        <v>177</v>
      </c>
      <c r="V453" s="321">
        <f>V272*0.539</f>
        <v>6.2552434892156858</v>
      </c>
      <c r="W453" s="321">
        <f>W272*0.539</f>
        <v>6.9955425509803915</v>
      </c>
      <c r="X453" s="300"/>
      <c r="Y453" s="348" t="s">
        <v>177</v>
      </c>
      <c r="Z453" s="321">
        <f>Z272*0.539</f>
        <v>6.6026041529411774</v>
      </c>
    </row>
    <row r="454" spans="1:26">
      <c r="A454" s="317" t="s">
        <v>178</v>
      </c>
      <c r="B454" s="318">
        <f t="shared" ref="B454:M454" si="204">B273*0.535</f>
        <v>6.2439797549019609</v>
      </c>
      <c r="C454" s="318">
        <f t="shared" si="204"/>
        <v>6.0201472941176473</v>
      </c>
      <c r="D454" s="318">
        <f t="shared" si="204"/>
        <v>6.3166642254901966</v>
      </c>
      <c r="E454" s="318">
        <f t="shared" si="204"/>
        <v>6.3839441470588243</v>
      </c>
      <c r="F454" s="318">
        <f t="shared" si="204"/>
        <v>6.3634751519607846</v>
      </c>
      <c r="G454" s="318">
        <f t="shared" si="204"/>
        <v>6.1253880882352938</v>
      </c>
      <c r="H454" s="318">
        <f t="shared" si="204"/>
        <v>6.3125683284313725</v>
      </c>
      <c r="I454" s="318">
        <f t="shared" si="204"/>
        <v>6.7315352205882357</v>
      </c>
      <c r="J454" s="318">
        <f t="shared" si="204"/>
        <v>7.0205390735294113</v>
      </c>
      <c r="K454" s="318">
        <f t="shared" si="204"/>
        <v>7.1808444803921576</v>
      </c>
      <c r="L454" s="318">
        <f t="shared" si="204"/>
        <v>7.2133074411764708</v>
      </c>
      <c r="M454" s="318">
        <f t="shared" si="204"/>
        <v>7.343295656862745</v>
      </c>
      <c r="N454" s="300"/>
      <c r="O454" s="317" t="s">
        <v>178</v>
      </c>
      <c r="P454" s="318">
        <f>P273*0.535</f>
        <v>6.198062593137255</v>
      </c>
      <c r="Q454" s="318">
        <f>Q273*0.535</f>
        <v>6.278959838235294</v>
      </c>
      <c r="R454" s="318">
        <f>R273*0.535</f>
        <v>6.808325553921569</v>
      </c>
      <c r="S454" s="318">
        <f>S273*0.535</f>
        <v>7.2474131666666661</v>
      </c>
      <c r="T454" s="300"/>
      <c r="U454" s="345" t="s">
        <v>178</v>
      </c>
      <c r="V454" s="318">
        <f>V273*0.535</f>
        <v>6.2331208284313737</v>
      </c>
      <c r="W454" s="318">
        <f>W273*0.535</f>
        <v>7.1087380196078431</v>
      </c>
      <c r="X454" s="300"/>
      <c r="Y454" s="345" t="s">
        <v>178</v>
      </c>
      <c r="Z454" s="318">
        <f>Z273*0.535</f>
        <v>6.8463504166666667</v>
      </c>
    </row>
    <row r="455" spans="1:26">
      <c r="A455" s="317" t="s">
        <v>179</v>
      </c>
      <c r="B455" s="318">
        <f t="shared" ref="B455:M455" si="205">B274*0.54</f>
        <v>0</v>
      </c>
      <c r="C455" s="318">
        <f t="shared" si="205"/>
        <v>4.4393024117647064</v>
      </c>
      <c r="D455" s="318">
        <f t="shared" si="205"/>
        <v>0</v>
      </c>
      <c r="E455" s="318">
        <f t="shared" si="205"/>
        <v>5.4275294117647057</v>
      </c>
      <c r="F455" s="318">
        <f t="shared" si="205"/>
        <v>5.0721098823529411</v>
      </c>
      <c r="G455" s="318">
        <f t="shared" si="205"/>
        <v>4.6960327058823532</v>
      </c>
      <c r="H455" s="318">
        <f t="shared" si="205"/>
        <v>6.874941176470589</v>
      </c>
      <c r="I455" s="318">
        <f t="shared" si="205"/>
        <v>0</v>
      </c>
      <c r="J455" s="318">
        <f t="shared" si="205"/>
        <v>5.269098705882354</v>
      </c>
      <c r="K455" s="318">
        <f t="shared" si="205"/>
        <v>5.8277895882352952</v>
      </c>
      <c r="L455" s="318">
        <f t="shared" si="205"/>
        <v>5.1163814117647064</v>
      </c>
      <c r="M455" s="318">
        <f t="shared" si="205"/>
        <v>5.748782294117647</v>
      </c>
      <c r="N455" s="300"/>
      <c r="O455" s="317" t="s">
        <v>179</v>
      </c>
      <c r="P455" s="318">
        <f>P274*0.54</f>
        <v>4.4393024117647064</v>
      </c>
      <c r="Q455" s="318">
        <f>Q274*0.54</f>
        <v>5.0286393529411759</v>
      </c>
      <c r="R455" s="318">
        <f>R274*0.54</f>
        <v>5.3905277647058822</v>
      </c>
      <c r="S455" s="318">
        <f>S274*0.54</f>
        <v>5.7426723529411774</v>
      </c>
      <c r="T455" s="300"/>
      <c r="U455" s="345" t="s">
        <v>179</v>
      </c>
      <c r="V455" s="318">
        <f>V274*0.54</f>
        <v>4.7673201176470581</v>
      </c>
      <c r="W455" s="318">
        <f>W274*0.54</f>
        <v>5.7031517647058836</v>
      </c>
      <c r="X455" s="300"/>
      <c r="Y455" s="345" t="s">
        <v>179</v>
      </c>
      <c r="Z455" s="318">
        <f>Z274*0.54</f>
        <v>5.3822620588235308</v>
      </c>
    </row>
    <row r="456" spans="1:26">
      <c r="A456" s="317" t="s">
        <v>77</v>
      </c>
      <c r="B456" s="318">
        <f t="shared" ref="B456:M456" si="206">B275*0.465</f>
        <v>3.7317025000000004</v>
      </c>
      <c r="C456" s="318">
        <f t="shared" si="206"/>
        <v>3.842612294117647</v>
      </c>
      <c r="D456" s="318">
        <f t="shared" si="206"/>
        <v>4.1510062205882363</v>
      </c>
      <c r="E456" s="318">
        <f t="shared" si="206"/>
        <v>4.2863558676470594</v>
      </c>
      <c r="F456" s="318">
        <f t="shared" si="206"/>
        <v>4.3482382500000005</v>
      </c>
      <c r="G456" s="318">
        <f t="shared" si="206"/>
        <v>4.3829277058823539</v>
      </c>
      <c r="H456" s="318">
        <f t="shared" si="206"/>
        <v>4.4514755441176472</v>
      </c>
      <c r="I456" s="318">
        <f t="shared" si="206"/>
        <v>4.561661397058824</v>
      </c>
      <c r="J456" s="318">
        <f t="shared" si="206"/>
        <v>4.7065175588235295</v>
      </c>
      <c r="K456" s="318">
        <f t="shared" si="206"/>
        <v>4.7662085147058821</v>
      </c>
      <c r="L456" s="318">
        <f t="shared" si="206"/>
        <v>4.8257417352941179</v>
      </c>
      <c r="M456" s="318">
        <f t="shared" si="206"/>
        <v>4.9389136176470592</v>
      </c>
      <c r="N456" s="300"/>
      <c r="O456" s="317" t="s">
        <v>77</v>
      </c>
      <c r="P456" s="318">
        <f>P275*0.465</f>
        <v>3.9346357941176473</v>
      </c>
      <c r="Q456" s="318">
        <f>Q275*0.465</f>
        <v>4.3440477794117651</v>
      </c>
      <c r="R456" s="318">
        <f>R275*0.465</f>
        <v>4.5790209411764708</v>
      </c>
      <c r="S456" s="318">
        <f>S275*0.465</f>
        <v>4.8316919117647057</v>
      </c>
      <c r="T456" s="300"/>
      <c r="U456" s="345" t="s">
        <v>77</v>
      </c>
      <c r="V456" s="318">
        <f>V275*0.465</f>
        <v>4.1301573529411773</v>
      </c>
      <c r="W456" s="318">
        <f>W275*0.465</f>
        <v>4.7145333382352943</v>
      </c>
      <c r="X456" s="300"/>
      <c r="Y456" s="345" t="s">
        <v>77</v>
      </c>
      <c r="Z456" s="318">
        <f>Z275*0.465</f>
        <v>4.44829075</v>
      </c>
    </row>
    <row r="457" spans="1:26" ht="13.5" thickBot="1">
      <c r="A457" s="325" t="s">
        <v>180</v>
      </c>
      <c r="B457" s="326">
        <f t="shared" ref="B457:M457" si="207">B276*0.516</f>
        <v>4.7593872117647056</v>
      </c>
      <c r="C457" s="326">
        <f t="shared" si="207"/>
        <v>4.7989037058823536</v>
      </c>
      <c r="D457" s="326">
        <f t="shared" si="207"/>
        <v>5.0184662588235298</v>
      </c>
      <c r="E457" s="326">
        <f t="shared" si="207"/>
        <v>5.0800503529411767</v>
      </c>
      <c r="F457" s="326">
        <f t="shared" si="207"/>
        <v>5.141860070588236</v>
      </c>
      <c r="G457" s="326">
        <f t="shared" si="207"/>
        <v>5.2056695411764702</v>
      </c>
      <c r="H457" s="326">
        <f t="shared" si="207"/>
        <v>5.3190666117647059</v>
      </c>
      <c r="I457" s="326">
        <f t="shared" si="207"/>
        <v>5.5185936941176479</v>
      </c>
      <c r="J457" s="326">
        <f t="shared" si="207"/>
        <v>5.7601029411764708</v>
      </c>
      <c r="K457" s="326">
        <f t="shared" si="207"/>
        <v>5.8479362588235304</v>
      </c>
      <c r="L457" s="326">
        <f t="shared" si="207"/>
        <v>5.9254940941176475</v>
      </c>
      <c r="M457" s="326">
        <f t="shared" si="207"/>
        <v>6.0788285529411761</v>
      </c>
      <c r="N457" s="300"/>
      <c r="O457" s="325" t="s">
        <v>180</v>
      </c>
      <c r="P457" s="326">
        <f>P276*0.516</f>
        <v>4.8805384470588233</v>
      </c>
      <c r="Q457" s="326">
        <f>Q276*0.516</f>
        <v>5.1469856705882346</v>
      </c>
      <c r="R457" s="326">
        <f>R276*0.516</f>
        <v>5.5356727882352947</v>
      </c>
      <c r="S457" s="326">
        <f>S276*0.516</f>
        <v>5.9365010823529403</v>
      </c>
      <c r="T457" s="300"/>
      <c r="U457" s="349" t="s">
        <v>180</v>
      </c>
      <c r="V457" s="326">
        <f>V276*0.516</f>
        <v>5.0109533999999991</v>
      </c>
      <c r="W457" s="326">
        <f>W276*0.516</f>
        <v>5.7448490705882351</v>
      </c>
      <c r="X457" s="300"/>
      <c r="Y457" s="349" t="s">
        <v>180</v>
      </c>
      <c r="Z457" s="326">
        <f>Z276*0.516</f>
        <v>5.383979411764706</v>
      </c>
    </row>
    <row r="459" spans="1:26" ht="16.5" thickBot="1">
      <c r="A459" s="301">
        <v>2012</v>
      </c>
      <c r="B459" s="300"/>
      <c r="C459" s="300" t="s">
        <v>187</v>
      </c>
      <c r="D459" s="300"/>
      <c r="E459" s="300"/>
      <c r="F459" s="300"/>
      <c r="G459" s="300"/>
      <c r="H459" s="300"/>
      <c r="I459" s="300"/>
      <c r="J459" s="300"/>
      <c r="K459" s="300"/>
      <c r="L459" s="300"/>
      <c r="M459" s="299" t="s">
        <v>101</v>
      </c>
      <c r="N459" s="300"/>
      <c r="O459" s="301">
        <v>2012</v>
      </c>
      <c r="P459" s="302" t="s">
        <v>154</v>
      </c>
      <c r="Q459" s="302"/>
      <c r="R459" s="302"/>
      <c r="S459" s="302"/>
      <c r="T459" s="300"/>
      <c r="U459" s="301">
        <v>2012</v>
      </c>
      <c r="V459" s="302" t="s">
        <v>155</v>
      </c>
      <c r="W459" s="302"/>
      <c r="X459" s="300"/>
      <c r="Y459" s="301">
        <v>2012</v>
      </c>
      <c r="Z459" s="300"/>
    </row>
    <row r="460" spans="1:26" ht="13.5" thickBot="1">
      <c r="A460" s="306"/>
      <c r="B460" s="307" t="s">
        <v>157</v>
      </c>
      <c r="C460" s="307" t="s">
        <v>158</v>
      </c>
      <c r="D460" s="307" t="s">
        <v>159</v>
      </c>
      <c r="E460" s="307" t="s">
        <v>160</v>
      </c>
      <c r="F460" s="307" t="s">
        <v>161</v>
      </c>
      <c r="G460" s="307" t="s">
        <v>162</v>
      </c>
      <c r="H460" s="307" t="s">
        <v>163</v>
      </c>
      <c r="I460" s="307" t="s">
        <v>164</v>
      </c>
      <c r="J460" s="307" t="s">
        <v>165</v>
      </c>
      <c r="K460" s="307" t="s">
        <v>166</v>
      </c>
      <c r="L460" s="307" t="s">
        <v>167</v>
      </c>
      <c r="M460" s="308" t="s">
        <v>168</v>
      </c>
      <c r="N460" s="300"/>
      <c r="O460" s="335"/>
      <c r="P460" s="332" t="s">
        <v>169</v>
      </c>
      <c r="Q460" s="332" t="s">
        <v>170</v>
      </c>
      <c r="R460" s="332" t="s">
        <v>171</v>
      </c>
      <c r="S460" s="333" t="s">
        <v>172</v>
      </c>
      <c r="T460" s="300"/>
      <c r="U460" s="306"/>
      <c r="V460" s="332" t="s">
        <v>173</v>
      </c>
      <c r="W460" s="333" t="s">
        <v>174</v>
      </c>
      <c r="X460" s="300"/>
      <c r="Y460" s="306"/>
      <c r="Z460" s="333" t="s">
        <v>175</v>
      </c>
    </row>
    <row r="461" spans="1:26" ht="13.5" thickBot="1">
      <c r="A461" s="334" t="s">
        <v>176</v>
      </c>
      <c r="B461" s="315">
        <f t="shared" ref="B461:M461" si="208">B280*0.507</f>
        <v>6.5620115294117651</v>
      </c>
      <c r="C461" s="315">
        <f t="shared" si="208"/>
        <v>6.5824008823529416</v>
      </c>
      <c r="D461" s="315">
        <f t="shared" si="208"/>
        <v>6.3442500588235289</v>
      </c>
      <c r="E461" s="315">
        <f t="shared" si="208"/>
        <v>6.3080641764705883</v>
      </c>
      <c r="F461" s="315">
        <f t="shared" si="208"/>
        <v>6.2025236764705882</v>
      </c>
      <c r="G461" s="315">
        <f t="shared" si="208"/>
        <v>6.3292935588235295</v>
      </c>
      <c r="H461" s="315">
        <f t="shared" si="208"/>
        <v>6.3474411764705883</v>
      </c>
      <c r="I461" s="315">
        <f t="shared" si="208"/>
        <v>6.4731722058823538</v>
      </c>
      <c r="J461" s="315">
        <f t="shared" si="208"/>
        <v>6.5462696764705885</v>
      </c>
      <c r="K461" s="315">
        <f t="shared" si="208"/>
        <v>6.4039517941176465</v>
      </c>
      <c r="L461" s="315">
        <f t="shared" si="208"/>
        <v>6.3177617941176472</v>
      </c>
      <c r="M461" s="315">
        <f t="shared" si="208"/>
        <v>6.3456169705882353</v>
      </c>
      <c r="N461" s="300"/>
      <c r="O461" s="339" t="s">
        <v>176</v>
      </c>
      <c r="P461" s="315">
        <f>P280*0.507</f>
        <v>6.4871693823529419</v>
      </c>
      <c r="Q461" s="315">
        <f>Q280*0.507</f>
        <v>6.2718335588235297</v>
      </c>
      <c r="R461" s="315">
        <f>R280*0.507</f>
        <v>6.4571221764705884</v>
      </c>
      <c r="S461" s="315">
        <f>S280*0.507</f>
        <v>6.3578147941176466</v>
      </c>
      <c r="T461" s="300"/>
      <c r="U461" s="346" t="s">
        <v>176</v>
      </c>
      <c r="V461" s="315">
        <f>V280*0.507</f>
        <v>6.3747048529411758</v>
      </c>
      <c r="W461" s="315">
        <f>W280*0.507</f>
        <v>6.4051049705882352</v>
      </c>
      <c r="X461" s="300"/>
      <c r="Y461" s="347" t="s">
        <v>176</v>
      </c>
      <c r="Z461" s="315">
        <f>Z280*0.507</f>
        <v>6.3897905882352948</v>
      </c>
    </row>
    <row r="462" spans="1:26">
      <c r="A462" s="343" t="s">
        <v>177</v>
      </c>
      <c r="B462" s="321">
        <f t="shared" ref="B462:M462" si="209">B281*0.539</f>
        <v>7.6711346627450983</v>
      </c>
      <c r="C462" s="321">
        <f t="shared" si="209"/>
        <v>7.5416045078431377</v>
      </c>
      <c r="D462" s="321">
        <f t="shared" si="209"/>
        <v>7.1775168774509801</v>
      </c>
      <c r="E462" s="321">
        <f t="shared" si="209"/>
        <v>7.1742141813725491</v>
      </c>
      <c r="F462" s="321">
        <f t="shared" si="209"/>
        <v>6.9068152245098045</v>
      </c>
      <c r="G462" s="321">
        <f t="shared" si="209"/>
        <v>7.0501569901960792</v>
      </c>
      <c r="H462" s="321">
        <f t="shared" si="209"/>
        <v>7.1358981509803918</v>
      </c>
      <c r="I462" s="321">
        <f t="shared" si="209"/>
        <v>7.3953648245098051</v>
      </c>
      <c r="J462" s="321">
        <f t="shared" si="209"/>
        <v>7.4949905196078435</v>
      </c>
      <c r="K462" s="321">
        <f t="shared" si="209"/>
        <v>7.3695726176470586</v>
      </c>
      <c r="L462" s="321">
        <f t="shared" si="209"/>
        <v>7.2594369509803922</v>
      </c>
      <c r="M462" s="321">
        <f t="shared" si="209"/>
        <v>7.2188941107843139</v>
      </c>
      <c r="N462" s="300"/>
      <c r="O462" s="343" t="s">
        <v>177</v>
      </c>
      <c r="P462" s="321">
        <f>P281*0.539</f>
        <v>7.4419925519607846</v>
      </c>
      <c r="Q462" s="321">
        <f>Q281*0.539</f>
        <v>7.0230357784313728</v>
      </c>
      <c r="R462" s="321">
        <f>R281*0.539</f>
        <v>7.3427811470588251</v>
      </c>
      <c r="S462" s="321">
        <f>S281*0.539</f>
        <v>7.2873370705882348</v>
      </c>
      <c r="T462" s="300"/>
      <c r="U462" s="348" t="s">
        <v>177</v>
      </c>
      <c r="V462" s="321">
        <f>V281*0.539</f>
        <v>7.2264189735294124</v>
      </c>
      <c r="W462" s="321">
        <f>W281*0.539</f>
        <v>7.3139494029411773</v>
      </c>
      <c r="X462" s="300"/>
      <c r="Y462" s="348" t="s">
        <v>177</v>
      </c>
      <c r="Z462" s="321">
        <f>Z281*0.539</f>
        <v>7.2680894862745111</v>
      </c>
    </row>
    <row r="463" spans="1:26">
      <c r="A463" s="317" t="s">
        <v>178</v>
      </c>
      <c r="B463" s="318">
        <f t="shared" ref="B463:M463" si="210">B282*0.535</f>
        <v>7.6330610980392164</v>
      </c>
      <c r="C463" s="318">
        <f t="shared" si="210"/>
        <v>7.4960990000000001</v>
      </c>
      <c r="D463" s="318">
        <f t="shared" si="210"/>
        <v>7.1115719460784321</v>
      </c>
      <c r="E463" s="318">
        <f t="shared" si="210"/>
        <v>7.1190063480392158</v>
      </c>
      <c r="F463" s="318">
        <f t="shared" si="210"/>
        <v>6.8322626078431377</v>
      </c>
      <c r="G463" s="318">
        <f t="shared" si="210"/>
        <v>6.9983612254901963</v>
      </c>
      <c r="H463" s="318">
        <f t="shared" si="210"/>
        <v>7.0658797990196094</v>
      </c>
      <c r="I463" s="318">
        <f t="shared" si="210"/>
        <v>7.3357379950980395</v>
      </c>
      <c r="J463" s="318">
        <f t="shared" si="210"/>
        <v>7.4476143627450986</v>
      </c>
      <c r="K463" s="318">
        <f t="shared" si="210"/>
        <v>7.3263356323529418</v>
      </c>
      <c r="L463" s="318">
        <f t="shared" si="210"/>
        <v>7.2307085784313729</v>
      </c>
      <c r="M463" s="318">
        <f t="shared" si="210"/>
        <v>7.2251555931372549</v>
      </c>
      <c r="N463" s="300"/>
      <c r="O463" s="317" t="s">
        <v>178</v>
      </c>
      <c r="P463" s="318">
        <f>P282*0.535</f>
        <v>7.4103065049019605</v>
      </c>
      <c r="Q463" s="318">
        <f>Q282*0.535</f>
        <v>6.9537925784313721</v>
      </c>
      <c r="R463" s="318">
        <f>R282*0.535</f>
        <v>7.2672826470588232</v>
      </c>
      <c r="S463" s="318">
        <f>S282*0.535</f>
        <v>7.2594952499999996</v>
      </c>
      <c r="T463" s="300"/>
      <c r="U463" s="345" t="s">
        <v>178</v>
      </c>
      <c r="V463" s="318">
        <f>V282*0.535</f>
        <v>7.1575431323529406</v>
      </c>
      <c r="W463" s="318">
        <f>W282*0.535</f>
        <v>7.2632916519607846</v>
      </c>
      <c r="X463" s="300"/>
      <c r="Y463" s="345" t="s">
        <v>178</v>
      </c>
      <c r="Z463" s="318">
        <f>Z282*0.535</f>
        <v>7.2061048725490204</v>
      </c>
    </row>
    <row r="464" spans="1:26">
      <c r="A464" s="317" t="s">
        <v>179</v>
      </c>
      <c r="B464" s="318">
        <f t="shared" ref="B464:M464" si="211">B283*0.54</f>
        <v>6.6547376470588242</v>
      </c>
      <c r="C464" s="318">
        <f t="shared" si="211"/>
        <v>0</v>
      </c>
      <c r="D464" s="318">
        <f t="shared" si="211"/>
        <v>6.3739164705882363</v>
      </c>
      <c r="E464" s="318">
        <f t="shared" si="211"/>
        <v>5.568490588235294</v>
      </c>
      <c r="F464" s="318">
        <f t="shared" si="211"/>
        <v>0</v>
      </c>
      <c r="G464" s="318">
        <f t="shared" si="211"/>
        <v>0</v>
      </c>
      <c r="H464" s="318">
        <f t="shared" si="211"/>
        <v>0</v>
      </c>
      <c r="I464" s="318">
        <f t="shared" si="211"/>
        <v>0</v>
      </c>
      <c r="J464" s="318">
        <f t="shared" si="211"/>
        <v>0</v>
      </c>
      <c r="K464" s="318">
        <f t="shared" si="211"/>
        <v>6.5927170588235295</v>
      </c>
      <c r="L464" s="318">
        <f t="shared" si="211"/>
        <v>0</v>
      </c>
      <c r="M464" s="318">
        <f t="shared" si="211"/>
        <v>0</v>
      </c>
      <c r="N464" s="300"/>
      <c r="O464" s="317" t="s">
        <v>179</v>
      </c>
      <c r="P464" s="318">
        <f>P283*0.54</f>
        <v>6.4627803529411763</v>
      </c>
      <c r="Q464" s="318">
        <f>Q283*0.54</f>
        <v>5.568490588235294</v>
      </c>
      <c r="R464" s="318">
        <f>R283*0.54</f>
        <v>0</v>
      </c>
      <c r="S464" s="318">
        <f>S283*0.54</f>
        <v>6.5927170588235295</v>
      </c>
      <c r="T464" s="300"/>
      <c r="U464" s="345" t="s">
        <v>179</v>
      </c>
      <c r="V464" s="318">
        <f>V283*0.54</f>
        <v>6.4387805294117646</v>
      </c>
      <c r="W464" s="318">
        <f>W283*0.54</f>
        <v>6.5927170588235295</v>
      </c>
      <c r="X464" s="300"/>
      <c r="Y464" s="345" t="s">
        <v>179</v>
      </c>
      <c r="Z464" s="318">
        <f>Z283*0.54</f>
        <v>6.4491358235294118</v>
      </c>
    </row>
    <row r="465" spans="1:29">
      <c r="A465" s="317" t="s">
        <v>77</v>
      </c>
      <c r="B465" s="318">
        <f t="shared" ref="B465:M465" si="212">B284*0.465</f>
        <v>5.1291524117647063</v>
      </c>
      <c r="C465" s="318">
        <f t="shared" si="212"/>
        <v>5.2422919264705889</v>
      </c>
      <c r="D465" s="318">
        <f t="shared" si="212"/>
        <v>5.2305556911764715</v>
      </c>
      <c r="E465" s="318">
        <f t="shared" si="212"/>
        <v>5.1842138823529416</v>
      </c>
      <c r="F465" s="318">
        <f t="shared" si="212"/>
        <v>5.1899461470588237</v>
      </c>
      <c r="G465" s="318">
        <f t="shared" si="212"/>
        <v>5.323771323529412</v>
      </c>
      <c r="H465" s="318">
        <f t="shared" si="212"/>
        <v>5.3045125735294123</v>
      </c>
      <c r="I465" s="318">
        <f t="shared" si="212"/>
        <v>5.3603180441176477</v>
      </c>
      <c r="J465" s="318">
        <f t="shared" si="212"/>
        <v>5.3846316176470594</v>
      </c>
      <c r="K465" s="318">
        <f t="shared" si="212"/>
        <v>5.2730799411764711</v>
      </c>
      <c r="L465" s="318">
        <f t="shared" si="212"/>
        <v>5.112533676470588</v>
      </c>
      <c r="M465" s="318">
        <f t="shared" si="212"/>
        <v>5.1276712500000006</v>
      </c>
      <c r="N465" s="300"/>
      <c r="O465" s="317" t="s">
        <v>77</v>
      </c>
      <c r="P465" s="318">
        <f>P284*0.465</f>
        <v>5.2046497205882361</v>
      </c>
      <c r="Q465" s="318">
        <f>Q284*0.465</f>
        <v>5.2326126323529403</v>
      </c>
      <c r="R465" s="318">
        <f>R284*0.465</f>
        <v>5.3517533823529417</v>
      </c>
      <c r="S465" s="318">
        <f>S284*0.465</f>
        <v>5.1811006617647068</v>
      </c>
      <c r="T465" s="300"/>
      <c r="U465" s="345" t="s">
        <v>77</v>
      </c>
      <c r="V465" s="318">
        <f>V284*0.465</f>
        <v>5.2191504264705895</v>
      </c>
      <c r="W465" s="318">
        <f>W284*0.465</f>
        <v>5.2617266470588238</v>
      </c>
      <c r="X465" s="300"/>
      <c r="Y465" s="345" t="s">
        <v>77</v>
      </c>
      <c r="Z465" s="318">
        <f>Z284*0.465</f>
        <v>5.2417681176470596</v>
      </c>
    </row>
    <row r="466" spans="1:29" ht="13.5" thickBot="1">
      <c r="A466" s="325" t="s">
        <v>180</v>
      </c>
      <c r="B466" s="326">
        <f t="shared" ref="B466:M466" si="213">B285*0.516</f>
        <v>6.2606016941176472</v>
      </c>
      <c r="C466" s="326">
        <f t="shared" si="213"/>
        <v>6.3656208470588229</v>
      </c>
      <c r="D466" s="326">
        <f t="shared" si="213"/>
        <v>6.2509762705882359</v>
      </c>
      <c r="E466" s="326">
        <f t="shared" si="213"/>
        <v>6.2392504235294117</v>
      </c>
      <c r="F466" s="326">
        <f t="shared" si="213"/>
        <v>6.2878621764705889</v>
      </c>
      <c r="G466" s="326">
        <f t="shared" si="213"/>
        <v>6.3366707176470589</v>
      </c>
      <c r="H466" s="326">
        <f t="shared" si="213"/>
        <v>6.3718912588235295</v>
      </c>
      <c r="I466" s="326">
        <f t="shared" si="213"/>
        <v>6.464001305882352</v>
      </c>
      <c r="J466" s="326">
        <f t="shared" si="213"/>
        <v>6.5202569411764699</v>
      </c>
      <c r="K466" s="326">
        <f t="shared" si="213"/>
        <v>6.4611127176470591</v>
      </c>
      <c r="L466" s="326">
        <f t="shared" si="213"/>
        <v>6.4381775294117638</v>
      </c>
      <c r="M466" s="326">
        <f t="shared" si="213"/>
        <v>6.4006673647058818</v>
      </c>
      <c r="N466" s="300"/>
      <c r="O466" s="325" t="s">
        <v>180</v>
      </c>
      <c r="P466" s="326">
        <f>P285*0.516</f>
        <v>6.2898593999999992</v>
      </c>
      <c r="Q466" s="326">
        <f>Q285*0.516</f>
        <v>6.289519447058824</v>
      </c>
      <c r="R466" s="326">
        <f>R285*0.516</f>
        <v>6.4528683529411772</v>
      </c>
      <c r="S466" s="326">
        <f>S285*0.516</f>
        <v>6.4373787411764702</v>
      </c>
      <c r="T466" s="300"/>
      <c r="U466" s="349" t="s">
        <v>180</v>
      </c>
      <c r="V466" s="326">
        <f>V285*0.516</f>
        <v>6.289673235294118</v>
      </c>
      <c r="W466" s="326">
        <f>W285*0.516</f>
        <v>6.4446553529411768</v>
      </c>
      <c r="X466" s="300"/>
      <c r="Y466" s="349" t="s">
        <v>180</v>
      </c>
      <c r="Z466" s="326">
        <f>Z285*0.516</f>
        <v>6.3667798235294129</v>
      </c>
      <c r="AB466" s="357"/>
    </row>
    <row r="467" spans="1:29">
      <c r="AB467" s="357"/>
    </row>
    <row r="468" spans="1:29" ht="16.5" thickBot="1">
      <c r="A468" s="301">
        <v>2013</v>
      </c>
      <c r="B468" s="300"/>
      <c r="C468" s="300" t="s">
        <v>187</v>
      </c>
      <c r="D468" s="300"/>
      <c r="E468" s="300"/>
      <c r="F468" s="300"/>
      <c r="G468" s="300"/>
      <c r="H468" s="300"/>
      <c r="I468" s="300"/>
      <c r="J468" s="300"/>
      <c r="K468" s="300"/>
      <c r="L468" s="300"/>
      <c r="M468" s="299" t="s">
        <v>101</v>
      </c>
      <c r="N468" s="300"/>
      <c r="O468" s="301">
        <v>2013</v>
      </c>
      <c r="P468" s="302" t="s">
        <v>154</v>
      </c>
      <c r="Q468" s="302"/>
      <c r="R468" s="302"/>
      <c r="S468" s="302"/>
      <c r="T468" s="300"/>
      <c r="U468" s="301">
        <v>2013</v>
      </c>
      <c r="V468" s="302" t="s">
        <v>155</v>
      </c>
      <c r="W468" s="302"/>
      <c r="X468" s="300"/>
      <c r="Y468" s="301">
        <v>2013</v>
      </c>
      <c r="Z468" s="300"/>
    </row>
    <row r="469" spans="1:29" ht="13.5" thickBot="1">
      <c r="A469" s="306"/>
      <c r="B469" s="307" t="s">
        <v>157</v>
      </c>
      <c r="C469" s="307" t="s">
        <v>158</v>
      </c>
      <c r="D469" s="307" t="s">
        <v>159</v>
      </c>
      <c r="E469" s="307" t="s">
        <v>160</v>
      </c>
      <c r="F469" s="307" t="s">
        <v>161</v>
      </c>
      <c r="G469" s="307" t="s">
        <v>162</v>
      </c>
      <c r="H469" s="307" t="s">
        <v>163</v>
      </c>
      <c r="I469" s="307" t="s">
        <v>164</v>
      </c>
      <c r="J469" s="307" t="s">
        <v>165</v>
      </c>
      <c r="K469" s="307" t="s">
        <v>166</v>
      </c>
      <c r="L469" s="307" t="s">
        <v>167</v>
      </c>
      <c r="M469" s="308" t="s">
        <v>168</v>
      </c>
      <c r="N469" s="300"/>
      <c r="O469" s="335"/>
      <c r="P469" s="332" t="s">
        <v>169</v>
      </c>
      <c r="Q469" s="332" t="s">
        <v>170</v>
      </c>
      <c r="R469" s="332" t="s">
        <v>171</v>
      </c>
      <c r="S469" s="333" t="s">
        <v>172</v>
      </c>
      <c r="T469" s="300"/>
      <c r="U469" s="306"/>
      <c r="V469" s="332" t="s">
        <v>173</v>
      </c>
      <c r="W469" s="333" t="s">
        <v>174</v>
      </c>
      <c r="X469" s="300"/>
      <c r="Y469" s="306"/>
      <c r="Z469" s="333" t="s">
        <v>175</v>
      </c>
      <c r="AB469" s="159"/>
      <c r="AC469" s="159"/>
    </row>
    <row r="470" spans="1:29" ht="13.5" thickBot="1">
      <c r="A470" s="334" t="s">
        <v>176</v>
      </c>
      <c r="B470" s="315">
        <f t="shared" ref="B470:M470" si="214">B289*0.507</f>
        <v>6.4666458235294115</v>
      </c>
      <c r="C470" s="315">
        <f t="shared" si="214"/>
        <v>6.4796240294117649</v>
      </c>
      <c r="D470" s="315">
        <f t="shared" si="214"/>
        <v>6.1812247058823537</v>
      </c>
      <c r="E470" s="315">
        <f t="shared" si="214"/>
        <v>6.2794137058823525</v>
      </c>
      <c r="F470" s="315">
        <f t="shared" si="214"/>
        <v>6.0117177058823525</v>
      </c>
      <c r="G470" s="315">
        <f t="shared" si="214"/>
        <v>5.9960205882352939</v>
      </c>
      <c r="H470" s="315">
        <f t="shared" si="214"/>
        <v>5.9068233823529415</v>
      </c>
      <c r="I470" s="315">
        <f t="shared" si="214"/>
        <v>5.9094279705882347</v>
      </c>
      <c r="J470" s="315">
        <f t="shared" si="214"/>
        <v>5.9798363529411773</v>
      </c>
      <c r="K470" s="315">
        <f t="shared" si="214"/>
        <v>5.9031252647058823</v>
      </c>
      <c r="L470" s="315">
        <f t="shared" si="214"/>
        <v>5.862475794117648</v>
      </c>
      <c r="M470" s="315">
        <f t="shared" si="214"/>
        <v>5.8482450000000004</v>
      </c>
      <c r="N470" s="300"/>
      <c r="O470" s="339" t="s">
        <v>176</v>
      </c>
      <c r="P470" s="315">
        <f>P289*0.507</f>
        <v>6.3818625000000004</v>
      </c>
      <c r="Q470" s="315">
        <f>Q289*0.507</f>
        <v>6.0825088235294116</v>
      </c>
      <c r="R470" s="315">
        <f>R289*0.507</f>
        <v>5.9312488529411773</v>
      </c>
      <c r="S470" s="316">
        <f>S289*0.507</f>
        <v>5.8741019999999997</v>
      </c>
      <c r="T470" s="300"/>
      <c r="U470" s="346" t="s">
        <v>176</v>
      </c>
      <c r="V470" s="315">
        <f>V289*0.507</f>
        <v>6.2228782352941172</v>
      </c>
      <c r="W470" s="315">
        <f>W289*0.507</f>
        <v>5.9024790882352942</v>
      </c>
      <c r="X470" s="300"/>
      <c r="Y470" s="347" t="s">
        <v>176</v>
      </c>
      <c r="Z470" s="315">
        <f>Z289*0.507</f>
        <v>6.059937382352941</v>
      </c>
      <c r="AB470" s="159"/>
      <c r="AC470" s="159"/>
    </row>
    <row r="471" spans="1:29">
      <c r="A471" s="343" t="s">
        <v>177</v>
      </c>
      <c r="B471" s="321">
        <f t="shared" ref="B471:M471" si="215">B290*0.539</f>
        <v>7.3596576598039221</v>
      </c>
      <c r="C471" s="321">
        <f t="shared" si="215"/>
        <v>7.2714725039215695</v>
      </c>
      <c r="D471" s="321">
        <f t="shared" si="215"/>
        <v>6.8854306637254901</v>
      </c>
      <c r="E471" s="321">
        <f t="shared" si="215"/>
        <v>6.9361780421568637</v>
      </c>
      <c r="F471" s="321">
        <f t="shared" si="215"/>
        <v>6.6510042392156858</v>
      </c>
      <c r="G471" s="321">
        <f t="shared" si="215"/>
        <v>6.6268765911764707</v>
      </c>
      <c r="H471" s="321">
        <f t="shared" si="215"/>
        <v>6.52254468627451</v>
      </c>
      <c r="I471" s="321">
        <f t="shared" si="215"/>
        <v>6.6218448676470594</v>
      </c>
      <c r="J471" s="321">
        <f t="shared" si="215"/>
        <v>6.718727475490196</v>
      </c>
      <c r="K471" s="321">
        <f t="shared" si="215"/>
        <v>6.7322495058823542</v>
      </c>
      <c r="L471" s="321">
        <f t="shared" si="215"/>
        <v>6.7342353509803932</v>
      </c>
      <c r="M471" s="321">
        <f t="shared" si="215"/>
        <v>6.6998386960784311</v>
      </c>
      <c r="N471" s="300"/>
      <c r="O471" s="343" t="s">
        <v>177</v>
      </c>
      <c r="P471" s="321">
        <f>P290*0.539</f>
        <v>7.1889537176470579</v>
      </c>
      <c r="Q471" s="321">
        <f>Q290*0.539</f>
        <v>6.724284459803922</v>
      </c>
      <c r="R471" s="321">
        <f>R290*0.539</f>
        <v>6.6124456588235301</v>
      </c>
      <c r="S471" s="321">
        <f>S290*0.539</f>
        <v>6.7232719852941187</v>
      </c>
      <c r="T471" s="300"/>
      <c r="U471" s="348" t="s">
        <v>177</v>
      </c>
      <c r="V471" s="321">
        <f>V290*0.539</f>
        <v>6.9442841794117642</v>
      </c>
      <c r="W471" s="321">
        <f>W290*0.539</f>
        <v>6.6676825901960788</v>
      </c>
      <c r="X471" s="300"/>
      <c r="Y471" s="348" t="s">
        <v>177</v>
      </c>
      <c r="Z471" s="321">
        <f>Z290*0.539</f>
        <v>6.8073887480392159</v>
      </c>
      <c r="AB471" s="159"/>
      <c r="AC471" s="159"/>
    </row>
    <row r="472" spans="1:29">
      <c r="A472" s="317" t="s">
        <v>178</v>
      </c>
      <c r="B472" s="318">
        <f t="shared" ref="B472:M472" si="216">B291*0.535</f>
        <v>7.3192620931372545</v>
      </c>
      <c r="C472" s="318">
        <f t="shared" si="216"/>
        <v>7.1667057941176475</v>
      </c>
      <c r="D472" s="318">
        <f t="shared" si="216"/>
        <v>6.8081634803921567</v>
      </c>
      <c r="E472" s="318">
        <f t="shared" si="216"/>
        <v>6.8384612647058827</v>
      </c>
      <c r="F472" s="318">
        <f t="shared" si="216"/>
        <v>6.5327376127450982</v>
      </c>
      <c r="G472" s="318">
        <f t="shared" si="216"/>
        <v>6.5096654754901957</v>
      </c>
      <c r="H472" s="318">
        <f t="shared" si="216"/>
        <v>6.4126012647058834</v>
      </c>
      <c r="I472" s="318">
        <f t="shared" si="216"/>
        <v>6.519843588235295</v>
      </c>
      <c r="J472" s="318">
        <f t="shared" si="216"/>
        <v>6.6427949803921571</v>
      </c>
      <c r="K472" s="318">
        <f t="shared" si="216"/>
        <v>6.6700380196078441</v>
      </c>
      <c r="L472" s="318">
        <f t="shared" si="216"/>
        <v>6.6574392941176477</v>
      </c>
      <c r="M472" s="318">
        <f t="shared" si="216"/>
        <v>6.6214306470588236</v>
      </c>
      <c r="N472" s="300"/>
      <c r="O472" s="317" t="s">
        <v>178</v>
      </c>
      <c r="P472" s="318">
        <f>P291*0.535</f>
        <v>7.1067244264705884</v>
      </c>
      <c r="Q472" s="318">
        <f>Q291*0.535</f>
        <v>6.6033717745098048</v>
      </c>
      <c r="R472" s="318">
        <f>R291*0.535</f>
        <v>6.5125843725490196</v>
      </c>
      <c r="S472" s="318">
        <f>S291*0.535</f>
        <v>6.6522707745098044</v>
      </c>
      <c r="T472" s="300"/>
      <c r="U472" s="345" t="s">
        <v>178</v>
      </c>
      <c r="V472" s="318">
        <f>V291*0.535</f>
        <v>6.7994251470588232</v>
      </c>
      <c r="W472" s="318">
        <f>W291*0.535</f>
        <v>6.5793046421568633</v>
      </c>
      <c r="X472" s="300"/>
      <c r="Y472" s="345" t="s">
        <v>178</v>
      </c>
      <c r="Z472" s="318">
        <f>Z291*0.535</f>
        <v>6.6895875490196079</v>
      </c>
      <c r="AB472" s="159"/>
      <c r="AC472" s="159"/>
    </row>
    <row r="473" spans="1:29">
      <c r="A473" s="317" t="s">
        <v>179</v>
      </c>
      <c r="B473" s="318" t="e">
        <f>#REF!*0.54</f>
        <v>#REF!</v>
      </c>
      <c r="C473" s="318" t="e">
        <f>#REF!*0.54</f>
        <v>#REF!</v>
      </c>
      <c r="D473" s="318" t="e">
        <f>#REF!*0.54</f>
        <v>#REF!</v>
      </c>
      <c r="E473" s="318" t="e">
        <f>#REF!*0.54</f>
        <v>#REF!</v>
      </c>
      <c r="F473" s="318" t="e">
        <f>#REF!*0.54</f>
        <v>#REF!</v>
      </c>
      <c r="G473" s="318" t="e">
        <f>#REF!*0.54</f>
        <v>#REF!</v>
      </c>
      <c r="H473" s="318" t="e">
        <f>#REF!*0.54</f>
        <v>#REF!</v>
      </c>
      <c r="I473" s="318" t="e">
        <f>#REF!*0.54</f>
        <v>#REF!</v>
      </c>
      <c r="J473" s="318" t="e">
        <f>#REF!*0.54</f>
        <v>#REF!</v>
      </c>
      <c r="K473" s="318" t="e">
        <f>#REF!*0.54</f>
        <v>#REF!</v>
      </c>
      <c r="L473" s="318" t="e">
        <f>#REF!*0.54</f>
        <v>#REF!</v>
      </c>
      <c r="M473" s="318" t="e">
        <f>#REF!*0.54</f>
        <v>#REF!</v>
      </c>
      <c r="N473" s="300"/>
      <c r="O473" s="317" t="s">
        <v>179</v>
      </c>
      <c r="P473" s="318" t="e">
        <f>#REF!*0.54</f>
        <v>#REF!</v>
      </c>
      <c r="Q473" s="318" t="e">
        <f>#REF!*0.54</f>
        <v>#REF!</v>
      </c>
      <c r="R473" s="318" t="e">
        <f>#REF!*0.54</f>
        <v>#REF!</v>
      </c>
      <c r="S473" s="318" t="e">
        <f>#REF!*0.54</f>
        <v>#REF!</v>
      </c>
      <c r="T473" s="300"/>
      <c r="U473" s="345" t="s">
        <v>179</v>
      </c>
      <c r="V473" s="318" t="e">
        <f>#REF!*0.54</f>
        <v>#REF!</v>
      </c>
      <c r="W473" s="318" t="e">
        <f>#REF!*0.54</f>
        <v>#REF!</v>
      </c>
      <c r="X473" s="300"/>
      <c r="Y473" s="345" t="s">
        <v>179</v>
      </c>
      <c r="Z473" s="318" t="e">
        <f>#REF!*0.54</f>
        <v>#REF!</v>
      </c>
      <c r="AB473" s="159"/>
      <c r="AC473" s="159"/>
    </row>
    <row r="474" spans="1:29">
      <c r="A474" s="317" t="s">
        <v>77</v>
      </c>
      <c r="B474" s="318">
        <f t="shared" ref="B474:M474" si="217">B292*0.465</f>
        <v>5.1975994999999999</v>
      </c>
      <c r="C474" s="318">
        <f t="shared" si="217"/>
        <v>5.2810615294117644</v>
      </c>
      <c r="D474" s="318">
        <f t="shared" si="217"/>
        <v>5.1480920441176474</v>
      </c>
      <c r="E474" s="318">
        <f t="shared" si="217"/>
        <v>5.2818980735294119</v>
      </c>
      <c r="F474" s="318">
        <f t="shared" si="217"/>
        <v>5.0193987352941178</v>
      </c>
      <c r="G474" s="318">
        <f t="shared" si="217"/>
        <v>4.9728782205882354</v>
      </c>
      <c r="H474" s="318">
        <f t="shared" si="217"/>
        <v>4.9320316176470582</v>
      </c>
      <c r="I474" s="318">
        <f t="shared" si="217"/>
        <v>4.8614906617647069</v>
      </c>
      <c r="J474" s="318">
        <f t="shared" si="217"/>
        <v>4.894601852941177</v>
      </c>
      <c r="K474" s="318">
        <f t="shared" si="217"/>
        <v>4.6872278088235291</v>
      </c>
      <c r="L474" s="318">
        <f t="shared" si="217"/>
        <v>4.5528441764705878</v>
      </c>
      <c r="M474" s="318">
        <f t="shared" si="217"/>
        <v>4.4708633088235299</v>
      </c>
      <c r="N474" s="300"/>
      <c r="O474" s="317" t="s">
        <v>77</v>
      </c>
      <c r="P474" s="318">
        <f>P292*0.465</f>
        <v>5.2078468235294126</v>
      </c>
      <c r="Q474" s="318">
        <f>Q292*0.465</f>
        <v>5.0793035</v>
      </c>
      <c r="R474" s="318">
        <f>R292*0.465</f>
        <v>4.898820588235294</v>
      </c>
      <c r="S474" s="318">
        <f>S292*0.465</f>
        <v>4.5844486764705872</v>
      </c>
      <c r="T474" s="300"/>
      <c r="U474" s="345" t="s">
        <v>77</v>
      </c>
      <c r="V474" s="318">
        <f>V292*0.465</f>
        <v>5.1419285147058824</v>
      </c>
      <c r="W474" s="318">
        <f>W292*0.465</f>
        <v>4.7378544558823528</v>
      </c>
      <c r="X474" s="300"/>
      <c r="Y474" s="345" t="s">
        <v>77</v>
      </c>
      <c r="Z474" s="318">
        <f>Z292*0.465</f>
        <v>4.9281730294117656</v>
      </c>
      <c r="AB474" s="159"/>
      <c r="AC474" s="159"/>
    </row>
    <row r="475" spans="1:29" ht="13.5" thickBot="1">
      <c r="A475" s="325" t="s">
        <v>180</v>
      </c>
      <c r="B475" s="326">
        <f t="shared" ref="B475:M475" si="218">B293*0.516</f>
        <v>6.522990223529411</v>
      </c>
      <c r="C475" s="326">
        <f t="shared" si="218"/>
        <v>6.5899366705882354</v>
      </c>
      <c r="D475" s="326">
        <f t="shared" si="218"/>
        <v>6.4147789529411767</v>
      </c>
      <c r="E475" s="326">
        <f t="shared" si="218"/>
        <v>6.4667705058823532</v>
      </c>
      <c r="F475" s="326">
        <f t="shared" si="218"/>
        <v>6.2544016000000004</v>
      </c>
      <c r="G475" s="326">
        <f t="shared" si="218"/>
        <v>6.2586990705882348</v>
      </c>
      <c r="H475" s="326">
        <f t="shared" si="218"/>
        <v>6.2095470352941167</v>
      </c>
      <c r="I475" s="326">
        <f t="shared" si="218"/>
        <v>6.2138313529411766</v>
      </c>
      <c r="J475" s="326">
        <f t="shared" si="218"/>
        <v>6.259592458823529</v>
      </c>
      <c r="K475" s="326">
        <f t="shared" si="218"/>
        <v>6.2746252588235292</v>
      </c>
      <c r="L475" s="326">
        <f t="shared" si="218"/>
        <v>6.2517098000000004</v>
      </c>
      <c r="M475" s="326">
        <f t="shared" si="218"/>
        <v>6.2578507058823529</v>
      </c>
      <c r="N475" s="300"/>
      <c r="O475" s="325" t="s">
        <v>180</v>
      </c>
      <c r="P475" s="326">
        <f>P293*0.516</f>
        <v>6.5073058470588236</v>
      </c>
      <c r="Q475" s="326">
        <f>Q293*0.516</f>
        <v>6.3163544823529403</v>
      </c>
      <c r="R475" s="326">
        <f>R293*0.516</f>
        <v>6.2270025058823526</v>
      </c>
      <c r="S475" s="326">
        <f>S293*0.516</f>
        <v>6.2623181529411767</v>
      </c>
      <c r="T475" s="300"/>
      <c r="U475" s="349" t="s">
        <v>180</v>
      </c>
      <c r="V475" s="326">
        <f>V293*0.516</f>
        <v>6.4027252941176469</v>
      </c>
      <c r="W475" s="326">
        <f>W293*0.516</f>
        <v>6.2450736352941174</v>
      </c>
      <c r="X475" s="300"/>
      <c r="Y475" s="349" t="s">
        <v>180</v>
      </c>
      <c r="Z475" s="326">
        <f>Z293*0.516</f>
        <v>6.3215079058823536</v>
      </c>
      <c r="AB475" s="159"/>
      <c r="AC475" s="159"/>
    </row>
    <row r="476" spans="1:29" ht="16.5" thickBot="1">
      <c r="A476" s="301">
        <v>2014</v>
      </c>
      <c r="B476" s="300"/>
      <c r="C476" s="300" t="s">
        <v>187</v>
      </c>
      <c r="D476" s="300"/>
      <c r="E476" s="300"/>
      <c r="F476" s="300"/>
      <c r="G476" s="300"/>
      <c r="H476" s="300"/>
      <c r="I476" s="300"/>
      <c r="J476" s="300"/>
      <c r="K476" s="300"/>
      <c r="L476" s="300"/>
      <c r="M476" s="299" t="s">
        <v>101</v>
      </c>
      <c r="N476" s="300"/>
      <c r="O476" s="301">
        <v>2014</v>
      </c>
      <c r="P476" s="302" t="s">
        <v>154</v>
      </c>
      <c r="Q476" s="302"/>
      <c r="R476" s="302"/>
      <c r="S476" s="302"/>
      <c r="T476" s="300"/>
      <c r="U476" s="301">
        <v>2014</v>
      </c>
      <c r="V476" s="302" t="s">
        <v>155</v>
      </c>
      <c r="W476" s="302"/>
      <c r="X476" s="300"/>
      <c r="Y476" s="301">
        <v>2014</v>
      </c>
      <c r="Z476" s="300"/>
    </row>
    <row r="477" spans="1:29" ht="13.5" thickBot="1">
      <c r="A477" s="306"/>
      <c r="B477" s="332" t="s">
        <v>157</v>
      </c>
      <c r="C477" s="332" t="s">
        <v>158</v>
      </c>
      <c r="D477" s="332" t="s">
        <v>159</v>
      </c>
      <c r="E477" s="332" t="s">
        <v>160</v>
      </c>
      <c r="F477" s="332" t="s">
        <v>161</v>
      </c>
      <c r="G477" s="332" t="s">
        <v>162</v>
      </c>
      <c r="H477" s="332" t="s">
        <v>163</v>
      </c>
      <c r="I477" s="332" t="s">
        <v>164</v>
      </c>
      <c r="J477" s="332" t="s">
        <v>165</v>
      </c>
      <c r="K477" s="332" t="s">
        <v>166</v>
      </c>
      <c r="L477" s="332" t="s">
        <v>167</v>
      </c>
      <c r="M477" s="333" t="s">
        <v>168</v>
      </c>
      <c r="N477" s="300"/>
      <c r="O477" s="335"/>
      <c r="P477" s="332" t="s">
        <v>169</v>
      </c>
      <c r="Q477" s="332" t="s">
        <v>170</v>
      </c>
      <c r="R477" s="332" t="s">
        <v>171</v>
      </c>
      <c r="S477" s="333" t="s">
        <v>172</v>
      </c>
      <c r="T477" s="300"/>
      <c r="U477" s="335"/>
      <c r="V477" s="332" t="s">
        <v>173</v>
      </c>
      <c r="W477" s="333" t="s">
        <v>174</v>
      </c>
      <c r="X477" s="300"/>
      <c r="Y477" s="306"/>
      <c r="Z477" s="333" t="s">
        <v>175</v>
      </c>
    </row>
    <row r="478" spans="1:29" ht="13.5" thickBot="1">
      <c r="A478" s="336" t="s">
        <v>176</v>
      </c>
      <c r="B478" s="350">
        <f t="shared" ref="B478:M478" si="219">B297*0.507</f>
        <v>5.965232764705882</v>
      </c>
      <c r="C478" s="341">
        <f t="shared" si="219"/>
        <v>5.9576824411764706</v>
      </c>
      <c r="D478" s="341">
        <f t="shared" si="219"/>
        <v>5.8484637058823532</v>
      </c>
      <c r="E478" s="341">
        <f t="shared" si="219"/>
        <v>5.9247075588235294</v>
      </c>
      <c r="F478" s="341">
        <f t="shared" si="219"/>
        <v>5.884289717647059</v>
      </c>
      <c r="G478" s="341">
        <f t="shared" si="219"/>
        <v>5.8366535882352935</v>
      </c>
      <c r="H478" s="341">
        <f t="shared" si="219"/>
        <v>5.7361830882352942</v>
      </c>
      <c r="I478" s="341">
        <f t="shared" si="219"/>
        <v>5.7371374411764711</v>
      </c>
      <c r="J478" s="341">
        <f t="shared" si="219"/>
        <v>5.7260778823529419</v>
      </c>
      <c r="K478" s="341">
        <f t="shared" si="219"/>
        <v>5.4541419705882355</v>
      </c>
      <c r="L478" s="341">
        <f t="shared" si="219"/>
        <v>5.5137343529411762</v>
      </c>
      <c r="M478" s="342">
        <f t="shared" si="219"/>
        <v>6.0586002941176469</v>
      </c>
      <c r="N478" s="300"/>
      <c r="O478" s="339" t="s">
        <v>176</v>
      </c>
      <c r="P478" s="315">
        <f>P297*0.507</f>
        <v>5.9249660294117641</v>
      </c>
      <c r="Q478" s="315">
        <f>Q297*0.507</f>
        <v>5.8840431764705876</v>
      </c>
      <c r="R478" s="315">
        <f>R297*0.507</f>
        <v>5.7331261764705888</v>
      </c>
      <c r="S478" s="316">
        <f>S297*0.507</f>
        <v>5.5676105588235298</v>
      </c>
      <c r="T478" s="300"/>
      <c r="U478" s="339" t="s">
        <v>176</v>
      </c>
      <c r="V478" s="315">
        <f>V297*0.507</f>
        <v>5.9035924999999994</v>
      </c>
      <c r="W478" s="316">
        <f>W297*0.507</f>
        <v>5.6479203529411768</v>
      </c>
      <c r="X478" s="300"/>
      <c r="Y478" s="339" t="s">
        <v>176</v>
      </c>
      <c r="Z478" s="315">
        <f>Z297*0.507</f>
        <v>5.7789897941176473</v>
      </c>
    </row>
    <row r="479" spans="1:29">
      <c r="A479" s="351" t="s">
        <v>181</v>
      </c>
      <c r="B479" s="352" t="s">
        <v>182</v>
      </c>
      <c r="C479" s="353" t="s">
        <v>182</v>
      </c>
      <c r="D479" s="353" t="s">
        <v>182</v>
      </c>
      <c r="E479" s="318">
        <f t="shared" ref="E479:M480" si="220">E298*0.539</f>
        <v>6.3946960000000006</v>
      </c>
      <c r="F479" s="318">
        <f t="shared" si="220"/>
        <v>6.3185849725490204</v>
      </c>
      <c r="G479" s="318">
        <f t="shared" si="220"/>
        <v>6.3731523813725488</v>
      </c>
      <c r="H479" s="318">
        <f t="shared" si="220"/>
        <v>6.4347283754901969</v>
      </c>
      <c r="I479" s="318">
        <f t="shared" si="220"/>
        <v>6.2597515372549024</v>
      </c>
      <c r="J479" s="318">
        <f t="shared" si="220"/>
        <v>6.4490694745098045</v>
      </c>
      <c r="K479" s="318">
        <f t="shared" si="220"/>
        <v>6.1859449990196085</v>
      </c>
      <c r="L479" s="318">
        <f t="shared" si="220"/>
        <v>6.4772993352941182</v>
      </c>
      <c r="M479" s="319">
        <f t="shared" si="220"/>
        <v>7.0357181313725485</v>
      </c>
      <c r="N479" s="300"/>
      <c r="O479" s="343" t="s">
        <v>181</v>
      </c>
      <c r="P479" s="321" t="s">
        <v>182</v>
      </c>
      <c r="Q479" s="321">
        <f t="shared" ref="Q479:S480" si="221">Q298*0.539</f>
        <v>6.3498686382352938</v>
      </c>
      <c r="R479" s="321">
        <f t="shared" si="221"/>
        <v>6.3984621303921569</v>
      </c>
      <c r="S479" s="322">
        <f t="shared" si="221"/>
        <v>6.4425602568627456</v>
      </c>
      <c r="T479" s="300"/>
      <c r="U479" s="343" t="s">
        <v>181</v>
      </c>
      <c r="V479" s="321">
        <f>V298*0.539</f>
        <v>6.3498686382352938</v>
      </c>
      <c r="W479" s="322">
        <f>W298*0.539</f>
        <v>6.4271385156862761</v>
      </c>
      <c r="X479" s="300"/>
      <c r="Y479" s="340" t="s">
        <v>181</v>
      </c>
      <c r="Z479" s="322">
        <f>Z298*0.539</f>
        <v>6.4120887901960781</v>
      </c>
    </row>
    <row r="480" spans="1:29">
      <c r="A480" s="354" t="s">
        <v>177</v>
      </c>
      <c r="B480" s="352">
        <f>B299*0.539</f>
        <v>6.8170310352941188</v>
      </c>
      <c r="C480" s="318">
        <f>C299*0.539</f>
        <v>6.7576723392156879</v>
      </c>
      <c r="D480" s="318">
        <f>D299*0.539</f>
        <v>6.5466681068627448</v>
      </c>
      <c r="E480" s="318">
        <f t="shared" si="220"/>
        <v>6.6009316676470586</v>
      </c>
      <c r="F480" s="318">
        <f t="shared" si="220"/>
        <v>6.5268455892156867</v>
      </c>
      <c r="G480" s="318">
        <f t="shared" si="220"/>
        <v>6.5248592156862752</v>
      </c>
      <c r="H480" s="318">
        <f t="shared" si="220"/>
        <v>6.4823167911764719</v>
      </c>
      <c r="I480" s="318">
        <f t="shared" si="220"/>
        <v>6.5650707294117652</v>
      </c>
      <c r="J480" s="318">
        <f t="shared" si="220"/>
        <v>6.6005596519607845</v>
      </c>
      <c r="K480" s="318">
        <f t="shared" si="220"/>
        <v>6.4460896500000011</v>
      </c>
      <c r="L480" s="318">
        <f t="shared" si="220"/>
        <v>6.5378950892156871</v>
      </c>
      <c r="M480" s="319">
        <f t="shared" si="220"/>
        <v>7.0501749568627456</v>
      </c>
      <c r="N480" s="300"/>
      <c r="O480" s="317" t="s">
        <v>177</v>
      </c>
      <c r="P480" s="318">
        <f>P299*0.539</f>
        <v>6.7099808794117655</v>
      </c>
      <c r="Q480" s="318">
        <f t="shared" si="221"/>
        <v>6.5537448598039232</v>
      </c>
      <c r="R480" s="318">
        <f t="shared" si="221"/>
        <v>6.5460995147058831</v>
      </c>
      <c r="S480" s="319">
        <f t="shared" si="221"/>
        <v>6.5804010519607843</v>
      </c>
      <c r="T480" s="300"/>
      <c r="U480" s="317" t="s">
        <v>177</v>
      </c>
      <c r="V480" s="318">
        <f>V299*0.539</f>
        <v>6.6299219411764705</v>
      </c>
      <c r="W480" s="319">
        <f>W299*0.539</f>
        <v>6.5632191058823519</v>
      </c>
      <c r="X480" s="300"/>
      <c r="Y480" s="317" t="s">
        <v>177</v>
      </c>
      <c r="Z480" s="321">
        <f>Z299*0.539</f>
        <v>6.600039675490196</v>
      </c>
    </row>
    <row r="481" spans="1:26">
      <c r="A481" s="354" t="s">
        <v>178</v>
      </c>
      <c r="B481" s="352">
        <f t="shared" ref="B481:M481" si="222">B300*0.535</f>
        <v>6.7835188627450984</v>
      </c>
      <c r="C481" s="318">
        <f t="shared" si="222"/>
        <v>6.6651574558823539</v>
      </c>
      <c r="D481" s="318">
        <f t="shared" si="222"/>
        <v>6.4492130980392153</v>
      </c>
      <c r="E481" s="318">
        <f t="shared" si="222"/>
        <v>6.500109955882353</v>
      </c>
      <c r="F481" s="318">
        <f t="shared" si="222"/>
        <v>6.4532019950980386</v>
      </c>
      <c r="G481" s="318">
        <f t="shared" si="222"/>
        <v>6.4587130196078437</v>
      </c>
      <c r="H481" s="318">
        <f t="shared" si="222"/>
        <v>6.3852218529411759</v>
      </c>
      <c r="I481" s="318">
        <f t="shared" si="222"/>
        <v>6.4914125343137252</v>
      </c>
      <c r="J481" s="318">
        <f t="shared" si="222"/>
        <v>6.5098616421568645</v>
      </c>
      <c r="K481" s="318">
        <f t="shared" si="222"/>
        <v>6.3534161029411775</v>
      </c>
      <c r="L481" s="318">
        <f t="shared" si="222"/>
        <v>6.4783050343137258</v>
      </c>
      <c r="M481" s="319">
        <f t="shared" si="222"/>
        <v>6.9385414068627442</v>
      </c>
      <c r="N481" s="300"/>
      <c r="O481" s="317" t="s">
        <v>178</v>
      </c>
      <c r="P481" s="318">
        <f>P300*0.535</f>
        <v>6.6367374166666666</v>
      </c>
      <c r="Q481" s="318">
        <f>Q300*0.535</f>
        <v>6.4701095686274508</v>
      </c>
      <c r="R481" s="318">
        <f>R300*0.535</f>
        <v>6.4550813137254908</v>
      </c>
      <c r="S481" s="319">
        <f>S300*0.535</f>
        <v>6.5304156078431372</v>
      </c>
      <c r="T481" s="300"/>
      <c r="U481" s="317" t="s">
        <v>178</v>
      </c>
      <c r="V481" s="318">
        <f>V300*0.535</f>
        <v>6.5405113725490205</v>
      </c>
      <c r="W481" s="319">
        <f>W300*0.535</f>
        <v>6.4903047696078433</v>
      </c>
      <c r="X481" s="300"/>
      <c r="Y481" s="317" t="s">
        <v>178</v>
      </c>
      <c r="Z481" s="318">
        <f>Z300*0.535</f>
        <v>6.5164788578431381</v>
      </c>
    </row>
    <row r="482" spans="1:26">
      <c r="A482" s="354" t="s">
        <v>179</v>
      </c>
      <c r="B482" s="352">
        <f t="shared" ref="B482:M482" si="223">B301*0.54</f>
        <v>0</v>
      </c>
      <c r="C482" s="318">
        <f t="shared" si="223"/>
        <v>5.7172801764705889</v>
      </c>
      <c r="D482" s="318">
        <f t="shared" si="223"/>
        <v>6.7403075294117647</v>
      </c>
      <c r="E482" s="318">
        <f t="shared" si="223"/>
        <v>5.7492582352941177</v>
      </c>
      <c r="F482" s="318">
        <f t="shared" si="223"/>
        <v>0</v>
      </c>
      <c r="G482" s="318">
        <f t="shared" si="223"/>
        <v>0</v>
      </c>
      <c r="H482" s="318">
        <f t="shared" si="223"/>
        <v>0</v>
      </c>
      <c r="I482" s="318">
        <f t="shared" si="223"/>
        <v>6.9177335294117652</v>
      </c>
      <c r="J482" s="318">
        <f t="shared" si="223"/>
        <v>7.129080000000001</v>
      </c>
      <c r="K482" s="318">
        <f t="shared" si="223"/>
        <v>0</v>
      </c>
      <c r="L482" s="318">
        <f t="shared" si="223"/>
        <v>0</v>
      </c>
      <c r="M482" s="319">
        <f t="shared" si="223"/>
        <v>0</v>
      </c>
      <c r="N482" s="300"/>
      <c r="O482" s="317" t="s">
        <v>179</v>
      </c>
      <c r="P482" s="318">
        <f>P301*0.54</f>
        <v>6.2175928235294133</v>
      </c>
      <c r="Q482" s="318">
        <f>Q301*0.54</f>
        <v>5.7492582352941177</v>
      </c>
      <c r="R482" s="318">
        <f>R301*0.54</f>
        <v>6.9603580588235303</v>
      </c>
      <c r="S482" s="319">
        <f>S301*0.54</f>
        <v>0</v>
      </c>
      <c r="T482" s="300"/>
      <c r="U482" s="317" t="s">
        <v>179</v>
      </c>
      <c r="V482" s="318">
        <f>V301*0.54</f>
        <v>6.1158970588235304</v>
      </c>
      <c r="W482" s="319">
        <f>W301*0.54</f>
        <v>6.9603580588235303</v>
      </c>
      <c r="X482" s="300"/>
      <c r="Y482" s="317" t="s">
        <v>179</v>
      </c>
      <c r="Z482" s="318">
        <f>Z301*0.54</f>
        <v>6.4577027647058829</v>
      </c>
    </row>
    <row r="483" spans="1:26">
      <c r="A483" s="354" t="s">
        <v>77</v>
      </c>
      <c r="B483" s="352">
        <f t="shared" ref="B483:M483" si="224">B302*0.465</f>
        <v>4.5414904264705882</v>
      </c>
      <c r="C483" s="318">
        <f t="shared" si="224"/>
        <v>4.6277433676470592</v>
      </c>
      <c r="D483" s="318">
        <f t="shared" si="224"/>
        <v>4.5926103382352945</v>
      </c>
      <c r="E483" s="318">
        <f t="shared" si="224"/>
        <v>4.7492168676470596</v>
      </c>
      <c r="F483" s="318">
        <f t="shared" si="224"/>
        <v>4.7476103382352939</v>
      </c>
      <c r="G483" s="318">
        <f t="shared" si="224"/>
        <v>4.7204283529411768</v>
      </c>
      <c r="H483" s="318">
        <f t="shared" si="224"/>
        <v>4.6023849117647062</v>
      </c>
      <c r="I483" s="318">
        <f t="shared" si="224"/>
        <v>4.5338138235294112</v>
      </c>
      <c r="J483" s="318">
        <f t="shared" si="224"/>
        <v>4.5146198088235296</v>
      </c>
      <c r="K483" s="318">
        <f t="shared" si="224"/>
        <v>4.2117151617647064</v>
      </c>
      <c r="L483" s="318">
        <f t="shared" si="224"/>
        <v>4.1475292058823534</v>
      </c>
      <c r="M483" s="319">
        <f t="shared" si="224"/>
        <v>4.2930131176470594</v>
      </c>
      <c r="N483" s="300"/>
      <c r="O483" s="317" t="s">
        <v>77</v>
      </c>
      <c r="P483" s="318">
        <f>P302*0.465</f>
        <v>4.587558705882353</v>
      </c>
      <c r="Q483" s="318">
        <f>Q302*0.465</f>
        <v>4.7390880735294125</v>
      </c>
      <c r="R483" s="318">
        <f>R302*0.465</f>
        <v>4.5514970441176477</v>
      </c>
      <c r="S483" s="319">
        <f>S302*0.465</f>
        <v>4.2239601617647056</v>
      </c>
      <c r="T483" s="300"/>
      <c r="U483" s="317" t="s">
        <v>77</v>
      </c>
      <c r="V483" s="318">
        <f>V302*0.465</f>
        <v>4.66626405882353</v>
      </c>
      <c r="W483" s="319">
        <f>W302*0.465</f>
        <v>4.374821661764706</v>
      </c>
      <c r="X483" s="300"/>
      <c r="Y483" s="317" t="s">
        <v>77</v>
      </c>
      <c r="Z483" s="318">
        <f>Z302*0.465</f>
        <v>4.5076543823529409</v>
      </c>
    </row>
    <row r="484" spans="1:26" ht="13.5" thickBot="1">
      <c r="A484" s="355" t="s">
        <v>180</v>
      </c>
      <c r="B484" s="356">
        <f t="shared" ref="B484:M484" si="225">B303*0.516</f>
        <v>6.3277393647058817</v>
      </c>
      <c r="C484" s="326">
        <f t="shared" si="225"/>
        <v>6.3782259176470584</v>
      </c>
      <c r="D484" s="326">
        <f t="shared" si="225"/>
        <v>6.3116088000000001</v>
      </c>
      <c r="E484" s="326">
        <f t="shared" si="225"/>
        <v>6.3316316235294119</v>
      </c>
      <c r="F484" s="326">
        <f t="shared" si="225"/>
        <v>6.2818866941176479</v>
      </c>
      <c r="G484" s="326">
        <f t="shared" si="225"/>
        <v>6.2495704235294118</v>
      </c>
      <c r="H484" s="326">
        <f t="shared" si="225"/>
        <v>6.144729341176471</v>
      </c>
      <c r="I484" s="326">
        <f t="shared" si="225"/>
        <v>6.1475111882352955</v>
      </c>
      <c r="J484" s="326">
        <f t="shared" si="225"/>
        <v>6.1473275529411762</v>
      </c>
      <c r="K484" s="326">
        <f t="shared" si="225"/>
        <v>6.0394916470588242</v>
      </c>
      <c r="L484" s="326">
        <f t="shared" si="225"/>
        <v>6.0709474117647062</v>
      </c>
      <c r="M484" s="327">
        <f t="shared" si="225"/>
        <v>6.3327870588235298</v>
      </c>
      <c r="N484" s="300"/>
      <c r="O484" s="325" t="s">
        <v>180</v>
      </c>
      <c r="P484" s="326">
        <f>P303*0.516</f>
        <v>6.3395087176470595</v>
      </c>
      <c r="Q484" s="326">
        <f>Q303*0.516</f>
        <v>6.2901927764705885</v>
      </c>
      <c r="R484" s="326">
        <f>R303*0.516</f>
        <v>6.1463486705882353</v>
      </c>
      <c r="S484" s="327">
        <f>S303*0.516</f>
        <v>6.0903925176470581</v>
      </c>
      <c r="T484" s="300"/>
      <c r="U484" s="325" t="s">
        <v>180</v>
      </c>
      <c r="V484" s="326">
        <f>V303*0.516</f>
        <v>6.3134820823529409</v>
      </c>
      <c r="W484" s="327">
        <f>W303*0.516</f>
        <v>6.1172154117647057</v>
      </c>
      <c r="X484" s="300"/>
      <c r="Y484" s="325" t="s">
        <v>180</v>
      </c>
      <c r="Z484" s="326">
        <f>Z303*0.516</f>
        <v>6.2183645647058823</v>
      </c>
    </row>
    <row r="486" spans="1:26" ht="16.5" thickBot="1">
      <c r="A486" s="301">
        <v>2015</v>
      </c>
      <c r="B486" s="300"/>
      <c r="C486" s="300" t="s">
        <v>187</v>
      </c>
      <c r="D486" s="300"/>
      <c r="E486" s="300"/>
      <c r="F486" s="300"/>
      <c r="G486" s="300"/>
      <c r="H486" s="300"/>
      <c r="I486" s="300"/>
      <c r="J486" s="300"/>
      <c r="K486" s="300"/>
      <c r="L486" s="300"/>
      <c r="M486" s="299" t="s">
        <v>101</v>
      </c>
      <c r="N486" s="300"/>
      <c r="O486" s="301">
        <v>2015</v>
      </c>
      <c r="P486" s="302" t="s">
        <v>154</v>
      </c>
      <c r="Q486" s="302"/>
      <c r="R486" s="302"/>
      <c r="S486" s="302"/>
      <c r="T486" s="300"/>
      <c r="U486" s="301">
        <v>2015</v>
      </c>
      <c r="V486" s="302" t="s">
        <v>155</v>
      </c>
      <c r="W486" s="302"/>
      <c r="X486" s="300"/>
      <c r="Y486" s="301">
        <v>2015</v>
      </c>
      <c r="Z486" s="300"/>
    </row>
    <row r="487" spans="1:26" ht="13.5" thickBot="1">
      <c r="A487" s="306"/>
      <c r="B487" s="332" t="s">
        <v>157</v>
      </c>
      <c r="C487" s="332" t="s">
        <v>158</v>
      </c>
      <c r="D487" s="332" t="s">
        <v>159</v>
      </c>
      <c r="E487" s="332" t="s">
        <v>160</v>
      </c>
      <c r="F487" s="332" t="s">
        <v>161</v>
      </c>
      <c r="G487" s="332" t="s">
        <v>162</v>
      </c>
      <c r="H487" s="332" t="s">
        <v>163</v>
      </c>
      <c r="I487" s="332" t="s">
        <v>164</v>
      </c>
      <c r="J487" s="332" t="s">
        <v>165</v>
      </c>
      <c r="K487" s="332" t="s">
        <v>166</v>
      </c>
      <c r="L487" s="332" t="s">
        <v>167</v>
      </c>
      <c r="M487" s="333" t="s">
        <v>168</v>
      </c>
      <c r="N487" s="300"/>
      <c r="O487" s="335"/>
      <c r="P487" s="332" t="s">
        <v>169</v>
      </c>
      <c r="Q487" s="332" t="s">
        <v>170</v>
      </c>
      <c r="R487" s="332" t="s">
        <v>171</v>
      </c>
      <c r="S487" s="333" t="s">
        <v>172</v>
      </c>
      <c r="T487" s="300"/>
      <c r="U487" s="335"/>
      <c r="V487" s="332" t="s">
        <v>173</v>
      </c>
      <c r="W487" s="333" t="s">
        <v>174</v>
      </c>
      <c r="X487" s="300"/>
      <c r="Y487" s="306"/>
      <c r="Z487" s="333" t="s">
        <v>175</v>
      </c>
    </row>
    <row r="488" spans="1:26" ht="13.5" thickBot="1">
      <c r="A488" s="336" t="s">
        <v>176</v>
      </c>
      <c r="B488" s="358">
        <f t="shared" ref="B488:M488" si="226">B307*0.507</f>
        <v>5.848791764705882</v>
      </c>
      <c r="C488" s="358">
        <f t="shared" si="226"/>
        <v>6.1309273235294119</v>
      </c>
      <c r="D488" s="359">
        <f t="shared" si="226"/>
        <v>6.1089523529411762</v>
      </c>
      <c r="E488" s="358">
        <f t="shared" si="226"/>
        <v>6.0019753529411766</v>
      </c>
      <c r="F488" s="358">
        <f t="shared" si="226"/>
        <v>6.0736015294117651</v>
      </c>
      <c r="G488" s="358">
        <f t="shared" si="226"/>
        <v>6.209944764705881</v>
      </c>
      <c r="H488" s="358">
        <f t="shared" si="226"/>
        <v>5.7993542941176468</v>
      </c>
      <c r="I488" s="358">
        <f t="shared" si="226"/>
        <v>5.8016904705882357</v>
      </c>
      <c r="J488" s="358">
        <f t="shared" si="226"/>
        <v>5.7801230882352943</v>
      </c>
      <c r="K488" s="358">
        <f t="shared" si="226"/>
        <v>5.8904552352941186</v>
      </c>
      <c r="L488" s="358">
        <f t="shared" si="226"/>
        <v>5.9891412941176476</v>
      </c>
      <c r="M488" s="360">
        <f t="shared" si="226"/>
        <v>6.0182391176470595</v>
      </c>
      <c r="N488" s="300"/>
      <c r="O488" s="339" t="s">
        <v>176</v>
      </c>
      <c r="P488" s="315">
        <f>P307*0.507</f>
        <v>6.0358648235294119</v>
      </c>
      <c r="Q488" s="315">
        <f>Q307*0.507</f>
        <v>6.3412896221999988</v>
      </c>
      <c r="R488" s="315">
        <f>R307*0.507</f>
        <v>6.0269822730000007</v>
      </c>
      <c r="S488" s="315">
        <f>S307*0.507</f>
        <v>6.2072727912000003</v>
      </c>
      <c r="T488" s="300"/>
      <c r="U488" s="339" t="s">
        <v>176</v>
      </c>
      <c r="V488" s="315">
        <f>V307*0.507</f>
        <v>6.3136226322000004</v>
      </c>
      <c r="W488" s="315">
        <f>W307*0.507</f>
        <v>6.1129205981999997</v>
      </c>
      <c r="X488" s="300"/>
      <c r="Y488" s="339" t="s">
        <v>176</v>
      </c>
      <c r="Z488" s="315">
        <f>Z307*0.507</f>
        <v>6.207381390600001</v>
      </c>
    </row>
    <row r="489" spans="1:26">
      <c r="A489" s="351" t="s">
        <v>181</v>
      </c>
      <c r="B489" s="361">
        <f t="shared" ref="B489:M490" si="227">B308*0.539</f>
        <v>6.6767689676470594</v>
      </c>
      <c r="C489" s="362">
        <f t="shared" si="227"/>
        <v>7.0741926911764708</v>
      </c>
      <c r="D489" s="363">
        <f t="shared" si="227"/>
        <v>6.787930848039216</v>
      </c>
      <c r="E489" s="362">
        <f t="shared" si="227"/>
        <v>6.5606815784313728</v>
      </c>
      <c r="F489" s="362">
        <f t="shared" si="227"/>
        <v>6.6757739313725493</v>
      </c>
      <c r="G489" s="362">
        <f t="shared" si="227"/>
        <v>6.7629651078431383</v>
      </c>
      <c r="H489" s="362">
        <f t="shared" si="227"/>
        <v>6.5382285294117644</v>
      </c>
      <c r="I489" s="362">
        <f t="shared" si="227"/>
        <v>6.5415840686274516</v>
      </c>
      <c r="J489" s="362">
        <f t="shared" si="227"/>
        <v>6.5722436568627458</v>
      </c>
      <c r="K489" s="362">
        <f t="shared" si="227"/>
        <v>6.6930377843137254</v>
      </c>
      <c r="L489" s="362">
        <f t="shared" si="227"/>
        <v>6.7232376372549023</v>
      </c>
      <c r="M489" s="362">
        <f t="shared" si="227"/>
        <v>6.7261598627450985</v>
      </c>
      <c r="N489" s="300"/>
      <c r="O489" s="343" t="s">
        <v>181</v>
      </c>
      <c r="P489" s="321">
        <f t="shared" ref="P489:S490" si="228">P308*0.539</f>
        <v>6.8303226696078427</v>
      </c>
      <c r="Q489" s="321">
        <f t="shared" si="228"/>
        <v>6.9287288994000003</v>
      </c>
      <c r="R489" s="321">
        <f t="shared" si="228"/>
        <v>6.8196470496000003</v>
      </c>
      <c r="S489" s="321">
        <f t="shared" si="228"/>
        <v>6.9849054198000005</v>
      </c>
      <c r="T489" s="300"/>
      <c r="U489" s="343" t="s">
        <v>181</v>
      </c>
      <c r="V489" s="321">
        <f>V308*0.539</f>
        <v>7.0209984768000009</v>
      </c>
      <c r="W489" s="321">
        <f>W308*0.539</f>
        <v>6.9009485160000015</v>
      </c>
      <c r="X489" s="300"/>
      <c r="Y489" s="340" t="s">
        <v>181</v>
      </c>
      <c r="Z489" s="321">
        <f>Z308*0.539</f>
        <v>6.9500218788000003</v>
      </c>
    </row>
    <row r="490" spans="1:26">
      <c r="A490" s="354" t="s">
        <v>177</v>
      </c>
      <c r="B490" s="352">
        <f t="shared" si="227"/>
        <v>6.8802187450980394</v>
      </c>
      <c r="C490" s="353">
        <f t="shared" si="227"/>
        <v>7.0391735441176477</v>
      </c>
      <c r="D490" s="364">
        <f t="shared" si="227"/>
        <v>6.9162556509803927</v>
      </c>
      <c r="E490" s="353">
        <f t="shared" si="227"/>
        <v>6.7547744215686283</v>
      </c>
      <c r="F490" s="353">
        <f t="shared" si="227"/>
        <v>6.8433078137254899</v>
      </c>
      <c r="G490" s="353">
        <f t="shared" si="227"/>
        <v>6.9557263039215691</v>
      </c>
      <c r="H490" s="353">
        <f t="shared" si="227"/>
        <v>6.6709229313725489</v>
      </c>
      <c r="I490" s="353">
        <f t="shared" si="227"/>
        <v>6.7822475686274517</v>
      </c>
      <c r="J490" s="353">
        <f t="shared" si="227"/>
        <v>6.8062277843137267</v>
      </c>
      <c r="K490" s="353">
        <f t="shared" si="227"/>
        <v>6.9640332450980402</v>
      </c>
      <c r="L490" s="353">
        <f t="shared" si="227"/>
        <v>7.1130667450980392</v>
      </c>
      <c r="M490" s="353">
        <f t="shared" si="227"/>
        <v>7.1393667745098037</v>
      </c>
      <c r="N490" s="300"/>
      <c r="O490" s="317" t="s">
        <v>177</v>
      </c>
      <c r="P490" s="318">
        <f t="shared" si="228"/>
        <v>6.9457289107843136</v>
      </c>
      <c r="Q490" s="318">
        <f t="shared" si="228"/>
        <v>7.1303552165999999</v>
      </c>
      <c r="R490" s="318">
        <f t="shared" si="228"/>
        <v>7.0237858613999995</v>
      </c>
      <c r="S490" s="318">
        <f t="shared" si="228"/>
        <v>7.3601962433999999</v>
      </c>
      <c r="T490" s="300"/>
      <c r="U490" s="317" t="s">
        <v>177</v>
      </c>
      <c r="V490" s="318">
        <f>V309*0.539</f>
        <v>7.1798079275999998</v>
      </c>
      <c r="W490" s="318">
        <f>W309*0.539</f>
        <v>7.1871639840000006</v>
      </c>
      <c r="X490" s="300"/>
      <c r="Y490" s="317" t="s">
        <v>177</v>
      </c>
      <c r="Z490" s="318">
        <f>Z309*0.539</f>
        <v>7.1835299382000004</v>
      </c>
    </row>
    <row r="491" spans="1:26">
      <c r="A491" s="354" t="s">
        <v>178</v>
      </c>
      <c r="B491" s="352">
        <f t="shared" ref="B491:M491" si="229">B310*0.535</f>
        <v>6.7828752892156867</v>
      </c>
      <c r="C491" s="353">
        <f t="shared" si="229"/>
        <v>6.9735130980392164</v>
      </c>
      <c r="D491" s="364">
        <f t="shared" si="229"/>
        <v>6.8236333725490201</v>
      </c>
      <c r="E491" s="353">
        <f t="shared" si="229"/>
        <v>6.6640491666666675</v>
      </c>
      <c r="F491" s="353">
        <f t="shared" si="229"/>
        <v>6.7435648529411765</v>
      </c>
      <c r="G491" s="353">
        <f t="shared" si="229"/>
        <v>6.8799531372549021</v>
      </c>
      <c r="H491" s="353">
        <f t="shared" si="229"/>
        <v>6.560222450980393</v>
      </c>
      <c r="I491" s="353">
        <f t="shared" si="229"/>
        <v>6.7047353921568629</v>
      </c>
      <c r="J491" s="353">
        <f t="shared" si="229"/>
        <v>6.7429564215686275</v>
      </c>
      <c r="K491" s="353">
        <f t="shared" si="229"/>
        <v>6.8730873039215696</v>
      </c>
      <c r="L491" s="353">
        <f t="shared" si="229"/>
        <v>6.9917733823529415</v>
      </c>
      <c r="M491" s="353">
        <f t="shared" si="229"/>
        <v>7.0088042156862747</v>
      </c>
      <c r="N491" s="300"/>
      <c r="O491" s="317" t="s">
        <v>178</v>
      </c>
      <c r="P491" s="318">
        <f>P310*0.535</f>
        <v>6.8623212156862747</v>
      </c>
      <c r="Q491" s="318">
        <f>Q310*0.535</f>
        <v>7.0442011920000001</v>
      </c>
      <c r="R491" s="318">
        <f>R310*0.535</f>
        <v>6.9369984270000007</v>
      </c>
      <c r="S491" s="318">
        <f>S310*0.535</f>
        <v>7.2371989110000001</v>
      </c>
      <c r="T491" s="300"/>
      <c r="U491" s="317" t="s">
        <v>178</v>
      </c>
      <c r="V491" s="318">
        <f>V310*0.535</f>
        <v>7.0863728879999996</v>
      </c>
      <c r="W491" s="318">
        <f>W310*0.535</f>
        <v>7.0655435190000011</v>
      </c>
      <c r="X491" s="300"/>
      <c r="Y491" s="317" t="s">
        <v>178</v>
      </c>
      <c r="Z491" s="318">
        <f>Z310*0.535</f>
        <v>7.0773906660000003</v>
      </c>
    </row>
    <row r="492" spans="1:26">
      <c r="A492" s="354" t="s">
        <v>179</v>
      </c>
      <c r="B492" s="352" t="e">
        <f>#REF!*0.54</f>
        <v>#REF!</v>
      </c>
      <c r="C492" s="353" t="e">
        <f>#REF!*0.54</f>
        <v>#REF!</v>
      </c>
      <c r="D492" s="364" t="e">
        <f>#REF!*0.54</f>
        <v>#REF!</v>
      </c>
      <c r="E492" s="353" t="e">
        <f>#REF!*0.54</f>
        <v>#REF!</v>
      </c>
      <c r="F492" s="353" t="e">
        <f>#REF!*0.54</f>
        <v>#REF!</v>
      </c>
      <c r="G492" s="353" t="e">
        <f>#REF!*0.54</f>
        <v>#REF!</v>
      </c>
      <c r="H492" s="353" t="e">
        <f>#REF!*0.54</f>
        <v>#REF!</v>
      </c>
      <c r="I492" s="353" t="e">
        <f>#REF!*0.54</f>
        <v>#REF!</v>
      </c>
      <c r="J492" s="353" t="e">
        <f>#REF!*0.54</f>
        <v>#REF!</v>
      </c>
      <c r="K492" s="353" t="e">
        <f>#REF!*0.54</f>
        <v>#REF!</v>
      </c>
      <c r="L492" s="353" t="e">
        <f>#REF!*0.54</f>
        <v>#REF!</v>
      </c>
      <c r="M492" s="353" t="e">
        <f>#REF!*0.54</f>
        <v>#REF!</v>
      </c>
      <c r="N492" s="300"/>
      <c r="O492" s="317" t="s">
        <v>179</v>
      </c>
      <c r="P492" s="318" t="e">
        <f>#REF!*0.54</f>
        <v>#REF!</v>
      </c>
      <c r="Q492" s="318" t="e">
        <f>#REF!*0.54</f>
        <v>#REF!</v>
      </c>
      <c r="R492" s="318" t="e">
        <f>#REF!*0.54</f>
        <v>#REF!</v>
      </c>
      <c r="S492" s="318" t="e">
        <f>#REF!*0.54</f>
        <v>#REF!</v>
      </c>
      <c r="T492" s="300"/>
      <c r="U492" s="317" t="s">
        <v>179</v>
      </c>
      <c r="V492" s="318" t="e">
        <f>#REF!*0.54</f>
        <v>#REF!</v>
      </c>
      <c r="W492" s="318" t="e">
        <f>#REF!*0.54</f>
        <v>#REF!</v>
      </c>
      <c r="X492" s="300"/>
      <c r="Y492" s="317" t="s">
        <v>179</v>
      </c>
      <c r="Z492" s="318" t="e">
        <f>#REF!*0.54</f>
        <v>#REF!</v>
      </c>
    </row>
    <row r="493" spans="1:26">
      <c r="A493" s="354" t="s">
        <v>77</v>
      </c>
      <c r="B493" s="352">
        <f t="shared" ref="B493:M493" si="230">B311*0.465</f>
        <v>4.413131735294118</v>
      </c>
      <c r="C493" s="353">
        <f t="shared" si="230"/>
        <v>4.7413027500000009</v>
      </c>
      <c r="D493" s="364">
        <f t="shared" si="230"/>
        <v>4.8700042647058819</v>
      </c>
      <c r="E493" s="353">
        <f t="shared" si="230"/>
        <v>4.8365379411764708</v>
      </c>
      <c r="F493" s="353">
        <f t="shared" si="230"/>
        <v>4.8296951470588239</v>
      </c>
      <c r="G493" s="353">
        <f t="shared" si="230"/>
        <v>4.9144300000000003</v>
      </c>
      <c r="H493" s="353">
        <f t="shared" si="230"/>
        <v>4.6048722058823532</v>
      </c>
      <c r="I493" s="353">
        <f t="shared" si="230"/>
        <v>4.4468387647058822</v>
      </c>
      <c r="J493" s="353">
        <f t="shared" si="230"/>
        <v>4.4034232647058822</v>
      </c>
      <c r="K493" s="353">
        <f t="shared" si="230"/>
        <v>4.51538569117647</v>
      </c>
      <c r="L493" s="353">
        <f t="shared" si="230"/>
        <v>4.5566024705882358</v>
      </c>
      <c r="M493" s="353">
        <f t="shared" si="230"/>
        <v>4.4986976617647061</v>
      </c>
      <c r="N493" s="300"/>
      <c r="O493" s="317" t="s">
        <v>77</v>
      </c>
      <c r="P493" s="318">
        <f>P311*0.465</f>
        <v>4.6751847647058833</v>
      </c>
      <c r="Q493" s="318">
        <f>Q311*0.465</f>
        <v>5.0544538380000006</v>
      </c>
      <c r="R493" s="318">
        <f>R311*0.465</f>
        <v>4.6692923571000007</v>
      </c>
      <c r="S493" s="318">
        <f>S311*0.465</f>
        <v>4.7064158181000009</v>
      </c>
      <c r="T493" s="300"/>
      <c r="U493" s="317" t="s">
        <v>77</v>
      </c>
      <c r="V493" s="318">
        <f>V311*0.465</f>
        <v>4.9496003369999997</v>
      </c>
      <c r="W493" s="318">
        <f>W311*0.465</f>
        <v>4.6871649297000006</v>
      </c>
      <c r="X493" s="300"/>
      <c r="Y493" s="317" t="s">
        <v>77</v>
      </c>
      <c r="Z493" s="318">
        <f>Z311*0.465</f>
        <v>4.799991888000001</v>
      </c>
    </row>
    <row r="494" spans="1:26" ht="13.5" thickBot="1">
      <c r="A494" s="355" t="s">
        <v>180</v>
      </c>
      <c r="B494" s="356">
        <f t="shared" ref="B494:M494" si="231">B312*0.516</f>
        <v>6.2967313058823535</v>
      </c>
      <c r="C494" s="365">
        <f t="shared" si="231"/>
        <v>6.4350648352941189</v>
      </c>
      <c r="D494" s="366">
        <f t="shared" si="231"/>
        <v>6.3706680352941181</v>
      </c>
      <c r="E494" s="365">
        <f t="shared" si="231"/>
        <v>6.2968795294117639</v>
      </c>
      <c r="F494" s="365">
        <f t="shared" si="231"/>
        <v>6.2700323529411763</v>
      </c>
      <c r="G494" s="365">
        <f t="shared" si="231"/>
        <v>6.3949094117647061</v>
      </c>
      <c r="H494" s="365">
        <f t="shared" si="231"/>
        <v>6.1337729411764705</v>
      </c>
      <c r="I494" s="365">
        <f t="shared" si="231"/>
        <v>6.1266045882352937</v>
      </c>
      <c r="J494" s="365">
        <f t="shared" si="231"/>
        <v>6.1032024705882355</v>
      </c>
      <c r="K494" s="365">
        <f t="shared" si="231"/>
        <v>6.2105152941176467</v>
      </c>
      <c r="L494" s="365">
        <f t="shared" si="231"/>
        <v>6.2702650588235294</v>
      </c>
      <c r="M494" s="365">
        <f t="shared" si="231"/>
        <v>6.2783440000000006</v>
      </c>
      <c r="N494" s="300"/>
      <c r="O494" s="325" t="s">
        <v>180</v>
      </c>
      <c r="P494" s="326">
        <f>P312*0.516</f>
        <v>6.3681254705882351</v>
      </c>
      <c r="Q494" s="326">
        <f>Q312*0.516</f>
        <v>6.5769947208000001</v>
      </c>
      <c r="R494" s="326">
        <f>R312*0.516</f>
        <v>6.3680088384000006</v>
      </c>
      <c r="S494" s="326">
        <f>S312*0.516</f>
        <v>6.5058520464000003</v>
      </c>
      <c r="T494" s="300"/>
      <c r="U494" s="325" t="s">
        <v>180</v>
      </c>
      <c r="V494" s="326">
        <f>V312*0.516</f>
        <v>6.6001106952000006</v>
      </c>
      <c r="W494" s="326">
        <f>W312*0.516</f>
        <v>6.4321251408000002</v>
      </c>
      <c r="X494" s="300"/>
      <c r="Y494" s="325" t="s">
        <v>180</v>
      </c>
      <c r="Z494" s="326">
        <f>Z312*0.516</f>
        <v>6.5064309984000008</v>
      </c>
    </row>
    <row r="496" spans="1:26" ht="16.5" thickBot="1">
      <c r="A496" s="301">
        <v>2016</v>
      </c>
      <c r="B496" s="300"/>
      <c r="C496" s="300" t="s">
        <v>187</v>
      </c>
      <c r="D496" s="300"/>
      <c r="E496" s="300"/>
      <c r="F496" s="300"/>
      <c r="G496" s="300"/>
      <c r="H496" s="300"/>
      <c r="I496" s="300"/>
      <c r="J496" s="300"/>
      <c r="K496" s="300"/>
      <c r="L496" s="300"/>
      <c r="M496" s="299" t="s">
        <v>101</v>
      </c>
      <c r="N496" s="300"/>
      <c r="O496" s="301">
        <v>2016</v>
      </c>
      <c r="P496" s="302" t="s">
        <v>154</v>
      </c>
      <c r="Q496" s="302"/>
      <c r="R496" s="302"/>
      <c r="S496" s="302"/>
      <c r="T496" s="300"/>
      <c r="U496" s="301">
        <v>2016</v>
      </c>
      <c r="V496" s="302" t="s">
        <v>155</v>
      </c>
      <c r="W496" s="302"/>
      <c r="X496" s="300"/>
      <c r="Y496" s="301">
        <v>2016</v>
      </c>
      <c r="Z496" s="300"/>
    </row>
    <row r="497" spans="1:28" ht="13.5" thickBot="1">
      <c r="A497" s="306"/>
      <c r="B497" s="332" t="s">
        <v>157</v>
      </c>
      <c r="C497" s="332" t="s">
        <v>158</v>
      </c>
      <c r="D497" s="332" t="s">
        <v>159</v>
      </c>
      <c r="E497" s="332" t="s">
        <v>160</v>
      </c>
      <c r="F497" s="332" t="s">
        <v>161</v>
      </c>
      <c r="G497" s="332" t="s">
        <v>162</v>
      </c>
      <c r="H497" s="332" t="s">
        <v>163</v>
      </c>
      <c r="I497" s="332" t="s">
        <v>164</v>
      </c>
      <c r="J497" s="332" t="s">
        <v>165</v>
      </c>
      <c r="K497" s="332" t="s">
        <v>166</v>
      </c>
      <c r="L497" s="332" t="s">
        <v>167</v>
      </c>
      <c r="M497" s="333" t="s">
        <v>168</v>
      </c>
      <c r="N497" s="300"/>
      <c r="O497" s="335"/>
      <c r="P497" s="332" t="s">
        <v>169</v>
      </c>
      <c r="Q497" s="332" t="s">
        <v>170</v>
      </c>
      <c r="R497" s="332" t="s">
        <v>171</v>
      </c>
      <c r="S497" s="333" t="s">
        <v>172</v>
      </c>
      <c r="T497" s="300"/>
      <c r="U497" s="335"/>
      <c r="V497" s="332" t="s">
        <v>173</v>
      </c>
      <c r="W497" s="333" t="s">
        <v>174</v>
      </c>
      <c r="X497" s="300"/>
      <c r="Y497" s="306"/>
      <c r="Z497" s="333" t="s">
        <v>175</v>
      </c>
    </row>
    <row r="498" spans="1:28" ht="13.5" thickBot="1">
      <c r="A498" s="336" t="s">
        <v>176</v>
      </c>
      <c r="B498" s="358">
        <f t="shared" ref="B498:M498" si="232">B316*0.507</f>
        <v>6.0956361470588236</v>
      </c>
      <c r="C498" s="358">
        <f t="shared" si="232"/>
        <v>6.0006531764705882</v>
      </c>
      <c r="D498" s="359">
        <f t="shared" si="232"/>
        <v>6.0301088823529403</v>
      </c>
      <c r="E498" s="358">
        <f t="shared" si="232"/>
        <v>5.943899</v>
      </c>
      <c r="F498" s="358">
        <f t="shared" si="232"/>
        <v>6.0871563235294115</v>
      </c>
      <c r="G498" s="358">
        <f t="shared" si="232"/>
        <v>6.1690268823529406</v>
      </c>
      <c r="H498" s="358">
        <f t="shared" si="232"/>
        <v>5.9334458529411771</v>
      </c>
      <c r="I498" s="358">
        <f t="shared" si="232"/>
        <v>6.017907579411764</v>
      </c>
      <c r="J498" s="358">
        <f t="shared" si="232"/>
        <v>6.0621438264705887</v>
      </c>
      <c r="K498" s="358">
        <f t="shared" si="232"/>
        <v>5.9548636205882355</v>
      </c>
      <c r="L498" s="358">
        <f t="shared" si="232"/>
        <v>6.1433811323529417</v>
      </c>
      <c r="M498" s="360">
        <f t="shared" si="232"/>
        <v>6.350614330014527</v>
      </c>
      <c r="N498" s="300"/>
      <c r="O498" s="339" t="s">
        <v>176</v>
      </c>
      <c r="P498" s="315">
        <f>P316*0.507</f>
        <v>6.0406465294117648</v>
      </c>
      <c r="Q498" s="315">
        <f>Q316*0.507</f>
        <v>6.077026264705883</v>
      </c>
      <c r="R498" s="315">
        <f>R316*0.507</f>
        <v>6.0054944149312304</v>
      </c>
      <c r="S498" s="315">
        <f>S316*0.507</f>
        <v>6.1470467016817514</v>
      </c>
      <c r="T498" s="300"/>
      <c r="U498" s="339" t="s">
        <v>176</v>
      </c>
      <c r="V498" s="315">
        <f>V316*0.507</f>
        <v>6.0594999705882344</v>
      </c>
      <c r="W498" s="315">
        <f>W316*0.507</f>
        <v>6.0769175109495368</v>
      </c>
      <c r="X498" s="300"/>
      <c r="Y498" s="339" t="s">
        <v>176</v>
      </c>
      <c r="Z498" s="315">
        <f>Z316*0.507</f>
        <v>6.0680676110876881</v>
      </c>
    </row>
    <row r="499" spans="1:28">
      <c r="A499" s="351" t="s">
        <v>181</v>
      </c>
      <c r="B499" s="361">
        <f t="shared" ref="B499:M500" si="233">B317*0.539</f>
        <v>6.8206243686274517</v>
      </c>
      <c r="C499" s="362">
        <f t="shared" si="233"/>
        <v>6.5757630098039215</v>
      </c>
      <c r="D499" s="363">
        <f t="shared" si="233"/>
        <v>6.6891273921568626</v>
      </c>
      <c r="E499" s="362">
        <f t="shared" si="233"/>
        <v>6.5355440980392165</v>
      </c>
      <c r="F499" s="362">
        <f t="shared" si="233"/>
        <v>6.8415745588235302</v>
      </c>
      <c r="G499" s="362">
        <f t="shared" si="233"/>
        <v>6.8440317647058837</v>
      </c>
      <c r="H499" s="362">
        <f t="shared" si="233"/>
        <v>7.0067040784313726</v>
      </c>
      <c r="I499" s="362">
        <f t="shared" si="233"/>
        <v>7.1009910313725495</v>
      </c>
      <c r="J499" s="362">
        <f t="shared" si="233"/>
        <v>7.2362562519607856</v>
      </c>
      <c r="K499" s="362">
        <f t="shared" si="233"/>
        <v>6.7560627372549025</v>
      </c>
      <c r="L499" s="362">
        <f t="shared" si="233"/>
        <v>7.2984621362745097</v>
      </c>
      <c r="M499" s="362">
        <f t="shared" si="233"/>
        <v>7.0729673571436962</v>
      </c>
      <c r="N499" s="300"/>
      <c r="O499" s="343" t="s">
        <v>181</v>
      </c>
      <c r="P499" s="321">
        <f t="shared" ref="P499:S500" si="234">P317*0.539</f>
        <v>6.703299921568628</v>
      </c>
      <c r="Q499" s="321">
        <f t="shared" si="234"/>
        <v>6.7880550294117654</v>
      </c>
      <c r="R499" s="321">
        <f t="shared" si="234"/>
        <v>7.0961022436199066</v>
      </c>
      <c r="S499" s="321">
        <f t="shared" si="234"/>
        <v>7.1507215178291679</v>
      </c>
      <c r="T499" s="300"/>
      <c r="U499" s="343" t="s">
        <v>181</v>
      </c>
      <c r="V499" s="321">
        <f>V317*0.539</f>
        <v>6.7548695392156874</v>
      </c>
      <c r="W499" s="321">
        <f>W317*0.539</f>
        <v>7.1103629376757826</v>
      </c>
      <c r="X499" s="300"/>
      <c r="Y499" s="340" t="s">
        <v>181</v>
      </c>
      <c r="Z499" s="321">
        <f>Z317*0.539</f>
        <v>7.0137515860932487</v>
      </c>
    </row>
    <row r="500" spans="1:28">
      <c r="A500" s="354" t="s">
        <v>177</v>
      </c>
      <c r="B500" s="352">
        <f t="shared" si="233"/>
        <v>7.1357216549019613</v>
      </c>
      <c r="C500" s="353">
        <f t="shared" si="233"/>
        <v>6.9390965686274519</v>
      </c>
      <c r="D500" s="364">
        <f t="shared" si="233"/>
        <v>6.9291620588235299</v>
      </c>
      <c r="E500" s="353">
        <f t="shared" si="233"/>
        <v>6.8283215000000004</v>
      </c>
      <c r="F500" s="353">
        <f t="shared" si="233"/>
        <v>6.9467165490196088</v>
      </c>
      <c r="G500" s="353">
        <f t="shared" si="233"/>
        <v>7.0190535196078425</v>
      </c>
      <c r="H500" s="353">
        <f t="shared" si="233"/>
        <v>6.9007007450980398</v>
      </c>
      <c r="I500" s="353">
        <f t="shared" si="233"/>
        <v>7.0841705323529407</v>
      </c>
      <c r="J500" s="353">
        <f t="shared" si="233"/>
        <v>7.097192138235294</v>
      </c>
      <c r="K500" s="353">
        <f t="shared" si="233"/>
        <v>6.9970929686274514</v>
      </c>
      <c r="L500" s="353">
        <f t="shared" si="233"/>
        <v>7.183639283333334</v>
      </c>
      <c r="M500" s="353">
        <f t="shared" si="233"/>
        <v>7.3310325806691816</v>
      </c>
      <c r="N500" s="300"/>
      <c r="O500" s="317" t="s">
        <v>177</v>
      </c>
      <c r="P500" s="318">
        <f t="shared" si="234"/>
        <v>6.995268823529412</v>
      </c>
      <c r="Q500" s="318">
        <f t="shared" si="234"/>
        <v>6.9424521078431383</v>
      </c>
      <c r="R500" s="318">
        <f t="shared" si="234"/>
        <v>7.030156096262723</v>
      </c>
      <c r="S500" s="318">
        <f t="shared" si="234"/>
        <v>7.1765564506373094</v>
      </c>
      <c r="T500" s="300"/>
      <c r="U500" s="317" t="s">
        <v>177</v>
      </c>
      <c r="V500" s="318">
        <f>V318*0.539</f>
        <v>6.968007049019608</v>
      </c>
      <c r="W500" s="318">
        <f>W318*0.539</f>
        <v>7.1050827769704021</v>
      </c>
      <c r="X500" s="300"/>
      <c r="Y500" s="317" t="s">
        <v>177</v>
      </c>
      <c r="Z500" s="318">
        <f>Z318*0.539</f>
        <v>7.0321400268869185</v>
      </c>
    </row>
    <row r="501" spans="1:28">
      <c r="A501" s="354" t="s">
        <v>178</v>
      </c>
      <c r="B501" s="352">
        <f t="shared" ref="B501:M501" si="235">B319*0.535</f>
        <v>7.0653164754901967</v>
      </c>
      <c r="C501" s="353">
        <f t="shared" si="235"/>
        <v>6.8124697058823536</v>
      </c>
      <c r="D501" s="364">
        <f t="shared" si="235"/>
        <v>6.8257712745098056</v>
      </c>
      <c r="E501" s="353">
        <f t="shared" si="235"/>
        <v>6.7373494117647068</v>
      </c>
      <c r="F501" s="353">
        <f t="shared" si="235"/>
        <v>6.9062363235294129</v>
      </c>
      <c r="G501" s="353">
        <f t="shared" si="235"/>
        <v>6.9757233823529416</v>
      </c>
      <c r="H501" s="353">
        <f t="shared" si="235"/>
        <v>6.8664207843137257</v>
      </c>
      <c r="I501" s="353">
        <f t="shared" si="235"/>
        <v>7.0779267401960784</v>
      </c>
      <c r="J501" s="353">
        <f t="shared" si="235"/>
        <v>7.0828230392156861</v>
      </c>
      <c r="K501" s="353">
        <f t="shared" si="235"/>
        <v>7.0211359656862751</v>
      </c>
      <c r="L501" s="353">
        <f t="shared" si="235"/>
        <v>7.1883517892156865</v>
      </c>
      <c r="M501" s="353">
        <f t="shared" si="235"/>
        <v>7.27006650290976</v>
      </c>
      <c r="N501" s="300"/>
      <c r="O501" s="317" t="s">
        <v>178</v>
      </c>
      <c r="P501" s="318">
        <f>P319*0.535</f>
        <v>6.8949803431372549</v>
      </c>
      <c r="Q501" s="318">
        <f>Q319*0.535</f>
        <v>6.8878102941176476</v>
      </c>
      <c r="R501" s="318">
        <f>R319*0.535</f>
        <v>7.0210658616019961</v>
      </c>
      <c r="S501" s="318">
        <f>S319*0.535</f>
        <v>7.1723506130051673</v>
      </c>
      <c r="T501" s="300"/>
      <c r="U501" s="317" t="s">
        <v>178</v>
      </c>
      <c r="V501" s="318">
        <f>V319*0.535</f>
        <v>6.8906374019607846</v>
      </c>
      <c r="W501" s="318">
        <f>W319*0.535</f>
        <v>7.1032660937767709</v>
      </c>
      <c r="X501" s="300"/>
      <c r="Y501" s="317" t="s">
        <v>178</v>
      </c>
      <c r="Z501" s="318">
        <f>Z319*0.535</f>
        <v>6.9991687354567924</v>
      </c>
    </row>
    <row r="502" spans="1:28">
      <c r="A502" s="354" t="s">
        <v>179</v>
      </c>
      <c r="B502" s="352">
        <f t="shared" ref="B502:M502" si="236">B320*0.54</f>
        <v>0</v>
      </c>
      <c r="C502" s="353">
        <f t="shared" si="236"/>
        <v>0</v>
      </c>
      <c r="D502" s="364">
        <f t="shared" si="236"/>
        <v>6.5985882352941188</v>
      </c>
      <c r="E502" s="353">
        <f t="shared" si="236"/>
        <v>6.2081841176470585</v>
      </c>
      <c r="F502" s="353">
        <f t="shared" si="236"/>
        <v>0</v>
      </c>
      <c r="G502" s="353">
        <f t="shared" si="236"/>
        <v>5.4227647058823534</v>
      </c>
      <c r="H502" s="353">
        <f t="shared" si="236"/>
        <v>5.8945500000000006</v>
      </c>
      <c r="I502" s="353">
        <f t="shared" si="236"/>
        <v>6.443829</v>
      </c>
      <c r="J502" s="353">
        <f t="shared" si="236"/>
        <v>5.7598305882352951</v>
      </c>
      <c r="K502" s="353">
        <f t="shared" si="236"/>
        <v>4.1558823529411768</v>
      </c>
      <c r="L502" s="353">
        <f t="shared" si="236"/>
        <v>0</v>
      </c>
      <c r="M502" s="353">
        <f t="shared" si="236"/>
        <v>0</v>
      </c>
      <c r="N502" s="300"/>
      <c r="O502" s="317" t="s">
        <v>179</v>
      </c>
      <c r="P502" s="318">
        <f>P320*0.54</f>
        <v>6.5985882352941188</v>
      </c>
      <c r="Q502" s="318">
        <f>Q320*0.54</f>
        <v>6.0078600000000009</v>
      </c>
      <c r="R502" s="318">
        <f>R320*0.54</f>
        <v>5.9513395649587277</v>
      </c>
      <c r="S502" s="318">
        <f>S320*0.54</f>
        <v>4.1558823529411768</v>
      </c>
      <c r="T502" s="300"/>
      <c r="U502" s="317" t="s">
        <v>179</v>
      </c>
      <c r="V502" s="318">
        <f>V320*0.54</f>
        <v>6.0455647058823532</v>
      </c>
      <c r="W502" s="318">
        <f>W320*0.54</f>
        <v>5.7498292156862751</v>
      </c>
      <c r="X502" s="300"/>
      <c r="Y502" s="317" t="s">
        <v>179</v>
      </c>
      <c r="Z502" s="318">
        <f>Z320*0.54</f>
        <v>5.7902351658686744</v>
      </c>
    </row>
    <row r="503" spans="1:28">
      <c r="A503" s="354" t="s">
        <v>77</v>
      </c>
      <c r="B503" s="352">
        <f t="shared" ref="B503:M503" si="237">B321*0.465</f>
        <v>4.5821574117647055</v>
      </c>
      <c r="C503" s="353">
        <f t="shared" si="237"/>
        <v>4.6392138235294116</v>
      </c>
      <c r="D503" s="364">
        <f t="shared" si="237"/>
        <v>4.6718230882352945</v>
      </c>
      <c r="E503" s="353">
        <f t="shared" si="237"/>
        <v>4.6376501470588236</v>
      </c>
      <c r="F503" s="353">
        <f t="shared" si="237"/>
        <v>4.651723235294118</v>
      </c>
      <c r="G503" s="353">
        <f t="shared" si="237"/>
        <v>4.7864045588235289</v>
      </c>
      <c r="H503" s="353">
        <f t="shared" si="237"/>
        <v>4.5551509411764703</v>
      </c>
      <c r="I503" s="353">
        <f t="shared" si="237"/>
        <v>4.4960134264705882</v>
      </c>
      <c r="J503" s="353">
        <f t="shared" si="237"/>
        <v>4.5590204705882353</v>
      </c>
      <c r="K503" s="353">
        <f t="shared" si="237"/>
        <v>4.5080719705882366</v>
      </c>
      <c r="L503" s="353">
        <f t="shared" si="237"/>
        <v>4.6098645735294115</v>
      </c>
      <c r="M503" s="353">
        <f t="shared" si="237"/>
        <v>4.7431482816076995</v>
      </c>
      <c r="N503" s="300"/>
      <c r="O503" s="317" t="s">
        <v>77</v>
      </c>
      <c r="P503" s="318">
        <f>P321*0.465</f>
        <v>4.633642941176471</v>
      </c>
      <c r="Q503" s="318">
        <f>Q321*0.465</f>
        <v>4.6996547058823532</v>
      </c>
      <c r="R503" s="318">
        <f>R321*0.465</f>
        <v>4.5349299447351354</v>
      </c>
      <c r="S503" s="318">
        <f>S321*0.465</f>
        <v>4.6097520626580959</v>
      </c>
      <c r="T503" s="300"/>
      <c r="U503" s="317" t="s">
        <v>77</v>
      </c>
      <c r="V503" s="318">
        <f>V321*0.465</f>
        <v>4.6664527941176477</v>
      </c>
      <c r="W503" s="318">
        <f>W321*0.465</f>
        <v>4.5716938819478949</v>
      </c>
      <c r="X503" s="300"/>
      <c r="Y503" s="317" t="s">
        <v>77</v>
      </c>
      <c r="Z503" s="318">
        <f>Z321*0.465</f>
        <v>4.6183478356723455</v>
      </c>
    </row>
    <row r="504" spans="1:28" ht="13.5" thickBot="1">
      <c r="A504" s="355" t="s">
        <v>180</v>
      </c>
      <c r="B504" s="356">
        <f t="shared" ref="B504:M504" si="238">B322*0.516</f>
        <v>6.2910345647058818</v>
      </c>
      <c r="C504" s="365">
        <f t="shared" si="238"/>
        <v>6.2487549411764709</v>
      </c>
      <c r="D504" s="366">
        <f t="shared" si="238"/>
        <v>6.242067176470588</v>
      </c>
      <c r="E504" s="365">
        <f t="shared" si="238"/>
        <v>6.1866680000000001</v>
      </c>
      <c r="F504" s="365">
        <f t="shared" si="238"/>
        <v>6.2521089411764708</v>
      </c>
      <c r="G504" s="365">
        <f t="shared" si="238"/>
        <v>6.3373298823529423</v>
      </c>
      <c r="H504" s="365">
        <f t="shared" si="238"/>
        <v>6.2028359999999996</v>
      </c>
      <c r="I504" s="365">
        <f t="shared" si="238"/>
        <v>6.2791412705882346</v>
      </c>
      <c r="J504" s="365">
        <f t="shared" si="238"/>
        <v>6.2947209294117643</v>
      </c>
      <c r="K504" s="365">
        <f t="shared" si="238"/>
        <v>6.2529011529411767</v>
      </c>
      <c r="L504" s="365">
        <f t="shared" si="238"/>
        <v>6.3565867999999996</v>
      </c>
      <c r="M504" s="365">
        <f t="shared" si="238"/>
        <v>6.4609353969605374</v>
      </c>
      <c r="N504" s="300"/>
      <c r="O504" s="325" t="s">
        <v>180</v>
      </c>
      <c r="P504" s="326">
        <f>P322*0.516</f>
        <v>6.2584021176470586</v>
      </c>
      <c r="Q504" s="326">
        <f>Q322*0.516</f>
        <v>6.267760941176471</v>
      </c>
      <c r="R504" s="326">
        <f>R322*0.516</f>
        <v>6.2594939461548655</v>
      </c>
      <c r="S504" s="326">
        <f>S322*0.516</f>
        <v>6.3534313114462133</v>
      </c>
      <c r="T504" s="300"/>
      <c r="U504" s="325" t="s">
        <v>180</v>
      </c>
      <c r="V504" s="326">
        <f>V322*0.516</f>
        <v>6.263187764705882</v>
      </c>
      <c r="W504" s="326">
        <f>W322*0.516</f>
        <v>6.306518425184616</v>
      </c>
      <c r="X504" s="300"/>
      <c r="Y504" s="325" t="s">
        <v>180</v>
      </c>
      <c r="Z504" s="326">
        <f>Z322*0.516</f>
        <v>6.2851311104702576</v>
      </c>
      <c r="AB504" s="357"/>
    </row>
    <row r="506" spans="1:28" ht="16.5" thickBot="1">
      <c r="A506" s="301">
        <v>2017</v>
      </c>
      <c r="B506" s="300"/>
      <c r="C506" s="300" t="s">
        <v>187</v>
      </c>
      <c r="D506" s="300"/>
      <c r="E506" s="300"/>
      <c r="F506" s="300"/>
      <c r="G506" s="300"/>
      <c r="H506" s="300"/>
      <c r="I506" s="300"/>
      <c r="J506" s="300"/>
      <c r="K506" s="300"/>
      <c r="L506" s="300"/>
      <c r="M506" s="299" t="s">
        <v>101</v>
      </c>
      <c r="N506" s="300"/>
      <c r="O506" s="301">
        <v>2017</v>
      </c>
      <c r="P506" s="302" t="s">
        <v>154</v>
      </c>
      <c r="Q506" s="302"/>
      <c r="R506" s="302"/>
      <c r="S506" s="302"/>
      <c r="T506" s="300"/>
      <c r="U506" s="301">
        <v>2017</v>
      </c>
      <c r="V506" s="302" t="s">
        <v>155</v>
      </c>
      <c r="W506" s="302"/>
      <c r="X506" s="300"/>
      <c r="Y506" s="301">
        <v>2017</v>
      </c>
      <c r="Z506" s="300"/>
    </row>
    <row r="507" spans="1:28" ht="13.5" thickBot="1">
      <c r="A507" s="306"/>
      <c r="B507" s="332" t="s">
        <v>157</v>
      </c>
      <c r="C507" s="332" t="s">
        <v>158</v>
      </c>
      <c r="D507" s="332" t="s">
        <v>159</v>
      </c>
      <c r="E507" s="332" t="s">
        <v>160</v>
      </c>
      <c r="F507" s="332" t="s">
        <v>161</v>
      </c>
      <c r="G507" s="332" t="s">
        <v>162</v>
      </c>
      <c r="H507" s="332" t="s">
        <v>163</v>
      </c>
      <c r="I507" s="332" t="s">
        <v>164</v>
      </c>
      <c r="J507" s="332" t="s">
        <v>165</v>
      </c>
      <c r="K507" s="332" t="s">
        <v>166</v>
      </c>
      <c r="L507" s="332" t="s">
        <v>167</v>
      </c>
      <c r="M507" s="333" t="s">
        <v>168</v>
      </c>
      <c r="N507" s="300"/>
      <c r="O507" s="335"/>
      <c r="P507" s="332" t="s">
        <v>169</v>
      </c>
      <c r="Q507" s="332" t="s">
        <v>170</v>
      </c>
      <c r="R507" s="332" t="s">
        <v>171</v>
      </c>
      <c r="S507" s="333" t="s">
        <v>172</v>
      </c>
      <c r="T507" s="300"/>
      <c r="U507" s="335"/>
      <c r="V507" s="332" t="s">
        <v>173</v>
      </c>
      <c r="W507" s="333" t="s">
        <v>174</v>
      </c>
      <c r="X507" s="300"/>
      <c r="Y507" s="306"/>
      <c r="Z507" s="333" t="s">
        <v>175</v>
      </c>
    </row>
    <row r="508" spans="1:28" ht="13.5" thickBot="1">
      <c r="A508" s="336" t="s">
        <v>176</v>
      </c>
      <c r="B508" s="358">
        <f t="shared" ref="B508:M508" si="239">B326*0.507</f>
        <v>6.3757343467059062</v>
      </c>
      <c r="C508" s="358">
        <f t="shared" si="239"/>
        <v>6.3392273468395119</v>
      </c>
      <c r="D508" s="359">
        <f t="shared" si="239"/>
        <v>6.2723321784795028</v>
      </c>
      <c r="E508" s="358">
        <f t="shared" si="239"/>
        <v>6.1314847971813577</v>
      </c>
      <c r="F508" s="358">
        <f t="shared" si="239"/>
        <v>6.3007473439470747</v>
      </c>
      <c r="G508" s="358">
        <f t="shared" si="239"/>
        <v>6.2963271885737031</v>
      </c>
      <c r="H508" s="358">
        <f t="shared" si="239"/>
        <v>6.2056090091467491</v>
      </c>
      <c r="I508" s="358">
        <f t="shared" si="239"/>
        <v>6.3769514932866009</v>
      </c>
      <c r="J508" s="358">
        <f t="shared" si="239"/>
        <v>6.4801798565347033</v>
      </c>
      <c r="K508" s="358">
        <f t="shared" si="239"/>
        <v>6.5777367493489489</v>
      </c>
      <c r="L508" s="358">
        <f t="shared" si="239"/>
        <v>6.6936790917504041</v>
      </c>
      <c r="M508" s="360">
        <f t="shared" si="239"/>
        <v>6.7226032319267146</v>
      </c>
      <c r="N508" s="300"/>
      <c r="O508" s="339" t="s">
        <v>176</v>
      </c>
      <c r="P508" s="315">
        <f>P326*0.507</f>
        <v>6.3219899582297092</v>
      </c>
      <c r="Q508" s="315">
        <f>Q326*0.507</f>
        <v>6.28609342282674</v>
      </c>
      <c r="R508" s="315">
        <f>R326*0.507</f>
        <v>6.351054139057422</v>
      </c>
      <c r="S508" s="315">
        <f>S326*0.507</f>
        <v>6.6642182761925204</v>
      </c>
      <c r="T508" s="300"/>
      <c r="U508" s="339" t="s">
        <v>176</v>
      </c>
      <c r="V508" s="315">
        <f>V326*0.507</f>
        <v>6.3040903493040465</v>
      </c>
      <c r="W508" s="315">
        <f>W326*0.507</f>
        <v>6.505057053543057</v>
      </c>
      <c r="X508" s="300"/>
      <c r="Y508" s="339" t="s">
        <v>176</v>
      </c>
      <c r="Z508" s="315">
        <f>Z326*0.507</f>
        <v>6.403627708768826</v>
      </c>
    </row>
    <row r="509" spans="1:28">
      <c r="A509" s="351" t="s">
        <v>181</v>
      </c>
      <c r="B509" s="361">
        <f t="shared" ref="B509:M510" si="240">B327*0.539</f>
        <v>6.7957457316612278</v>
      </c>
      <c r="C509" s="362">
        <f t="shared" si="240"/>
        <v>6.8539480097445251</v>
      </c>
      <c r="D509" s="363">
        <f t="shared" si="240"/>
        <v>6.6704057547728155</v>
      </c>
      <c r="E509" s="362">
        <f t="shared" si="240"/>
        <v>6.4915063453984798</v>
      </c>
      <c r="F509" s="362">
        <f t="shared" si="240"/>
        <v>6.6550829379602572</v>
      </c>
      <c r="G509" s="362">
        <f t="shared" si="240"/>
        <v>6.5138897607760402</v>
      </c>
      <c r="H509" s="362">
        <f t="shared" si="240"/>
        <v>6.8701608631322753</v>
      </c>
      <c r="I509" s="362">
        <f t="shared" si="240"/>
        <v>7.0794587658490657</v>
      </c>
      <c r="J509" s="362">
        <f t="shared" si="240"/>
        <v>6.7656061783264132</v>
      </c>
      <c r="K509" s="362">
        <f t="shared" si="240"/>
        <v>7.0534951683483795</v>
      </c>
      <c r="L509" s="362">
        <f t="shared" si="240"/>
        <v>7.2588913372950152</v>
      </c>
      <c r="M509" s="362">
        <f t="shared" si="240"/>
        <v>7.3796305800162969</v>
      </c>
      <c r="N509" s="300"/>
      <c r="O509" s="343" t="s">
        <v>181</v>
      </c>
      <c r="P509" s="321">
        <f t="shared" ref="P509:S510" si="241">P327*0.539</f>
        <v>6.775939891230867</v>
      </c>
      <c r="Q509" s="321">
        <f t="shared" si="241"/>
        <v>6.5965527015325645</v>
      </c>
      <c r="R509" s="321">
        <f t="shared" si="241"/>
        <v>6.9233973184362698</v>
      </c>
      <c r="S509" s="321">
        <f t="shared" si="241"/>
        <v>7.2156960377510098</v>
      </c>
      <c r="T509" s="300"/>
      <c r="U509" s="343" t="s">
        <v>181</v>
      </c>
      <c r="V509" s="321">
        <f>V327*0.539</f>
        <v>6.7081490443894181</v>
      </c>
      <c r="W509" s="321">
        <f>W327*0.539</f>
        <v>7.0488745673030877</v>
      </c>
      <c r="X509" s="300"/>
      <c r="Y509" s="340" t="s">
        <v>181</v>
      </c>
      <c r="Z509" s="321">
        <f>Z327*0.539</f>
        <v>6.9375788658498498</v>
      </c>
    </row>
    <row r="510" spans="1:28">
      <c r="A510" s="354" t="s">
        <v>177</v>
      </c>
      <c r="B510" s="352">
        <f t="shared" si="240"/>
        <v>7.3201340834890942</v>
      </c>
      <c r="C510" s="353">
        <f t="shared" si="240"/>
        <v>7.2241010975875675</v>
      </c>
      <c r="D510" s="364">
        <f t="shared" si="240"/>
        <v>7.0821994797961763</v>
      </c>
      <c r="E510" s="353">
        <f t="shared" si="240"/>
        <v>6.9260655906473243</v>
      </c>
      <c r="F510" s="353">
        <f t="shared" si="240"/>
        <v>7.06439608177533</v>
      </c>
      <c r="G510" s="353">
        <f t="shared" si="240"/>
        <v>7.0164933193182186</v>
      </c>
      <c r="H510" s="353">
        <f t="shared" si="240"/>
        <v>7.0068248130795956</v>
      </c>
      <c r="I510" s="353">
        <f t="shared" si="240"/>
        <v>7.2679714181448078</v>
      </c>
      <c r="J510" s="353">
        <f t="shared" si="240"/>
        <v>7.370328437438884</v>
      </c>
      <c r="K510" s="353">
        <f t="shared" si="240"/>
        <v>7.5316019742958185</v>
      </c>
      <c r="L510" s="353">
        <f t="shared" si="240"/>
        <v>7.6792531572540241</v>
      </c>
      <c r="M510" s="353">
        <f t="shared" si="240"/>
        <v>7.6318801408568415</v>
      </c>
      <c r="N510" s="300"/>
      <c r="O510" s="317" t="s">
        <v>177</v>
      </c>
      <c r="P510" s="318">
        <f t="shared" si="241"/>
        <v>7.1945413578334279</v>
      </c>
      <c r="Q510" s="318">
        <f t="shared" si="241"/>
        <v>7.0476395716859148</v>
      </c>
      <c r="R510" s="318">
        <f t="shared" si="241"/>
        <v>7.215826808263694</v>
      </c>
      <c r="S510" s="318">
        <f t="shared" si="241"/>
        <v>7.6187057787862278</v>
      </c>
      <c r="T510" s="300"/>
      <c r="U510" s="317" t="s">
        <v>177</v>
      </c>
      <c r="V510" s="318">
        <f>V328*0.539</f>
        <v>7.1225263436376798</v>
      </c>
      <c r="W510" s="318">
        <f>W328*0.539</f>
        <v>7.4170657086392016</v>
      </c>
      <c r="X510" s="300"/>
      <c r="Y510" s="317" t="s">
        <v>177</v>
      </c>
      <c r="Z510" s="318">
        <f>Z328*0.539</f>
        <v>7.2672070886742874</v>
      </c>
    </row>
    <row r="511" spans="1:28">
      <c r="A511" s="354" t="s">
        <v>178</v>
      </c>
      <c r="B511" s="352">
        <f t="shared" ref="B511:M511" si="242">B329*0.535</f>
        <v>7.2602228956775408</v>
      </c>
      <c r="C511" s="353">
        <f t="shared" si="242"/>
        <v>7.139612189575864</v>
      </c>
      <c r="D511" s="364">
        <f t="shared" si="242"/>
        <v>6.9836800457803427</v>
      </c>
      <c r="E511" s="353">
        <f t="shared" si="242"/>
        <v>6.8328853052791869</v>
      </c>
      <c r="F511" s="353">
        <f t="shared" si="242"/>
        <v>6.9441120536442504</v>
      </c>
      <c r="G511" s="353">
        <f t="shared" si="242"/>
        <v>6.8863884263083044</v>
      </c>
      <c r="H511" s="353">
        <f t="shared" si="242"/>
        <v>6.8863366734697022</v>
      </c>
      <c r="I511" s="353">
        <f t="shared" si="242"/>
        <v>7.1420598405818305</v>
      </c>
      <c r="J511" s="353">
        <f t="shared" si="242"/>
        <v>7.2451899701938007</v>
      </c>
      <c r="K511" s="353">
        <f t="shared" si="242"/>
        <v>7.4089761627556276</v>
      </c>
      <c r="L511" s="353">
        <f t="shared" si="242"/>
        <v>7.5315482938243044</v>
      </c>
      <c r="M511" s="353">
        <f t="shared" si="242"/>
        <v>7.4716624201794151</v>
      </c>
      <c r="N511" s="300"/>
      <c r="O511" s="317" t="s">
        <v>178</v>
      </c>
      <c r="P511" s="318">
        <f>P329*0.535</f>
        <v>7.1095792266788047</v>
      </c>
      <c r="Q511" s="318">
        <f>Q329*0.535</f>
        <v>6.9320871667542932</v>
      </c>
      <c r="R511" s="318">
        <f>R329*0.535</f>
        <v>7.0850512126066292</v>
      </c>
      <c r="S511" s="318">
        <f>S329*0.535</f>
        <v>7.4761238197306978</v>
      </c>
      <c r="T511" s="300"/>
      <c r="U511" s="317" t="s">
        <v>178</v>
      </c>
      <c r="V511" s="318">
        <f>V329*0.535</f>
        <v>7.0160454819270743</v>
      </c>
      <c r="W511" s="318">
        <f>W329*0.535</f>
        <v>7.2569314099036237</v>
      </c>
      <c r="X511" s="300"/>
      <c r="Y511" s="317" t="s">
        <v>178</v>
      </c>
      <c r="Z511" s="318">
        <f>Z329*0.535</f>
        <v>7.1229468473569471</v>
      </c>
    </row>
    <row r="512" spans="1:28">
      <c r="A512" s="354" t="s">
        <v>179</v>
      </c>
      <c r="B512" s="352">
        <f t="shared" ref="B512:M512" si="243">B330*0.54</f>
        <v>7.8331764705882359</v>
      </c>
      <c r="C512" s="353">
        <f t="shared" si="243"/>
        <v>0</v>
      </c>
      <c r="D512" s="364">
        <f t="shared" si="243"/>
        <v>6.6578267973856198</v>
      </c>
      <c r="E512" s="353">
        <f t="shared" si="243"/>
        <v>0</v>
      </c>
      <c r="F512" s="353">
        <f t="shared" si="243"/>
        <v>6.999882352941178</v>
      </c>
      <c r="G512" s="353">
        <f t="shared" si="243"/>
        <v>7.4513414634146358</v>
      </c>
      <c r="H512" s="353">
        <f t="shared" si="243"/>
        <v>0</v>
      </c>
      <c r="I512" s="353">
        <f t="shared" si="243"/>
        <v>0</v>
      </c>
      <c r="J512" s="353">
        <f t="shared" si="243"/>
        <v>0</v>
      </c>
      <c r="K512" s="353">
        <f t="shared" si="243"/>
        <v>6.5486911764705882</v>
      </c>
      <c r="L512" s="353">
        <f t="shared" si="243"/>
        <v>0</v>
      </c>
      <c r="M512" s="353">
        <f t="shared" si="243"/>
        <v>0</v>
      </c>
      <c r="N512" s="300"/>
      <c r="O512" s="317" t="s">
        <v>179</v>
      </c>
      <c r="P512" s="318">
        <f>P330*0.54</f>
        <v>6.8257338935574214</v>
      </c>
      <c r="Q512" s="318">
        <f>Q330*0.54</f>
        <v>7.3168313859790501</v>
      </c>
      <c r="R512" s="318">
        <f>R330*0.54</f>
        <v>0</v>
      </c>
      <c r="S512" s="318">
        <f>S330*0.54</f>
        <v>6.5486911764705882</v>
      </c>
      <c r="T512" s="300"/>
      <c r="U512" s="317" t="s">
        <v>179</v>
      </c>
      <c r="V512" s="318">
        <f>V330*0.54</f>
        <v>7.1238637642167042</v>
      </c>
      <c r="W512" s="318">
        <f>W330*0.54</f>
        <v>6.5486911764705882</v>
      </c>
      <c r="X512" s="300"/>
      <c r="Y512" s="317" t="s">
        <v>179</v>
      </c>
      <c r="Z512" s="318">
        <f>Z330*0.54</f>
        <v>6.9857496515193747</v>
      </c>
    </row>
    <row r="513" spans="1:30">
      <c r="A513" s="354" t="s">
        <v>77</v>
      </c>
      <c r="B513" s="352">
        <f t="shared" ref="B513:M513" si="244">B331*0.465</f>
        <v>4.8059290643822017</v>
      </c>
      <c r="C513" s="353">
        <f t="shared" si="244"/>
        <v>4.8750839484785944</v>
      </c>
      <c r="D513" s="364">
        <f t="shared" si="244"/>
        <v>4.9389772649635288</v>
      </c>
      <c r="E513" s="353">
        <f t="shared" si="244"/>
        <v>4.8843628631874791</v>
      </c>
      <c r="F513" s="353">
        <f t="shared" si="244"/>
        <v>5.0224709916228365</v>
      </c>
      <c r="G513" s="353">
        <f t="shared" si="244"/>
        <v>5.1095977225464519</v>
      </c>
      <c r="H513" s="353">
        <f t="shared" si="244"/>
        <v>4.990275926428664</v>
      </c>
      <c r="I513" s="353">
        <f t="shared" si="244"/>
        <v>5.0309127381216845</v>
      </c>
      <c r="J513" s="353">
        <f t="shared" si="244"/>
        <v>5.1982716925900414</v>
      </c>
      <c r="K513" s="353">
        <f t="shared" si="244"/>
        <v>5.3061627023498579</v>
      </c>
      <c r="L513" s="353">
        <f t="shared" si="244"/>
        <v>5.3768916561279125</v>
      </c>
      <c r="M513" s="353">
        <f t="shared" si="244"/>
        <v>5.3719854385077301</v>
      </c>
      <c r="N513" s="300"/>
      <c r="O513" s="317" t="s">
        <v>77</v>
      </c>
      <c r="P513" s="318">
        <f>P331*0.465</f>
        <v>4.8813032931044402</v>
      </c>
      <c r="Q513" s="318">
        <f>Q331*0.465</f>
        <v>5.0403241710974589</v>
      </c>
      <c r="R513" s="318">
        <f>R331*0.465</f>
        <v>5.0699890693316574</v>
      </c>
      <c r="S513" s="318">
        <f>S331*0.465</f>
        <v>5.3517339345812864</v>
      </c>
      <c r="T513" s="300"/>
      <c r="U513" s="317" t="s">
        <v>77</v>
      </c>
      <c r="V513" s="318">
        <f>V331*0.465</f>
        <v>4.9600781182263711</v>
      </c>
      <c r="W513" s="318">
        <f>W331*0.465</f>
        <v>5.2129034563299221</v>
      </c>
      <c r="X513" s="300"/>
      <c r="Y513" s="317" t="s">
        <v>77</v>
      </c>
      <c r="Z513" s="318">
        <f>Z331*0.465</f>
        <v>5.0942375319134401</v>
      </c>
    </row>
    <row r="514" spans="1:30" ht="13.5" thickBot="1">
      <c r="A514" s="355" t="s">
        <v>180</v>
      </c>
      <c r="B514" s="356">
        <f t="shared" ref="B514:M514" si="245">B332*0.516</f>
        <v>6.5195491255421496</v>
      </c>
      <c r="C514" s="365">
        <f t="shared" si="245"/>
        <v>6.5268942578256235</v>
      </c>
      <c r="D514" s="366">
        <f t="shared" si="245"/>
        <v>6.4942316067159771</v>
      </c>
      <c r="E514" s="365">
        <f t="shared" si="245"/>
        <v>6.3250191512222891</v>
      </c>
      <c r="F514" s="365">
        <f t="shared" si="245"/>
        <v>6.495390157051192</v>
      </c>
      <c r="G514" s="365">
        <f t="shared" si="245"/>
        <v>6.5309354230328038</v>
      </c>
      <c r="H514" s="365">
        <f t="shared" si="245"/>
        <v>6.4558257601049505</v>
      </c>
      <c r="I514" s="365">
        <f t="shared" si="245"/>
        <v>6.5553685198349303</v>
      </c>
      <c r="J514" s="365">
        <f t="shared" si="245"/>
        <v>6.6053586678251586</v>
      </c>
      <c r="K514" s="365">
        <f t="shared" si="245"/>
        <v>6.7086718150743181</v>
      </c>
      <c r="L514" s="365">
        <f t="shared" si="245"/>
        <v>6.7802737076557351</v>
      </c>
      <c r="M514" s="365">
        <f t="shared" si="245"/>
        <v>6.8403597442432824</v>
      </c>
      <c r="N514" s="300"/>
      <c r="O514" s="325" t="s">
        <v>180</v>
      </c>
      <c r="P514" s="326">
        <f>P332*0.516</f>
        <v>6.5110891058542055</v>
      </c>
      <c r="Q514" s="326">
        <f>Q332*0.516</f>
        <v>6.4969116852293762</v>
      </c>
      <c r="R514" s="326">
        <f>R332*0.516</f>
        <v>6.5338013108937156</v>
      </c>
      <c r="S514" s="326">
        <f>S332*0.516</f>
        <v>6.7724651494105679</v>
      </c>
      <c r="T514" s="300"/>
      <c r="U514" s="325" t="s">
        <v>180</v>
      </c>
      <c r="V514" s="326">
        <f>V332*0.516</f>
        <v>6.5039350325899727</v>
      </c>
      <c r="W514" s="326">
        <f>W332*0.516</f>
        <v>6.6477657612749734</v>
      </c>
      <c r="X514" s="300"/>
      <c r="Y514" s="325" t="s">
        <v>180</v>
      </c>
      <c r="Z514" s="326">
        <f>Z332*0.516</f>
        <v>6.5732149619844158</v>
      </c>
    </row>
    <row r="517" spans="1:30" ht="16.5" thickBot="1">
      <c r="A517" s="301">
        <v>2018</v>
      </c>
      <c r="B517" s="300"/>
      <c r="C517" s="300" t="s">
        <v>187</v>
      </c>
      <c r="D517" s="300"/>
      <c r="E517" s="300"/>
      <c r="F517" s="300"/>
      <c r="G517" s="300"/>
      <c r="H517" s="300"/>
      <c r="I517" s="300"/>
      <c r="J517" s="300"/>
      <c r="K517" s="300"/>
      <c r="L517" s="300"/>
      <c r="M517" s="299" t="s">
        <v>101</v>
      </c>
      <c r="N517" s="300"/>
      <c r="O517" s="301">
        <v>2018</v>
      </c>
      <c r="P517" s="302" t="s">
        <v>154</v>
      </c>
      <c r="Q517" s="302"/>
      <c r="R517" s="302"/>
      <c r="S517" s="302"/>
      <c r="T517" s="300"/>
      <c r="U517" s="301">
        <v>2018</v>
      </c>
      <c r="V517" s="302" t="s">
        <v>155</v>
      </c>
      <c r="W517" s="302"/>
      <c r="X517" s="300"/>
      <c r="Y517" s="301">
        <v>2018</v>
      </c>
      <c r="Z517" s="300"/>
    </row>
    <row r="518" spans="1:30" ht="13.5" thickBot="1">
      <c r="A518" s="306"/>
      <c r="B518" s="332" t="s">
        <v>157</v>
      </c>
      <c r="C518" s="332" t="s">
        <v>158</v>
      </c>
      <c r="D518" s="332" t="s">
        <v>159</v>
      </c>
      <c r="E518" s="332" t="s">
        <v>160</v>
      </c>
      <c r="F518" s="332" t="s">
        <v>161</v>
      </c>
      <c r="G518" s="332" t="s">
        <v>162</v>
      </c>
      <c r="H518" s="332" t="s">
        <v>163</v>
      </c>
      <c r="I518" s="332" t="s">
        <v>164</v>
      </c>
      <c r="J518" s="332" t="s">
        <v>165</v>
      </c>
      <c r="K518" s="332" t="s">
        <v>166</v>
      </c>
      <c r="L518" s="332" t="s">
        <v>167</v>
      </c>
      <c r="M518" s="333" t="s">
        <v>168</v>
      </c>
      <c r="N518" s="300"/>
      <c r="O518" s="335"/>
      <c r="P518" s="332" t="s">
        <v>169</v>
      </c>
      <c r="Q518" s="332" t="s">
        <v>170</v>
      </c>
      <c r="R518" s="332" t="s">
        <v>171</v>
      </c>
      <c r="S518" s="333" t="s">
        <v>172</v>
      </c>
      <c r="T518" s="300"/>
      <c r="U518" s="335"/>
      <c r="V518" s="332" t="s">
        <v>173</v>
      </c>
      <c r="W518" s="333" t="s">
        <v>174</v>
      </c>
      <c r="X518" s="300"/>
      <c r="Y518" s="306"/>
      <c r="Z518" s="333" t="s">
        <v>175</v>
      </c>
    </row>
    <row r="519" spans="1:30" ht="13.5" thickBot="1">
      <c r="A519" s="336" t="s">
        <v>176</v>
      </c>
      <c r="B519" s="358">
        <f>B336*0.518</f>
        <v>6.8432943646691546</v>
      </c>
      <c r="C519" s="358">
        <f t="shared" ref="C519:M519" si="246">C336*0.518</f>
        <v>6.8727735934073451</v>
      </c>
      <c r="D519" s="359">
        <f t="shared" si="246"/>
        <v>6.8463987427915418</v>
      </c>
      <c r="E519" s="358">
        <f t="shared" si="246"/>
        <v>6.863979760543887</v>
      </c>
      <c r="F519" s="358">
        <f t="shared" si="246"/>
        <v>6.8792493818730485</v>
      </c>
      <c r="G519" s="358">
        <f t="shared" si="246"/>
        <v>6.8491745558618478</v>
      </c>
      <c r="H519" s="358">
        <f t="shared" si="246"/>
        <v>6.6998408493917854</v>
      </c>
      <c r="I519" s="358">
        <f t="shared" si="246"/>
        <v>6.7583664385116364</v>
      </c>
      <c r="J519" s="358">
        <f t="shared" si="246"/>
        <v>6.7134042219353232</v>
      </c>
      <c r="K519" s="358">
        <f t="shared" si="246"/>
        <v>6.7467487348204545</v>
      </c>
      <c r="L519" s="358">
        <f t="shared" si="246"/>
        <v>6.646571081000137</v>
      </c>
      <c r="M519" s="360">
        <f t="shared" si="246"/>
        <v>6.6540568592754337</v>
      </c>
      <c r="N519" s="300"/>
      <c r="O519" s="339" t="s">
        <v>176</v>
      </c>
      <c r="P519" s="315">
        <f>P336*0.518</f>
        <v>6.853254484383446</v>
      </c>
      <c r="Q519" s="315">
        <f>Q336*0.518</f>
        <v>6.8635923848100955</v>
      </c>
      <c r="R519" s="315">
        <f>R336*0.518</f>
        <v>6.7250527077031075</v>
      </c>
      <c r="S519" s="315">
        <f>S336*0.518</f>
        <v>6.687597688957049</v>
      </c>
      <c r="T519" s="300"/>
      <c r="U519" s="339" t="s">
        <v>176</v>
      </c>
      <c r="V519" s="315">
        <f>V336*0.518</f>
        <v>6.8584250635498991</v>
      </c>
      <c r="W519" s="315">
        <f>W336*0.518</f>
        <v>6.7069252940501061</v>
      </c>
      <c r="X519" s="300"/>
      <c r="Y519" s="339" t="s">
        <v>176</v>
      </c>
      <c r="Z519" s="315">
        <f>Z336*0.518</f>
        <v>6.7862603363820293</v>
      </c>
    </row>
    <row r="520" spans="1:30">
      <c r="A520" s="351" t="s">
        <v>181</v>
      </c>
      <c r="B520" s="361">
        <f>B337*0.539</f>
        <v>7.1487559262081026</v>
      </c>
      <c r="C520" s="362">
        <f t="shared" ref="C520:M520" si="247">C337*0.539</f>
        <v>7.1266026720967215</v>
      </c>
      <c r="D520" s="363">
        <f t="shared" si="247"/>
        <v>7.0925249307626146</v>
      </c>
      <c r="E520" s="362">
        <f t="shared" si="247"/>
        <v>7.3169613222711547</v>
      </c>
      <c r="F520" s="362">
        <f t="shared" si="247"/>
        <v>7.1750694836458573</v>
      </c>
      <c r="G520" s="362">
        <f t="shared" si="247"/>
        <v>7.0787165146129363</v>
      </c>
      <c r="H520" s="362">
        <f t="shared" si="247"/>
        <v>6.7786348614730922</v>
      </c>
      <c r="I520" s="362">
        <f t="shared" si="247"/>
        <v>7.2410640317626092</v>
      </c>
      <c r="J520" s="362">
        <f t="shared" si="247"/>
        <v>7.1003677772543101</v>
      </c>
      <c r="K520" s="362">
        <f t="shared" si="247"/>
        <v>7.2968264822968605</v>
      </c>
      <c r="L520" s="362">
        <f t="shared" si="247"/>
        <v>6.9340442072981556</v>
      </c>
      <c r="M520" s="362">
        <f t="shared" si="247"/>
        <v>7.3727961748365987</v>
      </c>
      <c r="N520" s="300"/>
      <c r="O520" s="343" t="s">
        <v>181</v>
      </c>
      <c r="P520" s="321">
        <f>P337*0.539</f>
        <v>7.1233843648775066</v>
      </c>
      <c r="Q520" s="321">
        <f>Q337*0.539</f>
        <v>7.2109807006816258</v>
      </c>
      <c r="R520" s="321">
        <f>R337*0.539</f>
        <v>7.074471543224357</v>
      </c>
      <c r="S520" s="321">
        <f>S337*0.539</f>
        <v>7.2108642793440438</v>
      </c>
      <c r="T520" s="300"/>
      <c r="U520" s="343" t="s">
        <v>181</v>
      </c>
      <c r="V520" s="321">
        <f>V337*0.539</f>
        <v>7.1636652881929237</v>
      </c>
      <c r="W520" s="321">
        <f>W337*0.539</f>
        <v>7.1431909097890118</v>
      </c>
      <c r="X520" s="300"/>
      <c r="Y520" s="340" t="s">
        <v>181</v>
      </c>
      <c r="Z520" s="321">
        <f>Z337*0.539</f>
        <v>7.1514993645621665</v>
      </c>
    </row>
    <row r="521" spans="1:30">
      <c r="A521" s="354" t="s">
        <v>177</v>
      </c>
      <c r="B521" s="352">
        <f>B338*0.533</f>
        <v>7.5052399608405969</v>
      </c>
      <c r="C521" s="353">
        <f t="shared" ref="C521:M523" si="248">C338*0.533</f>
        <v>7.4723608245158122</v>
      </c>
      <c r="D521" s="364">
        <f t="shared" si="248"/>
        <v>7.4113664477804253</v>
      </c>
      <c r="E521" s="353">
        <f t="shared" si="248"/>
        <v>7.4289848899835347</v>
      </c>
      <c r="F521" s="353">
        <f t="shared" si="248"/>
        <v>7.4180227241459775</v>
      </c>
      <c r="G521" s="353">
        <f t="shared" si="248"/>
        <v>7.3906700612614609</v>
      </c>
      <c r="H521" s="353">
        <f t="shared" si="248"/>
        <v>7.3205952103034919</v>
      </c>
      <c r="I521" s="353">
        <f t="shared" si="248"/>
        <v>7.4649776075804564</v>
      </c>
      <c r="J521" s="353">
        <f t="shared" si="248"/>
        <v>7.4082369647902047</v>
      </c>
      <c r="K521" s="353">
        <f t="shared" si="248"/>
        <v>7.462466155843912</v>
      </c>
      <c r="L521" s="353">
        <f t="shared" si="248"/>
        <v>7.3900829997120772</v>
      </c>
      <c r="M521" s="353">
        <f t="shared" si="248"/>
        <v>7.3631622936410421</v>
      </c>
      <c r="N521" s="300"/>
      <c r="O521" s="317" t="s">
        <v>177</v>
      </c>
      <c r="P521" s="318">
        <f>P338*0.533</f>
        <v>7.4638140987456225</v>
      </c>
      <c r="Q521" s="318">
        <f t="shared" ref="Q521:S522" si="249">Q338*0.533</f>
        <v>7.4119634653662834</v>
      </c>
      <c r="R521" s="318">
        <f t="shared" si="249"/>
        <v>7.4004940677809676</v>
      </c>
      <c r="S521" s="318">
        <f t="shared" si="249"/>
        <v>7.4106405610293633</v>
      </c>
      <c r="T521" s="300"/>
      <c r="U521" s="317" t="s">
        <v>177</v>
      </c>
      <c r="V521" s="318">
        <f>V338*0.533</f>
        <v>7.4385458230182815</v>
      </c>
      <c r="W521" s="318">
        <f>W338*0.533</f>
        <v>7.4053304105383413</v>
      </c>
      <c r="X521" s="300"/>
      <c r="Y521" s="317" t="s">
        <v>177</v>
      </c>
      <c r="Z521" s="318">
        <f>Z338*0.533</f>
        <v>7.4235547874208283</v>
      </c>
    </row>
    <row r="522" spans="1:30">
      <c r="A522" s="354" t="s">
        <v>178</v>
      </c>
      <c r="B522" s="352">
        <f>B339*0.533</f>
        <v>7.4176213311549741</v>
      </c>
      <c r="C522" s="353">
        <f t="shared" si="248"/>
        <v>7.4110290540404922</v>
      </c>
      <c r="D522" s="364">
        <f t="shared" si="248"/>
        <v>7.3556207581652826</v>
      </c>
      <c r="E522" s="353">
        <f t="shared" si="248"/>
        <v>7.3866609115305861</v>
      </c>
      <c r="F522" s="353">
        <f t="shared" si="248"/>
        <v>7.3673829590192046</v>
      </c>
      <c r="G522" s="353">
        <f t="shared" si="248"/>
        <v>7.3392854188679566</v>
      </c>
      <c r="H522" s="353">
        <f t="shared" si="248"/>
        <v>7.2708168673237914</v>
      </c>
      <c r="I522" s="353">
        <f t="shared" si="248"/>
        <v>7.4377867457012057</v>
      </c>
      <c r="J522" s="353">
        <f t="shared" si="248"/>
        <v>7.336660260801267</v>
      </c>
      <c r="K522" s="353">
        <f t="shared" si="248"/>
        <v>7.4003797265997777</v>
      </c>
      <c r="L522" s="353">
        <f t="shared" si="248"/>
        <v>7.3069648656792152</v>
      </c>
      <c r="M522" s="353">
        <f t="shared" si="248"/>
        <v>7.26340368813299</v>
      </c>
      <c r="N522" s="300"/>
      <c r="O522" s="317" t="s">
        <v>178</v>
      </c>
      <c r="P522" s="318">
        <f>P339*0.533</f>
        <v>7.3929595195970617</v>
      </c>
      <c r="Q522" s="318">
        <f t="shared" si="249"/>
        <v>7.3649664475373742</v>
      </c>
      <c r="R522" s="318">
        <f t="shared" si="249"/>
        <v>7.3536500742343254</v>
      </c>
      <c r="S522" s="318">
        <f t="shared" si="249"/>
        <v>7.3268899544362869</v>
      </c>
      <c r="T522" s="300"/>
      <c r="U522" s="317" t="s">
        <v>178</v>
      </c>
      <c r="V522" s="318">
        <f>V339*0.533</f>
        <v>7.3778790360444582</v>
      </c>
      <c r="W522" s="318">
        <f>W339*0.533</f>
        <v>7.3403876787028306</v>
      </c>
      <c r="X522" s="300"/>
      <c r="Y522" s="317" t="s">
        <v>178</v>
      </c>
      <c r="Z522" s="318">
        <f>Z339*0.533</f>
        <v>7.3609333432358666</v>
      </c>
    </row>
    <row r="523" spans="1:30">
      <c r="A523" s="354" t="s">
        <v>179</v>
      </c>
      <c r="B523" s="352">
        <f>B340*0.521</f>
        <v>0</v>
      </c>
      <c r="C523" s="353">
        <f t="shared" ref="C523:L523" si="250">C340*0.521</f>
        <v>5.9605311470588243</v>
      </c>
      <c r="D523" s="364">
        <f t="shared" si="250"/>
        <v>0</v>
      </c>
      <c r="E523" s="353">
        <f t="shared" si="250"/>
        <v>7.1058423823529413</v>
      </c>
      <c r="F523" s="353">
        <f t="shared" si="250"/>
        <v>0</v>
      </c>
      <c r="G523" s="353">
        <f t="shared" si="250"/>
        <v>0</v>
      </c>
      <c r="H523" s="353">
        <f t="shared" si="250"/>
        <v>5.2484620588235291</v>
      </c>
      <c r="I523" s="353">
        <f t="shared" si="250"/>
        <v>5.3161322240896345</v>
      </c>
      <c r="J523" s="353">
        <f t="shared" si="250"/>
        <v>0</v>
      </c>
      <c r="K523" s="353">
        <f t="shared" si="250"/>
        <v>0</v>
      </c>
      <c r="L523" s="353">
        <f t="shared" si="250"/>
        <v>6.0624990196078432</v>
      </c>
      <c r="M523" s="353">
        <f t="shared" si="248"/>
        <v>0</v>
      </c>
      <c r="N523" s="300"/>
      <c r="O523" s="317" t="s">
        <v>179</v>
      </c>
      <c r="P523" s="318">
        <f>P340*0.521</f>
        <v>5.9605311470588243</v>
      </c>
      <c r="Q523" s="318">
        <f>Q340*0.521</f>
        <v>7.1058423823529413</v>
      </c>
      <c r="R523" s="318">
        <f>R340*0.521</f>
        <v>5.2947295671682628</v>
      </c>
      <c r="S523" s="318">
        <f>S340*0.521</f>
        <v>6.0624990196078432</v>
      </c>
      <c r="T523" s="300"/>
      <c r="U523" s="317" t="s">
        <v>179</v>
      </c>
      <c r="V523" s="318">
        <f>V340*0.521</f>
        <v>6.2572439023163673</v>
      </c>
      <c r="W523" s="318">
        <f>W340*0.521</f>
        <v>5.9544686319936355</v>
      </c>
      <c r="X523" s="300"/>
      <c r="Y523" s="317" t="s">
        <v>179</v>
      </c>
      <c r="Z523" s="318">
        <f>Z340*0.521</f>
        <v>5.9724543590395847</v>
      </c>
    </row>
    <row r="524" spans="1:30">
      <c r="A524" s="354" t="s">
        <v>77</v>
      </c>
      <c r="B524" s="352">
        <f>B341*0.487</f>
        <v>5.6005544820905744</v>
      </c>
      <c r="C524" s="353">
        <f t="shared" ref="C524:L524" si="251">C341*0.487</f>
        <v>5.6570146927839842</v>
      </c>
      <c r="D524" s="364">
        <f t="shared" si="251"/>
        <v>5.7270930609124679</v>
      </c>
      <c r="E524" s="353">
        <f t="shared" si="251"/>
        <v>5.7360344011283004</v>
      </c>
      <c r="F524" s="353">
        <f t="shared" si="251"/>
        <v>5.7301981209404103</v>
      </c>
      <c r="G524" s="353">
        <f t="shared" si="251"/>
        <v>5.7248761237753572</v>
      </c>
      <c r="H524" s="353">
        <f t="shared" si="251"/>
        <v>5.5729577003327462</v>
      </c>
      <c r="I524" s="353">
        <f t="shared" si="251"/>
        <v>5.4655996271910441</v>
      </c>
      <c r="J524" s="353">
        <f t="shared" si="251"/>
        <v>5.5169179319816788</v>
      </c>
      <c r="K524" s="353">
        <f t="shared" si="251"/>
        <v>5.5344417104783492</v>
      </c>
      <c r="L524" s="353">
        <f t="shared" si="251"/>
        <v>5.3459454372529045</v>
      </c>
      <c r="M524" s="353">
        <f>M340*0.521</f>
        <v>0</v>
      </c>
      <c r="N524" s="300"/>
      <c r="O524" s="317" t="s">
        <v>77</v>
      </c>
      <c r="P524" s="318">
        <f>P341*0.487</f>
        <v>5.6597914805114611</v>
      </c>
      <c r="Q524" s="318">
        <f>Q341*0.487</f>
        <v>5.7303638639409451</v>
      </c>
      <c r="R524" s="318">
        <f>R341*0.487</f>
        <v>5.5171067540495864</v>
      </c>
      <c r="S524" s="318">
        <f>S341*0.487</f>
        <v>5.4073511132637702</v>
      </c>
      <c r="T524" s="300"/>
      <c r="U524" s="317" t="s">
        <v>77</v>
      </c>
      <c r="V524" s="318">
        <f>V341*0.487</f>
        <v>5.6939485765705635</v>
      </c>
      <c r="W524" s="318">
        <f>W341*0.487</f>
        <v>5.4627979866837277</v>
      </c>
      <c r="X524" s="300"/>
      <c r="Y524" s="317" t="s">
        <v>77</v>
      </c>
      <c r="Z524" s="318">
        <f>Z341*0.487</f>
        <v>5.5743104075825372</v>
      </c>
    </row>
    <row r="525" spans="1:30" ht="13.5" thickBot="1">
      <c r="A525" s="355" t="s">
        <v>180</v>
      </c>
      <c r="B525" s="356">
        <f>B342*0.518</f>
        <v>6.8383878076779316</v>
      </c>
      <c r="C525" s="365">
        <f t="shared" ref="C525:L525" si="252">C342*0.518</f>
        <v>6.8668396764752355</v>
      </c>
      <c r="D525" s="366">
        <f t="shared" si="252"/>
        <v>6.8672994048314582</v>
      </c>
      <c r="E525" s="365">
        <f t="shared" si="252"/>
        <v>6.8856473797276614</v>
      </c>
      <c r="F525" s="365">
        <f t="shared" si="252"/>
        <v>6.8961550947248309</v>
      </c>
      <c r="G525" s="365">
        <f t="shared" si="252"/>
        <v>6.8898222581055846</v>
      </c>
      <c r="H525" s="365">
        <f t="shared" si="252"/>
        <v>6.7949048424751295</v>
      </c>
      <c r="I525" s="365">
        <f t="shared" si="252"/>
        <v>6.8318823425954776</v>
      </c>
      <c r="J525" s="365">
        <f t="shared" si="252"/>
        <v>6.8223887325761989</v>
      </c>
      <c r="K525" s="365">
        <f t="shared" si="252"/>
        <v>6.8943605517339224</v>
      </c>
      <c r="L525" s="365">
        <f t="shared" si="252"/>
        <v>6.8527689994562069</v>
      </c>
      <c r="M525" s="353">
        <f>M341*0.487</f>
        <v>5.2905677518861598</v>
      </c>
      <c r="N525" s="300"/>
      <c r="O525" s="325" t="s">
        <v>180</v>
      </c>
      <c r="P525" s="326">
        <f>P342*0.518</f>
        <v>6.8571488028799035</v>
      </c>
      <c r="Q525" s="326">
        <f>Q342*0.518</f>
        <v>6.8905082274033882</v>
      </c>
      <c r="R525" s="326">
        <f>R342*0.518</f>
        <v>6.815721069188247</v>
      </c>
      <c r="S525" s="326">
        <f>S342*0.518</f>
        <v>6.8801273940415886</v>
      </c>
      <c r="T525" s="300"/>
      <c r="U525" s="325" t="s">
        <v>180</v>
      </c>
      <c r="V525" s="326">
        <f>V342*0.518</f>
        <v>6.8748077285224038</v>
      </c>
      <c r="W525" s="326">
        <f>W342*0.518</f>
        <v>6.8463624710681135</v>
      </c>
      <c r="X525" s="300"/>
      <c r="Y525" s="325" t="s">
        <v>180</v>
      </c>
      <c r="Z525" s="326">
        <f>Z342*0.518</f>
        <v>6.8609991162458019</v>
      </c>
      <c r="AB525" s="80"/>
      <c r="AC525" s="80"/>
      <c r="AD525" s="80"/>
    </row>
    <row r="526" spans="1:30">
      <c r="AB526" s="80"/>
      <c r="AC526" s="80"/>
      <c r="AD526" s="80"/>
    </row>
    <row r="527" spans="1:30" ht="16.5" thickBot="1">
      <c r="A527" s="301">
        <v>2019</v>
      </c>
      <c r="B527" s="300"/>
      <c r="C527" s="300" t="s">
        <v>187</v>
      </c>
      <c r="D527" s="300"/>
      <c r="E527" s="300"/>
      <c r="F527" s="300"/>
      <c r="G527" s="300"/>
      <c r="H527" s="300"/>
      <c r="I527" s="300"/>
      <c r="J527" s="300"/>
      <c r="K527" s="300"/>
      <c r="L527" s="300"/>
      <c r="M527" s="299" t="s">
        <v>101</v>
      </c>
      <c r="N527" s="300"/>
      <c r="O527" s="301">
        <v>2019</v>
      </c>
      <c r="P527" s="302" t="s">
        <v>154</v>
      </c>
      <c r="Q527" s="302"/>
      <c r="R527" s="302"/>
      <c r="S527" s="302"/>
      <c r="T527" s="300"/>
      <c r="U527" s="301">
        <v>2019</v>
      </c>
      <c r="V527" s="302" t="s">
        <v>155</v>
      </c>
      <c r="W527" s="302"/>
      <c r="X527" s="300"/>
      <c r="Y527" s="301">
        <v>2019</v>
      </c>
      <c r="Z527" s="300"/>
      <c r="AB527" s="80"/>
      <c r="AC527" s="80"/>
      <c r="AD527" s="80"/>
    </row>
    <row r="528" spans="1:30" ht="13.5" thickBot="1">
      <c r="A528" s="306"/>
      <c r="B528" s="332" t="s">
        <v>157</v>
      </c>
      <c r="C528" s="332" t="s">
        <v>158</v>
      </c>
      <c r="D528" s="332" t="s">
        <v>159</v>
      </c>
      <c r="E528" s="332" t="s">
        <v>160</v>
      </c>
      <c r="F528" s="332" t="s">
        <v>161</v>
      </c>
      <c r="G528" s="332" t="s">
        <v>162</v>
      </c>
      <c r="H528" s="332" t="s">
        <v>163</v>
      </c>
      <c r="I528" s="332" t="s">
        <v>164</v>
      </c>
      <c r="J528" s="332" t="s">
        <v>165</v>
      </c>
      <c r="K528" s="332" t="s">
        <v>166</v>
      </c>
      <c r="L528" s="332" t="s">
        <v>167</v>
      </c>
      <c r="M528" s="333" t="s">
        <v>168</v>
      </c>
      <c r="N528" s="300"/>
      <c r="O528" s="335"/>
      <c r="P528" s="332" t="s">
        <v>169</v>
      </c>
      <c r="Q528" s="332" t="s">
        <v>170</v>
      </c>
      <c r="R528" s="332" t="s">
        <v>171</v>
      </c>
      <c r="S528" s="333" t="s">
        <v>172</v>
      </c>
      <c r="T528" s="300"/>
      <c r="U528" s="335"/>
      <c r="V528" s="332" t="s">
        <v>173</v>
      </c>
      <c r="W528" s="333" t="s">
        <v>174</v>
      </c>
      <c r="X528" s="300"/>
      <c r="Y528" s="306"/>
      <c r="Z528" s="333" t="s">
        <v>175</v>
      </c>
      <c r="AB528" s="80"/>
      <c r="AC528" s="80"/>
      <c r="AD528" s="80"/>
    </row>
    <row r="529" spans="1:30" ht="13.5" thickBot="1">
      <c r="A529" s="336" t="s">
        <v>176</v>
      </c>
      <c r="B529" s="358">
        <f>B346*0.518</f>
        <v>6.6512236785150636</v>
      </c>
      <c r="C529" s="358">
        <f t="shared" ref="C529:M529" si="253">C346*0.518</f>
        <v>6.4415692231332429</v>
      </c>
      <c r="D529" s="359">
        <f t="shared" si="253"/>
        <v>6.451390186188064</v>
      </c>
      <c r="E529" s="358">
        <f t="shared" si="253"/>
        <v>6.3159437529405134</v>
      </c>
      <c r="F529" s="358">
        <f t="shared" si="253"/>
        <v>6.2696934876512316</v>
      </c>
      <c r="G529" s="358">
        <f t="shared" si="253"/>
        <v>6.0886232691403466</v>
      </c>
      <c r="H529" s="358">
        <f t="shared" si="253"/>
        <v>5.7341366685113497</v>
      </c>
      <c r="I529" s="358">
        <f t="shared" si="253"/>
        <v>5.9924644788695645</v>
      </c>
      <c r="J529" s="358">
        <f t="shared" si="253"/>
        <v>5.9395157551697038</v>
      </c>
      <c r="K529" s="358">
        <f t="shared" si="253"/>
        <v>5.9913963226332685</v>
      </c>
      <c r="L529" s="358">
        <f t="shared" si="253"/>
        <v>6.1544168764437037</v>
      </c>
      <c r="M529" s="360">
        <f t="shared" si="253"/>
        <v>6.2070157850332679</v>
      </c>
      <c r="N529" s="300"/>
      <c r="O529" s="339" t="s">
        <v>176</v>
      </c>
      <c r="P529" s="315">
        <f>P346*0.518</f>
        <v>6.3982648978943049</v>
      </c>
      <c r="Q529" s="315">
        <f>Q346*0.518</f>
        <v>6.2266890701763487</v>
      </c>
      <c r="R529" s="315">
        <f>R346*0.518</f>
        <v>5.8790049670245876</v>
      </c>
      <c r="S529" s="315">
        <f>S346*0.518</f>
        <v>6.1091104353554062</v>
      </c>
      <c r="T529" s="300"/>
      <c r="U529" s="339" t="s">
        <v>176</v>
      </c>
      <c r="V529" s="315">
        <f>V346*0.518</f>
        <v>6.3738286028035676</v>
      </c>
      <c r="W529" s="315">
        <f>W346*0.518</f>
        <v>6.0080102222505234</v>
      </c>
      <c r="X529" s="300"/>
      <c r="Y529" s="339" t="s">
        <v>176</v>
      </c>
      <c r="Z529" s="315">
        <f>Z346*0.518</f>
        <v>6.181004161957703</v>
      </c>
      <c r="AB529" s="80"/>
      <c r="AC529" s="80"/>
      <c r="AD529" s="80"/>
    </row>
    <row r="530" spans="1:30">
      <c r="A530" s="351" t="s">
        <v>181</v>
      </c>
      <c r="B530" s="361">
        <f>B347*0.539</f>
        <v>6.8633878007173008</v>
      </c>
      <c r="C530" s="362">
        <f t="shared" ref="C530:M530" si="254">C347*0.539</f>
        <v>6.8860365729283552</v>
      </c>
      <c r="D530" s="363">
        <f t="shared" si="254"/>
        <v>6.5525732707412718</v>
      </c>
      <c r="E530" s="362">
        <f t="shared" si="254"/>
        <v>6.6038418696597052</v>
      </c>
      <c r="F530" s="362">
        <f t="shared" si="254"/>
        <v>6.5063513236067312</v>
      </c>
      <c r="G530" s="362">
        <f t="shared" si="254"/>
        <v>6.2278649878660346</v>
      </c>
      <c r="H530" s="362">
        <f t="shared" si="254"/>
        <v>5.889505759521672</v>
      </c>
      <c r="I530" s="362">
        <f t="shared" si="254"/>
        <v>6.3488751521189153</v>
      </c>
      <c r="J530" s="362">
        <f t="shared" si="254"/>
        <v>6.1123397558866355</v>
      </c>
      <c r="K530" s="362">
        <f t="shared" si="254"/>
        <v>6.373092968950707</v>
      </c>
      <c r="L530" s="362">
        <f t="shared" si="254"/>
        <v>6.5133510708061015</v>
      </c>
      <c r="M530" s="362">
        <f t="shared" si="254"/>
        <v>6.4531077640527901</v>
      </c>
      <c r="N530" s="300"/>
      <c r="O530" s="343" t="s">
        <v>181</v>
      </c>
      <c r="P530" s="321">
        <f>P347*0.539</f>
        <v>6.6502601970435338</v>
      </c>
      <c r="Q530" s="321">
        <f>Q347*0.539</f>
        <v>6.4672896157596007</v>
      </c>
      <c r="R530" s="321">
        <f>R347*0.539</f>
        <v>6.1082008265880576</v>
      </c>
      <c r="S530" s="321">
        <f>S347*0.539</f>
        <v>6.4020519231945059</v>
      </c>
      <c r="T530" s="300"/>
      <c r="U530" s="343" t="s">
        <v>181</v>
      </c>
      <c r="V530" s="321">
        <f>V347*0.539</f>
        <v>6.6056304654608207</v>
      </c>
      <c r="W530" s="321">
        <f>W347*0.539</f>
        <v>6.2942122909628022</v>
      </c>
      <c r="X530" s="300"/>
      <c r="Y530" s="340" t="s">
        <v>181</v>
      </c>
      <c r="Z530" s="321">
        <f>Z347*0.539</f>
        <v>6.4149255437156079</v>
      </c>
      <c r="AB530" s="80"/>
      <c r="AC530" s="80"/>
      <c r="AD530" s="80"/>
    </row>
    <row r="531" spans="1:30">
      <c r="A531" s="354" t="s">
        <v>177</v>
      </c>
      <c r="B531" s="352">
        <f>B348*0.533</f>
        <v>7.3317502396178824</v>
      </c>
      <c r="C531" s="353">
        <f t="shared" ref="C531:M532" si="255">C348*0.533</f>
        <v>7.0142831886165053</v>
      </c>
      <c r="D531" s="364">
        <f t="shared" si="255"/>
        <v>6.9761645254627513</v>
      </c>
      <c r="E531" s="353">
        <f t="shared" si="255"/>
        <v>6.7680594349373644</v>
      </c>
      <c r="F531" s="353">
        <f t="shared" si="255"/>
        <v>6.6439478306707969</v>
      </c>
      <c r="G531" s="353">
        <f t="shared" si="255"/>
        <v>6.3901875901613963</v>
      </c>
      <c r="H531" s="353">
        <f t="shared" si="255"/>
        <v>6.0463649885985609</v>
      </c>
      <c r="I531" s="353">
        <f t="shared" si="255"/>
        <v>6.4476368221949363</v>
      </c>
      <c r="J531" s="353">
        <f t="shared" si="255"/>
        <v>6.337696832220546</v>
      </c>
      <c r="K531" s="353">
        <f t="shared" si="255"/>
        <v>6.4791826778165618</v>
      </c>
      <c r="L531" s="353">
        <f t="shared" si="255"/>
        <v>6.686241047746611</v>
      </c>
      <c r="M531" s="353">
        <f t="shared" si="255"/>
        <v>6.7519752308248027</v>
      </c>
      <c r="N531" s="300"/>
      <c r="O531" s="317" t="s">
        <v>177</v>
      </c>
      <c r="P531" s="318">
        <f>P348*0.533</f>
        <v>6.9841151387994387</v>
      </c>
      <c r="Q531" s="318">
        <f t="shared" ref="Q531:S532" si="256">Q348*0.533</f>
        <v>6.6022963610264425</v>
      </c>
      <c r="R531" s="318">
        <f t="shared" si="256"/>
        <v>6.272281473509965</v>
      </c>
      <c r="S531" s="318">
        <f t="shared" si="256"/>
        <v>6.6232813760741616</v>
      </c>
      <c r="T531" s="300"/>
      <c r="U531" s="317" t="s">
        <v>177</v>
      </c>
      <c r="V531" s="318">
        <f>V348*0.533</f>
        <v>6.8660378351052751</v>
      </c>
      <c r="W531" s="318">
        <f>W348*0.533</f>
        <v>6.4413188860017838</v>
      </c>
      <c r="X531" s="300"/>
      <c r="Y531" s="317" t="s">
        <v>177</v>
      </c>
      <c r="Z531" s="318">
        <f>Z348*0.533</f>
        <v>6.6556685724332576</v>
      </c>
      <c r="AB531" s="80"/>
      <c r="AC531" s="80"/>
      <c r="AD531" s="80"/>
    </row>
    <row r="532" spans="1:30">
      <c r="A532" s="354" t="s">
        <v>178</v>
      </c>
      <c r="B532" s="352">
        <f>B349*0.533</f>
        <v>7.2505074634497442</v>
      </c>
      <c r="C532" s="353">
        <f t="shared" si="255"/>
        <v>6.8932808752377088</v>
      </c>
      <c r="D532" s="364">
        <f t="shared" si="255"/>
        <v>6.8768717029384394</v>
      </c>
      <c r="E532" s="353">
        <f t="shared" si="255"/>
        <v>6.6556626595436708</v>
      </c>
      <c r="F532" s="353">
        <f t="shared" si="255"/>
        <v>6.4870110427835055</v>
      </c>
      <c r="G532" s="353">
        <f t="shared" si="255"/>
        <v>6.1721828851508702</v>
      </c>
      <c r="H532" s="353">
        <f t="shared" si="255"/>
        <v>5.8610469037100819</v>
      </c>
      <c r="I532" s="353">
        <f t="shared" si="255"/>
        <v>6.3341838431940198</v>
      </c>
      <c r="J532" s="353">
        <f t="shared" si="255"/>
        <v>6.1931971260488892</v>
      </c>
      <c r="K532" s="353">
        <f t="shared" si="255"/>
        <v>6.43303677836807</v>
      </c>
      <c r="L532" s="353">
        <f t="shared" si="255"/>
        <v>6.6444383328458319</v>
      </c>
      <c r="M532" s="353">
        <f t="shared" si="255"/>
        <v>6.7293390372215054</v>
      </c>
      <c r="N532" s="300"/>
      <c r="O532" s="317" t="s">
        <v>178</v>
      </c>
      <c r="P532" s="318">
        <f>P349*0.533</f>
        <v>6.8914794899571934</v>
      </c>
      <c r="Q532" s="318">
        <f t="shared" si="256"/>
        <v>6.4459247924675855</v>
      </c>
      <c r="R532" s="318">
        <f t="shared" si="256"/>
        <v>6.1103438349868204</v>
      </c>
      <c r="S532" s="318">
        <f t="shared" si="256"/>
        <v>6.5879319251020414</v>
      </c>
      <c r="T532" s="300"/>
      <c r="U532" s="317" t="s">
        <v>178</v>
      </c>
      <c r="V532" s="318">
        <f>V349*0.533</f>
        <v>6.7142058595742364</v>
      </c>
      <c r="W532" s="318">
        <f>W349*0.533</f>
        <v>6.3078594071340719</v>
      </c>
      <c r="X532" s="300"/>
      <c r="Y532" s="317" t="s">
        <v>178</v>
      </c>
      <c r="Z532" s="318">
        <f>Z349*0.533</f>
        <v>6.5302250992155537</v>
      </c>
      <c r="AB532" s="80"/>
      <c r="AC532" s="80"/>
      <c r="AD532" s="80"/>
    </row>
    <row r="533" spans="1:30">
      <c r="A533" s="354" t="s">
        <v>179</v>
      </c>
      <c r="B533" s="352">
        <f>B350*0.533</f>
        <v>0</v>
      </c>
      <c r="C533" s="353">
        <f t="shared" ref="C533:M533" si="257">C350*0.521</f>
        <v>0</v>
      </c>
      <c r="D533" s="364">
        <f t="shared" si="257"/>
        <v>0</v>
      </c>
      <c r="E533" s="353">
        <f t="shared" si="257"/>
        <v>0</v>
      </c>
      <c r="F533" s="353">
        <f t="shared" si="257"/>
        <v>0</v>
      </c>
      <c r="G533" s="353">
        <f t="shared" si="257"/>
        <v>6.0513941634727537</v>
      </c>
      <c r="H533" s="353">
        <f t="shared" si="257"/>
        <v>5.2164563137254891</v>
      </c>
      <c r="I533" s="353">
        <f t="shared" si="257"/>
        <v>5.8387754901960776</v>
      </c>
      <c r="J533" s="353">
        <f t="shared" si="257"/>
        <v>0</v>
      </c>
      <c r="K533" s="353">
        <f t="shared" si="257"/>
        <v>0</v>
      </c>
      <c r="L533" s="353">
        <f t="shared" si="257"/>
        <v>0</v>
      </c>
      <c r="M533" s="353">
        <f t="shared" si="257"/>
        <v>0</v>
      </c>
      <c r="N533" s="300"/>
      <c r="O533" s="317" t="s">
        <v>179</v>
      </c>
      <c r="P533" s="318">
        <f>P350*0.521</f>
        <v>6.6729504441437486</v>
      </c>
      <c r="Q533" s="318">
        <f>Q350*0.521</f>
        <v>6.1678068966519417</v>
      </c>
      <c r="R533" s="318">
        <f>R350*0.521</f>
        <v>5.7462484183946954</v>
      </c>
      <c r="S533" s="318">
        <f>S350*0.521</f>
        <v>0</v>
      </c>
      <c r="T533" s="300"/>
      <c r="U533" s="317" t="s">
        <v>179</v>
      </c>
      <c r="V533" s="318">
        <f>V350*0.521</f>
        <v>6.4633809036364003</v>
      </c>
      <c r="W533" s="318">
        <f>W350*0.521</f>
        <v>5.8861399093200921</v>
      </c>
      <c r="X533" s="300"/>
      <c r="Y533" s="317" t="s">
        <v>179</v>
      </c>
      <c r="Z533" s="318">
        <f>Z350*0.521</f>
        <v>6.2433336289154377</v>
      </c>
      <c r="AB533" s="80"/>
      <c r="AC533" s="80"/>
      <c r="AD533" s="80"/>
    </row>
    <row r="534" spans="1:30">
      <c r="A534" s="354" t="s">
        <v>77</v>
      </c>
      <c r="B534" s="352">
        <f>B351*0.521</f>
        <v>5.6270223307308553</v>
      </c>
      <c r="C534" s="353">
        <f t="shared" ref="C534:M534" si="258">C351*0.487</f>
        <v>5.0925365501071767</v>
      </c>
      <c r="D534" s="364">
        <f t="shared" si="258"/>
        <v>5.2073495488219557</v>
      </c>
      <c r="E534" s="353">
        <f t="shared" si="258"/>
        <v>5.1628042060639343</v>
      </c>
      <c r="F534" s="353">
        <f t="shared" si="258"/>
        <v>5.1958844106913933</v>
      </c>
      <c r="G534" s="353">
        <f t="shared" si="258"/>
        <v>5.110064155412859</v>
      </c>
      <c r="H534" s="353">
        <f t="shared" si="258"/>
        <v>4.7642450717646536</v>
      </c>
      <c r="I534" s="353">
        <f t="shared" si="258"/>
        <v>4.8406149024506107</v>
      </c>
      <c r="J534" s="353">
        <f t="shared" si="258"/>
        <v>4.8062692228330928</v>
      </c>
      <c r="K534" s="353">
        <f t="shared" si="258"/>
        <v>4.8734514055274154</v>
      </c>
      <c r="L534" s="353">
        <f t="shared" si="258"/>
        <v>4.8957702769648215</v>
      </c>
      <c r="M534" s="353">
        <f t="shared" si="258"/>
        <v>4.9257053533335808</v>
      </c>
      <c r="N534" s="300"/>
      <c r="O534" s="317" t="s">
        <v>77</v>
      </c>
      <c r="P534" s="318">
        <f>P351*0.487</f>
        <v>5.0968040991455084</v>
      </c>
      <c r="Q534" s="318">
        <f>Q351*0.487</f>
        <v>5.1570898249999777</v>
      </c>
      <c r="R534" s="318">
        <f>R351*0.487</f>
        <v>4.8002426973340508</v>
      </c>
      <c r="S534" s="318">
        <f>S351*0.487</f>
        <v>4.8963047448956667</v>
      </c>
      <c r="T534" s="300"/>
      <c r="U534" s="317" t="s">
        <v>77</v>
      </c>
      <c r="V534" s="318">
        <f>V351*0.487</f>
        <v>5.1781075213787826</v>
      </c>
      <c r="W534" s="318">
        <f>W351*0.487</f>
        <v>4.8821238843289896</v>
      </c>
      <c r="X534" s="300"/>
      <c r="Y534" s="317" t="s">
        <v>77</v>
      </c>
      <c r="Z534" s="318">
        <f>Z351*0.487</f>
        <v>5.0035552662301104</v>
      </c>
      <c r="AB534" s="80"/>
      <c r="AC534" s="80"/>
      <c r="AD534" s="80"/>
    </row>
    <row r="535" spans="1:30" ht="13.5" thickBot="1">
      <c r="A535" s="355" t="s">
        <v>180</v>
      </c>
      <c r="B535" s="352">
        <f>B352*0.487</f>
        <v>6.4583753873493137</v>
      </c>
      <c r="C535" s="365">
        <f t="shared" ref="C535:M535" si="259">C352*0.518</f>
        <v>6.7565276409610764</v>
      </c>
      <c r="D535" s="366">
        <f t="shared" si="259"/>
        <v>6.7956759302339016</v>
      </c>
      <c r="E535" s="365">
        <f t="shared" si="259"/>
        <v>6.7563120592570369</v>
      </c>
      <c r="F535" s="365">
        <f t="shared" si="259"/>
        <v>6.7245139450251425</v>
      </c>
      <c r="G535" s="365">
        <f t="shared" si="259"/>
        <v>6.6244309201825766</v>
      </c>
      <c r="H535" s="365">
        <f t="shared" si="259"/>
        <v>6.3346731763596997</v>
      </c>
      <c r="I535" s="365">
        <f t="shared" si="259"/>
        <v>6.4539655344005196</v>
      </c>
      <c r="J535" s="365">
        <f t="shared" si="259"/>
        <v>6.518974375587721</v>
      </c>
      <c r="K535" s="365">
        <f t="shared" si="259"/>
        <v>6.5333856413470821</v>
      </c>
      <c r="L535" s="365">
        <f t="shared" si="259"/>
        <v>6.6537407326659768</v>
      </c>
      <c r="M535" s="365">
        <f t="shared" si="259"/>
        <v>6.6851684091208776</v>
      </c>
      <c r="N535" s="300"/>
      <c r="O535" s="325" t="s">
        <v>180</v>
      </c>
      <c r="P535" s="326">
        <f>P352*0.518</f>
        <v>6.6780545955207726</v>
      </c>
      <c r="Q535" s="326">
        <f>Q352*0.518</f>
        <v>6.7012823042807854</v>
      </c>
      <c r="R535" s="326">
        <f>R352*0.518</f>
        <v>6.4260466054828047</v>
      </c>
      <c r="S535" s="326">
        <f>S352*0.518</f>
        <v>6.6271346203322139</v>
      </c>
      <c r="T535" s="300"/>
      <c r="U535" s="325" t="s">
        <v>180</v>
      </c>
      <c r="V535" s="326">
        <f>V352*0.518</f>
        <v>6.7525744459767463</v>
      </c>
      <c r="W535" s="326">
        <f>W352*0.518</f>
        <v>6.5404357950297127</v>
      </c>
      <c r="X535" s="300"/>
      <c r="Y535" s="325" t="s">
        <v>180</v>
      </c>
      <c r="Z535" s="326">
        <f>Z352*0.518</f>
        <v>6.6386322104113678</v>
      </c>
      <c r="AB535" s="80"/>
      <c r="AC535" s="80"/>
      <c r="AD535" s="80"/>
    </row>
    <row r="537" spans="1:30" ht="16.5" thickBot="1">
      <c r="A537" s="301">
        <v>2020</v>
      </c>
      <c r="B537" s="300"/>
      <c r="C537" s="300" t="s">
        <v>187</v>
      </c>
      <c r="D537" s="300"/>
      <c r="E537" s="300"/>
      <c r="F537" s="300"/>
      <c r="G537" s="300"/>
      <c r="H537" s="300"/>
      <c r="I537" s="300"/>
      <c r="J537" s="300"/>
      <c r="K537" s="300"/>
      <c r="L537" s="300"/>
      <c r="M537" s="299" t="s">
        <v>101</v>
      </c>
      <c r="N537" s="300"/>
      <c r="O537" s="301">
        <v>2020</v>
      </c>
      <c r="P537" s="302" t="s">
        <v>154</v>
      </c>
      <c r="Q537" s="302"/>
      <c r="R537" s="302"/>
      <c r="S537" s="302"/>
      <c r="T537" s="300"/>
      <c r="U537" s="301">
        <v>2020</v>
      </c>
      <c r="V537" s="302" t="s">
        <v>155</v>
      </c>
      <c r="W537" s="302"/>
      <c r="X537" s="300"/>
      <c r="Y537" s="301">
        <v>2020</v>
      </c>
      <c r="Z537" s="300"/>
    </row>
    <row r="538" spans="1:30" ht="13.5" thickBot="1">
      <c r="A538" s="306"/>
      <c r="B538" s="332" t="s">
        <v>157</v>
      </c>
      <c r="C538" s="332" t="s">
        <v>158</v>
      </c>
      <c r="D538" s="332" t="s">
        <v>159</v>
      </c>
      <c r="E538" s="332" t="s">
        <v>160</v>
      </c>
      <c r="F538" s="332" t="s">
        <v>161</v>
      </c>
      <c r="G538" s="332" t="s">
        <v>162</v>
      </c>
      <c r="H538" s="332" t="s">
        <v>163</v>
      </c>
      <c r="I538" s="332" t="s">
        <v>164</v>
      </c>
      <c r="J538" s="332" t="s">
        <v>165</v>
      </c>
      <c r="K538" s="332" t="s">
        <v>166</v>
      </c>
      <c r="L538" s="332" t="s">
        <v>167</v>
      </c>
      <c r="M538" s="333" t="s">
        <v>168</v>
      </c>
      <c r="N538" s="300"/>
      <c r="O538" s="335"/>
      <c r="P538" s="332" t="s">
        <v>169</v>
      </c>
      <c r="Q538" s="332" t="s">
        <v>170</v>
      </c>
      <c r="R538" s="332" t="s">
        <v>171</v>
      </c>
      <c r="S538" s="333" t="s">
        <v>172</v>
      </c>
      <c r="T538" s="300"/>
      <c r="U538" s="335"/>
      <c r="V538" s="332" t="s">
        <v>173</v>
      </c>
      <c r="W538" s="333" t="s">
        <v>174</v>
      </c>
      <c r="X538" s="300"/>
      <c r="Y538" s="306"/>
      <c r="Z538" s="333" t="s">
        <v>175</v>
      </c>
    </row>
    <row r="539" spans="1:30" ht="13.5" thickBot="1">
      <c r="A539" s="336" t="s">
        <v>176</v>
      </c>
      <c r="B539" s="358">
        <f>B356*0.518</f>
        <v>6.2432549254901968</v>
      </c>
      <c r="C539" s="358">
        <f t="shared" ref="C539:M539" si="260">C356*0.518</f>
        <v>6.2954013661251524</v>
      </c>
      <c r="D539" s="359">
        <f t="shared" si="260"/>
        <v>6.1378683296860528</v>
      </c>
      <c r="E539" s="358">
        <f t="shared" si="260"/>
        <v>5.8925579083380661</v>
      </c>
      <c r="F539" s="358">
        <f t="shared" si="260"/>
        <v>5.8311906766516834</v>
      </c>
      <c r="G539" s="358">
        <f t="shared" si="260"/>
        <v>6.070249019607842</v>
      </c>
      <c r="H539" s="358">
        <f t="shared" si="260"/>
        <v>6.0107342036356197</v>
      </c>
      <c r="I539" s="358">
        <f t="shared" si="260"/>
        <v>6.2756428941842115</v>
      </c>
      <c r="J539" s="358">
        <f t="shared" si="260"/>
        <v>6.304480823412371</v>
      </c>
      <c r="K539" s="358">
        <f t="shared" si="260"/>
        <v>6.2606947090636398</v>
      </c>
      <c r="L539" s="358">
        <f t="shared" si="260"/>
        <v>6.2306681913068616</v>
      </c>
      <c r="M539" s="360">
        <f t="shared" si="260"/>
        <v>6.4597393382816728</v>
      </c>
      <c r="N539" s="300"/>
      <c r="O539" s="339" t="s">
        <v>176</v>
      </c>
      <c r="P539" s="315">
        <f>P356*0.518</f>
        <v>6.2283121354624624</v>
      </c>
      <c r="Q539" s="315">
        <f>Q356*0.518</f>
        <v>5.9749867217986026</v>
      </c>
      <c r="R539" s="315">
        <f>R356*0.518</f>
        <v>6.1924418263653065</v>
      </c>
      <c r="S539" s="315">
        <f>S356*0.518</f>
        <v>6.3204507261079153</v>
      </c>
      <c r="T539" s="300"/>
      <c r="U539" s="339" t="s">
        <v>176</v>
      </c>
      <c r="V539" s="315">
        <f>V356*0.518</f>
        <v>6.1083825809069321</v>
      </c>
      <c r="W539" s="315">
        <f>W356*0.518</f>
        <v>6.2506619710195404</v>
      </c>
      <c r="X539" s="300"/>
      <c r="Y539" s="339" t="s">
        <v>176</v>
      </c>
      <c r="Z539" s="315">
        <f>Z356*0.518</f>
        <v>6.1804803083585318</v>
      </c>
    </row>
    <row r="540" spans="1:30">
      <c r="A540" s="351" t="s">
        <v>181</v>
      </c>
      <c r="B540" s="361">
        <f>B357*0.539</f>
        <v>6.5453100382352938</v>
      </c>
      <c r="C540" s="362">
        <f t="shared" ref="C540:M540" si="261">C357*0.539</f>
        <v>6.4882299747320129</v>
      </c>
      <c r="D540" s="363">
        <f t="shared" si="261"/>
        <v>6.3142727622379775</v>
      </c>
      <c r="E540" s="362">
        <f t="shared" si="261"/>
        <v>6.0375220897565933</v>
      </c>
      <c r="F540" s="362">
        <f t="shared" si="261"/>
        <v>5.7397231564045557</v>
      </c>
      <c r="G540" s="362">
        <f t="shared" si="261"/>
        <v>6.2275637254901968</v>
      </c>
      <c r="H540" s="362">
        <f t="shared" si="261"/>
        <v>6.3847927003015919</v>
      </c>
      <c r="I540" s="362">
        <f t="shared" si="261"/>
        <v>6.6885350683704203</v>
      </c>
      <c r="J540" s="362">
        <f t="shared" si="261"/>
        <v>6.6359558706311992</v>
      </c>
      <c r="K540" s="362">
        <f t="shared" si="261"/>
        <v>6.6108097960985797</v>
      </c>
      <c r="L540" s="362">
        <f t="shared" si="261"/>
        <v>6.6578082608953597</v>
      </c>
      <c r="M540" s="362">
        <f t="shared" si="261"/>
        <v>6.9696562030357541</v>
      </c>
      <c r="N540" s="300"/>
      <c r="O540" s="343" t="s">
        <v>181</v>
      </c>
      <c r="P540" s="321">
        <f>P357*0.539</f>
        <v>6.4629412932026344</v>
      </c>
      <c r="Q540" s="321">
        <f>Q357*0.539</f>
        <v>6.0316290550611802</v>
      </c>
      <c r="R540" s="321">
        <f>R357*0.539</f>
        <v>6.5991403675747202</v>
      </c>
      <c r="S540" s="321">
        <f>S357*0.539</f>
        <v>6.7723985624638328</v>
      </c>
      <c r="T540" s="300"/>
      <c r="U540" s="343" t="s">
        <v>181</v>
      </c>
      <c r="V540" s="321">
        <f>V357*0.539</f>
        <v>6.2681784286644984</v>
      </c>
      <c r="W540" s="321">
        <f>W357*0.539</f>
        <v>6.675196372698105</v>
      </c>
      <c r="X540" s="300"/>
      <c r="Y540" s="340" t="s">
        <v>181</v>
      </c>
      <c r="Z540" s="321">
        <f>Z357*0.539</f>
        <v>6.5217434671317465</v>
      </c>
    </row>
    <row r="541" spans="1:30">
      <c r="A541" s="354" t="s">
        <v>177</v>
      </c>
      <c r="B541" s="352">
        <f>B358*0.533</f>
        <v>6.7688136431372543</v>
      </c>
      <c r="C541" s="353">
        <f t="shared" ref="C541:M543" si="262">C358*0.533</f>
        <v>6.7698539581119421</v>
      </c>
      <c r="D541" s="364">
        <f t="shared" si="262"/>
        <v>6.5630478929283029</v>
      </c>
      <c r="E541" s="353">
        <f t="shared" si="262"/>
        <v>6.3754717589237062</v>
      </c>
      <c r="F541" s="353">
        <f t="shared" si="262"/>
        <v>6.2932838896755419</v>
      </c>
      <c r="G541" s="353">
        <f t="shared" si="262"/>
        <v>6.5114833333333335</v>
      </c>
      <c r="H541" s="353">
        <f t="shared" si="262"/>
        <v>6.4679104615827985</v>
      </c>
      <c r="I541" s="353">
        <f t="shared" si="262"/>
        <v>6.8895656733176791</v>
      </c>
      <c r="J541" s="353">
        <f t="shared" si="262"/>
        <v>6.9027826615713463</v>
      </c>
      <c r="K541" s="353">
        <f t="shared" si="262"/>
        <v>6.9277491019341033</v>
      </c>
      <c r="L541" s="353">
        <f t="shared" si="262"/>
        <v>7.0481727667605778</v>
      </c>
      <c r="M541" s="353">
        <f t="shared" si="262"/>
        <v>7.2886283343372158</v>
      </c>
      <c r="N541" s="300"/>
      <c r="O541" s="317" t="s">
        <v>177</v>
      </c>
      <c r="P541" s="318">
        <f>P358*0.533</f>
        <v>6.7044633829794087</v>
      </c>
      <c r="Q541" s="318">
        <f t="shared" ref="Q541:S542" si="263">Q358*0.533</f>
        <v>6.4405032979771732</v>
      </c>
      <c r="R541" s="318">
        <f t="shared" si="263"/>
        <v>6.7522117849864305</v>
      </c>
      <c r="S541" s="318">
        <f t="shared" si="263"/>
        <v>7.0933499123019752</v>
      </c>
      <c r="T541" s="300"/>
      <c r="U541" s="317" t="s">
        <v>177</v>
      </c>
      <c r="V541" s="318">
        <f>V358*0.533</f>
        <v>6.5822095634179263</v>
      </c>
      <c r="W541" s="318">
        <f>W358*0.533</f>
        <v>6.9027757993643366</v>
      </c>
      <c r="X541" s="300"/>
      <c r="Y541" s="317" t="s">
        <v>177</v>
      </c>
      <c r="Z541" s="318">
        <f>Z358*0.533</f>
        <v>6.7372637051551463</v>
      </c>
    </row>
    <row r="542" spans="1:30">
      <c r="A542" s="354" t="s">
        <v>178</v>
      </c>
      <c r="B542" s="352">
        <f>B359*0.533</f>
        <v>6.6992890186274519</v>
      </c>
      <c r="C542" s="353">
        <f t="shared" si="262"/>
        <v>6.6953997773665952</v>
      </c>
      <c r="D542" s="364">
        <f t="shared" si="262"/>
        <v>6.4817038513146414</v>
      </c>
      <c r="E542" s="353">
        <f t="shared" si="262"/>
        <v>6.3195449985427148</v>
      </c>
      <c r="F542" s="353">
        <f t="shared" si="262"/>
        <v>6.230410883265697</v>
      </c>
      <c r="G542" s="353">
        <f t="shared" si="262"/>
        <v>6.4482549019607847</v>
      </c>
      <c r="H542" s="353">
        <f t="shared" si="262"/>
        <v>6.384806651060317</v>
      </c>
      <c r="I542" s="353">
        <f t="shared" si="262"/>
        <v>6.8743637289992323</v>
      </c>
      <c r="J542" s="353">
        <f t="shared" si="262"/>
        <v>6.8909694085942013</v>
      </c>
      <c r="K542" s="353">
        <f t="shared" si="262"/>
        <v>6.89016194934712</v>
      </c>
      <c r="L542" s="353">
        <f t="shared" si="262"/>
        <v>7.0075465016175515</v>
      </c>
      <c r="M542" s="353">
        <f t="shared" si="262"/>
        <v>7.2485743965049236</v>
      </c>
      <c r="N542" s="300"/>
      <c r="O542" s="317" t="s">
        <v>178</v>
      </c>
      <c r="P542" s="318">
        <f>P359*0.533</f>
        <v>6.6319715726358419</v>
      </c>
      <c r="Q542" s="318">
        <f t="shared" si="263"/>
        <v>6.3775084369103521</v>
      </c>
      <c r="R542" s="318">
        <f t="shared" si="263"/>
        <v>6.7188044097983459</v>
      </c>
      <c r="S542" s="318">
        <f t="shared" si="263"/>
        <v>7.0561050911787531</v>
      </c>
      <c r="T542" s="300"/>
      <c r="U542" s="317" t="s">
        <v>178</v>
      </c>
      <c r="V542" s="318">
        <f>V359*0.533</f>
        <v>6.5056151564541089</v>
      </c>
      <c r="W542" s="318">
        <f>W359*0.533</f>
        <v>6.8602528904341726</v>
      </c>
      <c r="X542" s="300"/>
      <c r="Y542" s="317" t="s">
        <v>178</v>
      </c>
      <c r="Z542" s="318">
        <f>Z359*0.533</f>
        <v>6.6767981561019081</v>
      </c>
    </row>
    <row r="543" spans="1:30">
      <c r="A543" s="354" t="s">
        <v>179</v>
      </c>
      <c r="B543" s="352">
        <f>B360*0.533</f>
        <v>0</v>
      </c>
      <c r="C543" s="353">
        <f t="shared" ref="C543:M543" si="264">C360*0.521</f>
        <v>0</v>
      </c>
      <c r="D543" s="364">
        <f t="shared" si="264"/>
        <v>0</v>
      </c>
      <c r="E543" s="353">
        <f t="shared" si="264"/>
        <v>0</v>
      </c>
      <c r="F543" s="353">
        <f t="shared" si="264"/>
        <v>6.1885024990388304</v>
      </c>
      <c r="G543" s="353">
        <f t="shared" si="264"/>
        <v>6.775553921568628</v>
      </c>
      <c r="H543" s="353">
        <f t="shared" si="264"/>
        <v>7.31651537254902</v>
      </c>
      <c r="I543" s="353">
        <f t="shared" si="264"/>
        <v>0</v>
      </c>
      <c r="J543" s="353">
        <f t="shared" si="264"/>
        <v>0</v>
      </c>
      <c r="K543" s="353">
        <f t="shared" si="264"/>
        <v>0</v>
      </c>
      <c r="L543" s="353">
        <f t="shared" si="262"/>
        <v>0</v>
      </c>
      <c r="M543" s="353">
        <f t="shared" si="264"/>
        <v>0</v>
      </c>
      <c r="N543" s="300"/>
      <c r="O543" s="317" t="s">
        <v>179</v>
      </c>
      <c r="P543" s="318">
        <f>P360*0.521</f>
        <v>0</v>
      </c>
      <c r="Q543" s="318">
        <f>Q360*0.521</f>
        <v>6.5088833374925725</v>
      </c>
      <c r="R543" s="318">
        <f>R360*0.521</f>
        <v>7.31651537254902</v>
      </c>
      <c r="S543" s="318">
        <f>S360*0.521</f>
        <v>0</v>
      </c>
      <c r="T543" s="300"/>
      <c r="U543" s="317" t="s">
        <v>179</v>
      </c>
      <c r="V543" s="318">
        <f>V360*0.521</f>
        <v>6.1988784313725489</v>
      </c>
      <c r="W543" s="318">
        <f>W360*0.521</f>
        <v>6.9542454327872427</v>
      </c>
      <c r="X543" s="300"/>
      <c r="Y543" s="317" t="s">
        <v>179</v>
      </c>
      <c r="Z543" s="318">
        <f>Z360*0.521</f>
        <v>6.7039869422018494</v>
      </c>
    </row>
    <row r="544" spans="1:30">
      <c r="A544" s="354" t="s">
        <v>77</v>
      </c>
      <c r="B544" s="352">
        <f>B361*0.521</f>
        <v>5.3031491813725493</v>
      </c>
      <c r="C544" s="353">
        <f t="shared" ref="C544:M544" si="265">C361*0.487</f>
        <v>5.039261617498874</v>
      </c>
      <c r="D544" s="364">
        <f t="shared" si="265"/>
        <v>5.0171774859792579</v>
      </c>
      <c r="E544" s="353">
        <f t="shared" si="265"/>
        <v>4.7622835686869145</v>
      </c>
      <c r="F544" s="353">
        <f t="shared" si="265"/>
        <v>4.6201669738669455</v>
      </c>
      <c r="G544" s="353">
        <f t="shared" si="265"/>
        <v>4.8547215686274496</v>
      </c>
      <c r="H544" s="353">
        <f t="shared" si="265"/>
        <v>4.8848063958358159</v>
      </c>
      <c r="I544" s="353">
        <f t="shared" si="265"/>
        <v>4.9286967334347986</v>
      </c>
      <c r="J544" s="353">
        <f t="shared" si="265"/>
        <v>5.0207274765195464</v>
      </c>
      <c r="K544" s="353">
        <f t="shared" si="265"/>
        <v>5.0136076135745435</v>
      </c>
      <c r="L544" s="353">
        <f>L361*0.521</f>
        <v>5.1247817859778637</v>
      </c>
      <c r="M544" s="353">
        <f t="shared" si="265"/>
        <v>4.9776049905036635</v>
      </c>
      <c r="N544" s="300"/>
      <c r="O544" s="317" t="s">
        <v>77</v>
      </c>
      <c r="P544" s="318">
        <f>P361*0.487</f>
        <v>5.0017573434365188</v>
      </c>
      <c r="Q544" s="318">
        <f>Q361*0.487</f>
        <v>4.7770475025826471</v>
      </c>
      <c r="R544" s="318">
        <f>R361*0.487</f>
        <v>4.9418599789000162</v>
      </c>
      <c r="S544" s="318">
        <f>S361*0.487</f>
        <v>4.930112603110806</v>
      </c>
      <c r="T544" s="300"/>
      <c r="U544" s="317" t="s">
        <v>77</v>
      </c>
      <c r="V544" s="318">
        <f>V361*0.487</f>
        <v>4.8967298893693174</v>
      </c>
      <c r="W544" s="318">
        <f>W361*0.487</f>
        <v>4.9360382887605576</v>
      </c>
      <c r="X544" s="300"/>
      <c r="Y544" s="317" t="s">
        <v>77</v>
      </c>
      <c r="Z544" s="318">
        <f>Z361*0.487</f>
        <v>4.9181428731554799</v>
      </c>
    </row>
    <row r="545" spans="1:26" ht="13.5" thickBot="1">
      <c r="A545" s="355" t="s">
        <v>180</v>
      </c>
      <c r="B545" s="352">
        <f>B362*0.487</f>
        <v>6.2967109029411761</v>
      </c>
      <c r="C545" s="365">
        <f t="shared" ref="C545:M545" si="266">C362*0.518</f>
        <v>6.7210085053370996</v>
      </c>
      <c r="D545" s="366">
        <f t="shared" si="266"/>
        <v>6.5351504180668485</v>
      </c>
      <c r="E545" s="365">
        <f t="shared" si="266"/>
        <v>6.2942275879727081</v>
      </c>
      <c r="F545" s="365">
        <f t="shared" si="266"/>
        <v>6.2182329455204988</v>
      </c>
      <c r="G545" s="365">
        <f t="shared" si="266"/>
        <v>6.3881588235294116</v>
      </c>
      <c r="H545" s="365">
        <f t="shared" si="266"/>
        <v>6.3829894754708487</v>
      </c>
      <c r="I545" s="365">
        <f t="shared" si="266"/>
        <v>6.5485740635526106</v>
      </c>
      <c r="J545" s="365">
        <f t="shared" si="266"/>
        <v>6.6271381808060266</v>
      </c>
      <c r="K545" s="365">
        <f t="shared" si="266"/>
        <v>6.6472393718890794</v>
      </c>
      <c r="L545" s="353">
        <f>L362*0.487</f>
        <v>6.233220103514058</v>
      </c>
      <c r="M545" s="365">
        <f t="shared" si="266"/>
        <v>6.7756122405368853</v>
      </c>
      <c r="N545" s="300"/>
      <c r="O545" s="325" t="s">
        <v>180</v>
      </c>
      <c r="P545" s="326">
        <f>P362*0.518</f>
        <v>6.6567107229159435</v>
      </c>
      <c r="Q545" s="326">
        <f>Q362*0.518</f>
        <v>6.3463054008892961</v>
      </c>
      <c r="R545" s="326">
        <f>R362*0.518</f>
        <v>6.5117223536918889</v>
      </c>
      <c r="S545" s="326">
        <f>S362*0.518</f>
        <v>6.6850519394726735</v>
      </c>
      <c r="T545" s="300"/>
      <c r="U545" s="325" t="s">
        <v>180</v>
      </c>
      <c r="V545" s="326">
        <f>V362*0.518</f>
        <v>6.5041485195263311</v>
      </c>
      <c r="W545" s="326">
        <f>W362*0.518</f>
        <v>6.5880169871399037</v>
      </c>
      <c r="X545" s="300"/>
      <c r="Y545" s="325" t="s">
        <v>180</v>
      </c>
      <c r="Z545" s="326">
        <f>Z362*0.518</f>
        <v>6.5474131334445227</v>
      </c>
    </row>
    <row r="547" spans="1:26" ht="16.5" thickBot="1">
      <c r="A547" s="301">
        <v>2021</v>
      </c>
      <c r="B547" s="300"/>
      <c r="C547" s="300" t="s">
        <v>187</v>
      </c>
      <c r="D547" s="300"/>
      <c r="E547" s="300"/>
      <c r="F547" s="300"/>
      <c r="G547" s="300"/>
      <c r="H547" s="300"/>
      <c r="I547" s="300"/>
      <c r="J547" s="300"/>
      <c r="K547" s="300"/>
      <c r="L547" s="300"/>
      <c r="M547" s="299" t="s">
        <v>101</v>
      </c>
      <c r="N547" s="300"/>
      <c r="O547" s="301">
        <v>2021</v>
      </c>
      <c r="P547" s="302" t="s">
        <v>154</v>
      </c>
      <c r="Q547" s="302"/>
      <c r="R547" s="302"/>
      <c r="S547" s="302"/>
      <c r="T547" s="300"/>
      <c r="U547" s="301">
        <v>2021</v>
      </c>
      <c r="V547" s="302" t="s">
        <v>155</v>
      </c>
      <c r="W547" s="302"/>
      <c r="X547" s="300"/>
      <c r="Y547" s="301">
        <v>2021</v>
      </c>
      <c r="Z547" s="300"/>
    </row>
    <row r="548" spans="1:26" ht="13.5" thickBot="1">
      <c r="A548" s="306"/>
      <c r="B548" s="332" t="s">
        <v>157</v>
      </c>
      <c r="C548" s="332" t="s">
        <v>158</v>
      </c>
      <c r="D548" s="332" t="s">
        <v>159</v>
      </c>
      <c r="E548" s="332" t="s">
        <v>160</v>
      </c>
      <c r="F548" s="332" t="s">
        <v>161</v>
      </c>
      <c r="G548" s="332" t="s">
        <v>162</v>
      </c>
      <c r="H548" s="332" t="s">
        <v>163</v>
      </c>
      <c r="I548" s="332" t="s">
        <v>164</v>
      </c>
      <c r="J548" s="332" t="s">
        <v>165</v>
      </c>
      <c r="K548" s="332" t="s">
        <v>166</v>
      </c>
      <c r="L548" s="332" t="s">
        <v>167</v>
      </c>
      <c r="M548" s="333" t="s">
        <v>168</v>
      </c>
      <c r="N548" s="300"/>
      <c r="O548" s="335"/>
      <c r="P548" s="332" t="s">
        <v>169</v>
      </c>
      <c r="Q548" s="332" t="s">
        <v>170</v>
      </c>
      <c r="R548" s="332" t="s">
        <v>171</v>
      </c>
      <c r="S548" s="333" t="s">
        <v>172</v>
      </c>
      <c r="T548" s="300"/>
      <c r="U548" s="335"/>
      <c r="V548" s="332" t="s">
        <v>173</v>
      </c>
      <c r="W548" s="333" t="s">
        <v>174</v>
      </c>
      <c r="X548" s="300"/>
      <c r="Y548" s="306"/>
      <c r="Z548" s="333" t="s">
        <v>175</v>
      </c>
    </row>
    <row r="549" spans="1:26" ht="13.5" thickBot="1">
      <c r="A549" s="336" t="s">
        <v>176</v>
      </c>
      <c r="B549" s="358">
        <f>B366*0.518</f>
        <v>6.6522463713968678</v>
      </c>
      <c r="C549" s="358">
        <f t="shared" ref="C549:M549" si="267">C366*0.518</f>
        <v>6.7582691056214399</v>
      </c>
      <c r="D549" s="359">
        <f t="shared" si="267"/>
        <v>6.7229887484670554</v>
      </c>
      <c r="E549" s="358">
        <f t="shared" si="267"/>
        <v>7.0119666978146524</v>
      </c>
      <c r="F549" s="358">
        <f t="shared" si="267"/>
        <v>7.0837891176812784</v>
      </c>
      <c r="G549" s="358">
        <f t="shared" si="267"/>
        <v>7.3439213352838788</v>
      </c>
      <c r="H549" s="358">
        <f t="shared" si="267"/>
        <v>7.2840676599577741</v>
      </c>
      <c r="I549" s="358">
        <f t="shared" si="267"/>
        <v>7.6628126470830669</v>
      </c>
      <c r="J549" s="358">
        <f t="shared" si="267"/>
        <v>7.7441044260492022</v>
      </c>
      <c r="K549" s="358">
        <f t="shared" si="267"/>
        <v>8.6338565132981611</v>
      </c>
      <c r="L549" s="358">
        <f t="shared" si="267"/>
        <v>9.2425493518099966</v>
      </c>
      <c r="M549" s="360">
        <f t="shared" si="267"/>
        <v>9.3369439183590028</v>
      </c>
      <c r="N549" s="300"/>
      <c r="O549" s="339" t="s">
        <v>176</v>
      </c>
      <c r="P549" s="315">
        <f>P366*0.518</f>
        <v>6.7132871696505916</v>
      </c>
      <c r="Q549" s="315">
        <f>Q366*0.518</f>
        <v>7.1688632820428726</v>
      </c>
      <c r="R549" s="315">
        <f>R366*0.518</f>
        <v>7.4823382865065176</v>
      </c>
      <c r="S549" s="315">
        <f>S366*0.518</f>
        <v>9.0333213830705024</v>
      </c>
      <c r="T549" s="300"/>
      <c r="U549" s="339" t="s">
        <v>176</v>
      </c>
      <c r="V549" s="315">
        <f>V366*0.518</f>
        <v>6.9498538083148604</v>
      </c>
      <c r="W549" s="315">
        <f>W366*0.518</f>
        <v>8.3218604364544326</v>
      </c>
      <c r="X549" s="300"/>
      <c r="Y549" s="339" t="s">
        <v>176</v>
      </c>
      <c r="Z549" s="315">
        <f>Z366*0.518</f>
        <v>7.6350903299219262</v>
      </c>
    </row>
    <row r="550" spans="1:26">
      <c r="A550" s="351" t="s">
        <v>181</v>
      </c>
      <c r="B550" s="361">
        <f>B367*0.539</f>
        <v>6.8497801358810424</v>
      </c>
      <c r="C550" s="362">
        <f t="shared" ref="C550:M550" si="268">C367*0.539</f>
        <v>6.7174445363834403</v>
      </c>
      <c r="D550" s="363">
        <f t="shared" si="268"/>
        <v>6.8020578276047079</v>
      </c>
      <c r="E550" s="362">
        <f t="shared" si="268"/>
        <v>7.2894074278768164</v>
      </c>
      <c r="F550" s="362">
        <f t="shared" si="268"/>
        <v>6.9434202225344386</v>
      </c>
      <c r="G550" s="362">
        <f t="shared" si="268"/>
        <v>7.3834186913237092</v>
      </c>
      <c r="H550" s="362">
        <f t="shared" si="268"/>
        <v>7.3289985267432414</v>
      </c>
      <c r="I550" s="362">
        <f t="shared" si="268"/>
        <v>7.8520636316550823</v>
      </c>
      <c r="J550" s="362">
        <f t="shared" si="268"/>
        <v>8.3154149530062149</v>
      </c>
      <c r="K550" s="362">
        <f t="shared" si="268"/>
        <v>9.2530978860205497</v>
      </c>
      <c r="L550" s="362">
        <f t="shared" si="268"/>
        <v>10.127439448314604</v>
      </c>
      <c r="M550" s="362">
        <f t="shared" si="268"/>
        <v>9.4665416013395483</v>
      </c>
      <c r="N550" s="300"/>
      <c r="O550" s="343" t="s">
        <v>181</v>
      </c>
      <c r="P550" s="321">
        <f>P367*0.539</f>
        <v>6.7908597531394612</v>
      </c>
      <c r="Q550" s="321">
        <f>Q367*0.539</f>
        <v>7.2377723754321606</v>
      </c>
      <c r="R550" s="321">
        <f>R367*0.539</f>
        <v>7.874058679359762</v>
      </c>
      <c r="S550" s="321">
        <f>S367*0.539</f>
        <v>9.7205078862752945</v>
      </c>
      <c r="T550" s="300"/>
      <c r="U550" s="343" t="s">
        <v>181</v>
      </c>
      <c r="V550" s="321">
        <f>V367*0.539</f>
        <v>7.0330620131879416</v>
      </c>
      <c r="W550" s="321">
        <f>W367*0.539</f>
        <v>9.1111234510671029</v>
      </c>
      <c r="X550" s="300"/>
      <c r="Y550" s="340" t="s">
        <v>181</v>
      </c>
      <c r="Z550" s="321">
        <f>Z367*0.539</f>
        <v>8.4223945173700017</v>
      </c>
    </row>
    <row r="551" spans="1:26">
      <c r="A551" s="354" t="s">
        <v>177</v>
      </c>
      <c r="B551" s="352">
        <f>B368*0.533</f>
        <v>7.437877769057982</v>
      </c>
      <c r="C551" s="353">
        <f t="shared" ref="C551:M551" si="269">C368*0.533</f>
        <v>7.4990491940518034</v>
      </c>
      <c r="D551" s="364">
        <f t="shared" si="269"/>
        <v>7.3511661276978417</v>
      </c>
      <c r="E551" s="353">
        <f t="shared" si="269"/>
        <v>7.6659266238797104</v>
      </c>
      <c r="F551" s="353">
        <f t="shared" si="269"/>
        <v>7.7271839760307328</v>
      </c>
      <c r="G551" s="353">
        <f t="shared" si="269"/>
        <v>7.9820463830153683</v>
      </c>
      <c r="H551" s="353">
        <f t="shared" si="269"/>
        <v>8.0283709163321255</v>
      </c>
      <c r="I551" s="353">
        <f t="shared" si="269"/>
        <v>8.5441199998404098</v>
      </c>
      <c r="J551" s="353">
        <f t="shared" si="269"/>
        <v>8.6739192493468735</v>
      </c>
      <c r="K551" s="353">
        <f t="shared" si="269"/>
        <v>9.7855025423428295</v>
      </c>
      <c r="L551" s="353">
        <f t="shared" si="269"/>
        <v>10.401461548963782</v>
      </c>
      <c r="M551" s="353">
        <f t="shared" si="269"/>
        <v>10.486467403836441</v>
      </c>
      <c r="N551" s="300"/>
      <c r="O551" s="317" t="s">
        <v>177</v>
      </c>
      <c r="P551" s="318">
        <f t="shared" ref="P551:S552" si="270">P368*0.533</f>
        <v>7.4240372464890898</v>
      </c>
      <c r="Q551" s="318">
        <f t="shared" si="270"/>
        <v>7.818700948712932</v>
      </c>
      <c r="R551" s="318">
        <f t="shared" si="270"/>
        <v>8.3301820233759205</v>
      </c>
      <c r="S551" s="318">
        <f t="shared" si="270"/>
        <v>10.160644334979024</v>
      </c>
      <c r="T551" s="300"/>
      <c r="U551" s="317" t="s">
        <v>177</v>
      </c>
      <c r="V551" s="318">
        <f>V368*0.533</f>
        <v>7.6334293301978065</v>
      </c>
      <c r="W551" s="318">
        <f>W368*0.533</f>
        <v>9.2837793691476218</v>
      </c>
      <c r="X551" s="300"/>
      <c r="Y551" s="317" t="s">
        <v>177</v>
      </c>
      <c r="Z551" s="318">
        <f>Z368*0.533</f>
        <v>8.4369577054965248</v>
      </c>
    </row>
    <row r="552" spans="1:26">
      <c r="A552" s="354" t="s">
        <v>178</v>
      </c>
      <c r="B552" s="352">
        <f>B369*0.533</f>
        <v>7.4339838204754649</v>
      </c>
      <c r="C552" s="353">
        <f t="shared" ref="C552:M552" si="271">C369*0.533</f>
        <v>7.4720285074996982</v>
      </c>
      <c r="D552" s="364">
        <f t="shared" si="271"/>
        <v>7.3111403660920846</v>
      </c>
      <c r="E552" s="353">
        <f t="shared" si="271"/>
        <v>7.6584381215589046</v>
      </c>
      <c r="F552" s="353">
        <f t="shared" si="271"/>
        <v>7.74128235029964</v>
      </c>
      <c r="G552" s="353">
        <f t="shared" si="271"/>
        <v>7.9750559234898377</v>
      </c>
      <c r="H552" s="353">
        <f t="shared" si="271"/>
        <v>8.0141853874652025</v>
      </c>
      <c r="I552" s="353">
        <f t="shared" si="271"/>
        <v>8.534573265363024</v>
      </c>
      <c r="J552" s="353">
        <f t="shared" si="271"/>
        <v>8.6638018477071856</v>
      </c>
      <c r="K552" s="353">
        <f t="shared" si="271"/>
        <v>9.8156462843836554</v>
      </c>
      <c r="L552" s="353">
        <f t="shared" si="271"/>
        <v>10.338229028178356</v>
      </c>
      <c r="M552" s="353">
        <f t="shared" si="271"/>
        <v>10.28671082600745</v>
      </c>
      <c r="N552" s="300"/>
      <c r="O552" s="317" t="s">
        <v>178</v>
      </c>
      <c r="P552" s="318">
        <f t="shared" si="270"/>
        <v>7.3979412581751882</v>
      </c>
      <c r="Q552" s="318">
        <f t="shared" si="270"/>
        <v>7.8036006889657292</v>
      </c>
      <c r="R552" s="318">
        <f t="shared" si="270"/>
        <v>8.2977955825896625</v>
      </c>
      <c r="S552" s="318">
        <f t="shared" si="270"/>
        <v>10.094360931357574</v>
      </c>
      <c r="T552" s="300"/>
      <c r="U552" s="317" t="s">
        <v>178</v>
      </c>
      <c r="V552" s="318">
        <f>V369*0.533</f>
        <v>7.6165532041051449</v>
      </c>
      <c r="W552" s="318">
        <f>W369*0.533</f>
        <v>9.1726395270199159</v>
      </c>
      <c r="X552" s="300"/>
      <c r="Y552" s="317" t="s">
        <v>178</v>
      </c>
      <c r="Z552" s="318">
        <f>Z369*0.533</f>
        <v>8.2677930797438552</v>
      </c>
    </row>
    <row r="553" spans="1:26">
      <c r="A553" s="354" t="s">
        <v>179</v>
      </c>
      <c r="B553" s="352">
        <f>B370*0.533</f>
        <v>0</v>
      </c>
      <c r="C553" s="353">
        <f t="shared" ref="C553:K553" si="272">C370*0.521</f>
        <v>0</v>
      </c>
      <c r="D553" s="364">
        <f t="shared" si="272"/>
        <v>0</v>
      </c>
      <c r="E553" s="353">
        <f t="shared" si="272"/>
        <v>0</v>
      </c>
      <c r="F553" s="353">
        <f t="shared" si="272"/>
        <v>0</v>
      </c>
      <c r="G553" s="353">
        <f t="shared" si="272"/>
        <v>0</v>
      </c>
      <c r="H553" s="353">
        <f t="shared" si="272"/>
        <v>0</v>
      </c>
      <c r="I553" s="353">
        <f t="shared" si="272"/>
        <v>0</v>
      </c>
      <c r="J553" s="353">
        <f t="shared" si="272"/>
        <v>0</v>
      </c>
      <c r="K553" s="353">
        <f t="shared" si="272"/>
        <v>0</v>
      </c>
      <c r="L553" s="353">
        <f>L370*0.533</f>
        <v>0</v>
      </c>
      <c r="M553" s="353">
        <f>M370*0.521</f>
        <v>0</v>
      </c>
      <c r="N553" s="300"/>
      <c r="O553" s="317" t="s">
        <v>179</v>
      </c>
      <c r="P553" s="318">
        <f>P370*0.521</f>
        <v>0</v>
      </c>
      <c r="Q553" s="318">
        <f>Q370*0.521</f>
        <v>0</v>
      </c>
      <c r="R553" s="318">
        <f>R370*0.521</f>
        <v>0</v>
      </c>
      <c r="S553" s="318">
        <f>S370*0.521</f>
        <v>0</v>
      </c>
      <c r="T553" s="300"/>
      <c r="U553" s="317" t="s">
        <v>179</v>
      </c>
      <c r="V553" s="318">
        <f>V370*0.521</f>
        <v>0</v>
      </c>
      <c r="W553" s="318">
        <f>W370*0.521</f>
        <v>0</v>
      </c>
      <c r="X553" s="300"/>
      <c r="Y553" s="317" t="s">
        <v>179</v>
      </c>
      <c r="Z553" s="318">
        <f>Z370*0.521</f>
        <v>9.0052537744292405</v>
      </c>
    </row>
    <row r="554" spans="1:26">
      <c r="A554" s="354" t="s">
        <v>77</v>
      </c>
      <c r="B554" s="352">
        <f>B371*0.521</f>
        <v>5.5089817616553036</v>
      </c>
      <c r="C554" s="353">
        <f t="shared" ref="C554:K554" si="273">C371*0.487</f>
        <v>5.2598950046830932</v>
      </c>
      <c r="D554" s="364">
        <f t="shared" si="273"/>
        <v>5.4609439135774034</v>
      </c>
      <c r="E554" s="353">
        <f t="shared" si="273"/>
        <v>5.598361624068966</v>
      </c>
      <c r="F554" s="353">
        <f t="shared" si="273"/>
        <v>5.7206845278178609</v>
      </c>
      <c r="G554" s="353">
        <f t="shared" si="273"/>
        <v>5.9144128249722687</v>
      </c>
      <c r="H554" s="353">
        <f t="shared" si="273"/>
        <v>5.8808809461001985</v>
      </c>
      <c r="I554" s="353">
        <f t="shared" si="273"/>
        <v>5.9872877582877022</v>
      </c>
      <c r="J554" s="353">
        <f t="shared" si="273"/>
        <v>6.1490120882076971</v>
      </c>
      <c r="K554" s="353">
        <f t="shared" si="273"/>
        <v>6.7986905058231715</v>
      </c>
      <c r="L554" s="353">
        <f>L371*0.521</f>
        <v>8.0129712415247099</v>
      </c>
      <c r="M554" s="353">
        <f>M371*0.487</f>
        <v>7.5708744927048359</v>
      </c>
      <c r="N554" s="300"/>
      <c r="O554" s="317" t="s">
        <v>77</v>
      </c>
      <c r="P554" s="318">
        <f>P371*0.487</f>
        <v>5.3052812392511157</v>
      </c>
      <c r="Q554" s="318">
        <f>Q371*0.487</f>
        <v>5.7584540333601826</v>
      </c>
      <c r="R554" s="318">
        <f>R371*0.487</f>
        <v>5.9500221130309203</v>
      </c>
      <c r="S554" s="318">
        <f>S371*0.487</f>
        <v>7.2843611089175333</v>
      </c>
      <c r="T554" s="300"/>
      <c r="U554" s="317" t="s">
        <v>77</v>
      </c>
      <c r="V554" s="318">
        <f>V371*0.487</f>
        <v>5.5248781252229584</v>
      </c>
      <c r="W554" s="318">
        <f>W371*0.487</f>
        <v>6.7149153849908405</v>
      </c>
      <c r="X554" s="300"/>
      <c r="Y554" s="317" t="s">
        <v>77</v>
      </c>
      <c r="Z554" s="318">
        <f>Z371*0.487</f>
        <v>6.1745111762757068</v>
      </c>
    </row>
    <row r="555" spans="1:26" ht="13.5" thickBot="1">
      <c r="A555" s="355" t="s">
        <v>180</v>
      </c>
      <c r="B555" s="352">
        <f>B372*0.487</f>
        <v>6.498349515567476</v>
      </c>
      <c r="C555" s="365">
        <f t="shared" ref="C555:K555" si="274">C372*0.518</f>
        <v>7.0131489932586231</v>
      </c>
      <c r="D555" s="366">
        <f t="shared" si="274"/>
        <v>6.9633635370193518</v>
      </c>
      <c r="E555" s="365">
        <f t="shared" si="274"/>
        <v>7.1930867717099209</v>
      </c>
      <c r="F555" s="365">
        <f t="shared" si="274"/>
        <v>7.2313360388641605</v>
      </c>
      <c r="G555" s="365">
        <f t="shared" si="274"/>
        <v>7.4310522064431037</v>
      </c>
      <c r="H555" s="365">
        <f t="shared" si="274"/>
        <v>7.4807621714899941</v>
      </c>
      <c r="I555" s="365">
        <f t="shared" si="274"/>
        <v>7.7942992776924269</v>
      </c>
      <c r="J555" s="365">
        <f t="shared" si="274"/>
        <v>7.9673959499197506</v>
      </c>
      <c r="K555" s="365">
        <f t="shared" si="274"/>
        <v>9.0202103473550466</v>
      </c>
      <c r="L555" s="353">
        <f>L372*0.487</f>
        <v>9.0157927072340271</v>
      </c>
      <c r="M555" s="365">
        <f>M372*0.518</f>
        <v>9.6145237939757138</v>
      </c>
      <c r="N555" s="300"/>
      <c r="O555" s="325" t="s">
        <v>180</v>
      </c>
      <c r="P555" s="326">
        <f>P372*0.518</f>
        <v>6.9639026550865895</v>
      </c>
      <c r="Q555" s="326">
        <f>Q372*0.518</f>
        <v>7.3026654112907012</v>
      </c>
      <c r="R555" s="326">
        <f>R372*0.518</f>
        <v>7.6611052009474507</v>
      </c>
      <c r="S555" s="326">
        <f>S372*0.518</f>
        <v>9.3741071856476239</v>
      </c>
      <c r="T555" s="300"/>
      <c r="U555" s="325" t="s">
        <v>180</v>
      </c>
      <c r="V555" s="326">
        <f>V372*0.518</f>
        <v>7.1436969922674312</v>
      </c>
      <c r="W555" s="326">
        <f>W372*0.518</f>
        <v>8.578266676605633</v>
      </c>
      <c r="X555" s="300"/>
      <c r="Y555" s="325" t="s">
        <v>180</v>
      </c>
      <c r="Z555" s="326">
        <f>Z372*0.518</f>
        <v>7.8534932592583377</v>
      </c>
    </row>
    <row r="556" spans="1:26">
      <c r="A556"/>
      <c r="B556"/>
      <c r="C556"/>
      <c r="D556"/>
      <c r="E556"/>
      <c r="F556"/>
    </row>
    <row r="557" spans="1:26" ht="16.5" thickBot="1">
      <c r="A557" s="301">
        <v>2022</v>
      </c>
      <c r="B557" s="300"/>
      <c r="C557" s="300" t="s">
        <v>187</v>
      </c>
      <c r="D557" s="300"/>
      <c r="E557" s="300"/>
      <c r="F557" s="300"/>
      <c r="G557" s="300"/>
      <c r="H557" s="300"/>
      <c r="I557" s="300"/>
      <c r="J557" s="300"/>
      <c r="K557" s="300"/>
      <c r="L557" s="300"/>
      <c r="M557" s="299" t="s">
        <v>101</v>
      </c>
      <c r="N557" s="300"/>
      <c r="O557" s="301">
        <v>2022</v>
      </c>
      <c r="P557" s="302" t="s">
        <v>154</v>
      </c>
      <c r="Q557" s="302"/>
      <c r="R557" s="302"/>
      <c r="S557" s="302"/>
      <c r="T557" s="300"/>
      <c r="U557" s="301">
        <v>2022</v>
      </c>
      <c r="V557" s="302" t="s">
        <v>155</v>
      </c>
      <c r="W557" s="302"/>
      <c r="X557" s="300"/>
      <c r="Y557" s="301">
        <v>2022</v>
      </c>
      <c r="Z557" s="300"/>
    </row>
    <row r="558" spans="1:26" ht="13.5" thickBot="1">
      <c r="A558" s="306"/>
      <c r="B558" s="332" t="s">
        <v>157</v>
      </c>
      <c r="C558" s="332" t="s">
        <v>158</v>
      </c>
      <c r="D558" s="332" t="s">
        <v>159</v>
      </c>
      <c r="E558" s="332" t="s">
        <v>160</v>
      </c>
      <c r="F558" s="332" t="s">
        <v>161</v>
      </c>
      <c r="G558" s="332" t="s">
        <v>162</v>
      </c>
      <c r="H558" s="332" t="s">
        <v>163</v>
      </c>
      <c r="I558" s="332" t="s">
        <v>164</v>
      </c>
      <c r="J558" s="332" t="s">
        <v>165</v>
      </c>
      <c r="K558" s="332" t="s">
        <v>166</v>
      </c>
      <c r="L558" s="332" t="s">
        <v>167</v>
      </c>
      <c r="M558" s="333" t="s">
        <v>168</v>
      </c>
      <c r="N558" s="300"/>
      <c r="O558" s="335"/>
      <c r="P558" s="332" t="s">
        <v>169</v>
      </c>
      <c r="Q558" s="332" t="s">
        <v>170</v>
      </c>
      <c r="R558" s="332" t="s">
        <v>171</v>
      </c>
      <c r="S558" s="333" t="s">
        <v>172</v>
      </c>
      <c r="T558" s="300"/>
      <c r="U558" s="335"/>
      <c r="V558" s="332" t="s">
        <v>173</v>
      </c>
      <c r="W558" s="333" t="s">
        <v>174</v>
      </c>
      <c r="X558" s="300"/>
      <c r="Y558" s="306"/>
      <c r="Z558" s="333" t="s">
        <v>175</v>
      </c>
    </row>
    <row r="559" spans="1:26" ht="13.5" thickBot="1">
      <c r="A559" s="336" t="s">
        <v>176</v>
      </c>
      <c r="B559" s="358">
        <f>B376*0.518</f>
        <v>9.4381907578569777</v>
      </c>
      <c r="C559" s="358">
        <f t="shared" ref="C559:M559" si="275">C376*0.518</f>
        <v>9.6803233778953572</v>
      </c>
      <c r="D559" s="359">
        <f t="shared" si="275"/>
        <v>10.306277896779093</v>
      </c>
      <c r="E559" s="358">
        <f t="shared" si="275"/>
        <v>11.366622425156018</v>
      </c>
      <c r="F559" s="358">
        <f t="shared" si="275"/>
        <v>0</v>
      </c>
      <c r="G559" s="358">
        <f t="shared" si="275"/>
        <v>0</v>
      </c>
      <c r="H559" s="358">
        <f t="shared" si="275"/>
        <v>0</v>
      </c>
      <c r="I559" s="358">
        <f t="shared" si="275"/>
        <v>0</v>
      </c>
      <c r="J559" s="358">
        <f t="shared" si="275"/>
        <v>0</v>
      </c>
      <c r="K559" s="358">
        <f t="shared" si="275"/>
        <v>0</v>
      </c>
      <c r="L559" s="358">
        <f t="shared" si="275"/>
        <v>0</v>
      </c>
      <c r="M559" s="360">
        <f t="shared" si="275"/>
        <v>0</v>
      </c>
      <c r="N559" s="300"/>
      <c r="O559" s="339" t="s">
        <v>176</v>
      </c>
      <c r="P559" s="315">
        <f>P376*0.518</f>
        <v>0</v>
      </c>
      <c r="Q559" s="315">
        <f>Q376*0.518</f>
        <v>0</v>
      </c>
      <c r="R559" s="315">
        <f>R376*0.518</f>
        <v>0</v>
      </c>
      <c r="S559" s="315">
        <f>S376*0.518</f>
        <v>0</v>
      </c>
      <c r="T559" s="300"/>
      <c r="U559" s="339" t="s">
        <v>176</v>
      </c>
      <c r="V559" s="315">
        <f>V376*0.518</f>
        <v>0</v>
      </c>
      <c r="W559" s="315">
        <f>W376*0.518</f>
        <v>0</v>
      </c>
      <c r="X559" s="300"/>
      <c r="Y559" s="339" t="s">
        <v>176</v>
      </c>
      <c r="Z559" s="315">
        <f>Z376*0.518</f>
        <v>0</v>
      </c>
    </row>
    <row r="560" spans="1:26">
      <c r="A560" s="340" t="s">
        <v>181</v>
      </c>
      <c r="B560" s="341">
        <f>B377*0.539</f>
        <v>10.252197100007869</v>
      </c>
      <c r="C560" s="341">
        <f t="shared" ref="C560:M560" si="276">C377*0.539</f>
        <v>9.9176645106776906</v>
      </c>
      <c r="D560" s="1079">
        <f t="shared" si="276"/>
        <v>10.98214439537465</v>
      </c>
      <c r="E560" s="341">
        <f t="shared" si="276"/>
        <v>11.65537003556455</v>
      </c>
      <c r="F560" s="341">
        <f t="shared" si="276"/>
        <v>0</v>
      </c>
      <c r="G560" s="341">
        <f t="shared" si="276"/>
        <v>0</v>
      </c>
      <c r="H560" s="341">
        <f t="shared" si="276"/>
        <v>0</v>
      </c>
      <c r="I560" s="341">
        <f t="shared" si="276"/>
        <v>0</v>
      </c>
      <c r="J560" s="341">
        <f t="shared" si="276"/>
        <v>0</v>
      </c>
      <c r="K560" s="341">
        <f t="shared" si="276"/>
        <v>0</v>
      </c>
      <c r="L560" s="341">
        <f t="shared" si="276"/>
        <v>0</v>
      </c>
      <c r="M560" s="342">
        <f t="shared" si="276"/>
        <v>0</v>
      </c>
      <c r="N560" s="300"/>
      <c r="O560" s="343" t="s">
        <v>181</v>
      </c>
      <c r="P560" s="321">
        <f>P377*0.539</f>
        <v>0</v>
      </c>
      <c r="Q560" s="321">
        <f>Q377*0.539</f>
        <v>0</v>
      </c>
      <c r="R560" s="321">
        <f>R377*0.539</f>
        <v>0</v>
      </c>
      <c r="S560" s="321">
        <f>S377*0.539</f>
        <v>0</v>
      </c>
      <c r="T560" s="300"/>
      <c r="U560" s="343" t="s">
        <v>181</v>
      </c>
      <c r="V560" s="321">
        <f>V377*0.539</f>
        <v>0</v>
      </c>
      <c r="W560" s="321">
        <f>W377*0.539</f>
        <v>0</v>
      </c>
      <c r="X560" s="300"/>
      <c r="Y560" s="340" t="s">
        <v>181</v>
      </c>
      <c r="Z560" s="321">
        <f>Z377*0.539</f>
        <v>0</v>
      </c>
    </row>
    <row r="561" spans="1:26">
      <c r="A561" s="317" t="s">
        <v>177</v>
      </c>
      <c r="B561" s="318">
        <f>B378*0.533</f>
        <v>10.456725243307369</v>
      </c>
      <c r="C561" s="318">
        <f t="shared" ref="C561:M561" si="277">C378*0.533</f>
        <v>10.52458735428189</v>
      </c>
      <c r="D561" s="1080">
        <f t="shared" si="277"/>
        <v>11.141260244036145</v>
      </c>
      <c r="E561" s="318">
        <f t="shared" si="277"/>
        <v>12.252059392768937</v>
      </c>
      <c r="F561" s="318">
        <f t="shared" si="277"/>
        <v>0</v>
      </c>
      <c r="G561" s="318">
        <f t="shared" si="277"/>
        <v>0</v>
      </c>
      <c r="H561" s="318">
        <f t="shared" si="277"/>
        <v>0</v>
      </c>
      <c r="I561" s="318">
        <f t="shared" si="277"/>
        <v>0</v>
      </c>
      <c r="J561" s="318">
        <f t="shared" si="277"/>
        <v>0</v>
      </c>
      <c r="K561" s="318">
        <f t="shared" si="277"/>
        <v>0</v>
      </c>
      <c r="L561" s="318">
        <f t="shared" si="277"/>
        <v>0</v>
      </c>
      <c r="M561" s="319">
        <f t="shared" si="277"/>
        <v>0</v>
      </c>
      <c r="N561" s="300"/>
      <c r="O561" s="317" t="s">
        <v>177</v>
      </c>
      <c r="P561" s="318">
        <f t="shared" ref="P561:S561" si="278">P378*0.533</f>
        <v>0</v>
      </c>
      <c r="Q561" s="318">
        <f t="shared" si="278"/>
        <v>0</v>
      </c>
      <c r="R561" s="318">
        <f t="shared" si="278"/>
        <v>0</v>
      </c>
      <c r="S561" s="318">
        <f t="shared" si="278"/>
        <v>0</v>
      </c>
      <c r="T561" s="300"/>
      <c r="U561" s="317" t="s">
        <v>177</v>
      </c>
      <c r="V561" s="318">
        <f>V378*0.533</f>
        <v>0</v>
      </c>
      <c r="W561" s="318">
        <f>W378*0.533</f>
        <v>0</v>
      </c>
      <c r="X561" s="300"/>
      <c r="Y561" s="317" t="s">
        <v>177</v>
      </c>
      <c r="Z561" s="318">
        <f>Z378*0.533</f>
        <v>0</v>
      </c>
    </row>
    <row r="562" spans="1:26">
      <c r="A562" s="317" t="s">
        <v>178</v>
      </c>
      <c r="B562" s="318">
        <f>B379*0.533</f>
        <v>10.393475284630448</v>
      </c>
      <c r="C562" s="318">
        <f t="shared" ref="C562:M562" si="279">C379*0.533</f>
        <v>10.470450674713996</v>
      </c>
      <c r="D562" s="1080">
        <f t="shared" si="279"/>
        <v>11.068356058249069</v>
      </c>
      <c r="E562" s="318">
        <f t="shared" si="279"/>
        <v>12.208692380633357</v>
      </c>
      <c r="F562" s="318">
        <f t="shared" si="279"/>
        <v>0</v>
      </c>
      <c r="G562" s="318">
        <f t="shared" si="279"/>
        <v>0</v>
      </c>
      <c r="H562" s="318">
        <f t="shared" si="279"/>
        <v>0</v>
      </c>
      <c r="I562" s="318">
        <f t="shared" si="279"/>
        <v>0</v>
      </c>
      <c r="J562" s="318">
        <f t="shared" si="279"/>
        <v>0</v>
      </c>
      <c r="K562" s="318">
        <f t="shared" si="279"/>
        <v>0</v>
      </c>
      <c r="L562" s="318">
        <f t="shared" si="279"/>
        <v>0</v>
      </c>
      <c r="M562" s="319">
        <f t="shared" si="279"/>
        <v>0</v>
      </c>
      <c r="N562" s="300"/>
      <c r="O562" s="317" t="s">
        <v>178</v>
      </c>
      <c r="P562" s="318">
        <f t="shared" ref="P562:S562" si="280">P379*0.533</f>
        <v>0</v>
      </c>
      <c r="Q562" s="318">
        <f t="shared" si="280"/>
        <v>0</v>
      </c>
      <c r="R562" s="318">
        <f t="shared" si="280"/>
        <v>0</v>
      </c>
      <c r="S562" s="318">
        <f t="shared" si="280"/>
        <v>0</v>
      </c>
      <c r="T562" s="300"/>
      <c r="U562" s="317" t="s">
        <v>178</v>
      </c>
      <c r="V562" s="318">
        <f>V379*0.533</f>
        <v>0</v>
      </c>
      <c r="W562" s="318">
        <f>W379*0.533</f>
        <v>0</v>
      </c>
      <c r="X562" s="300"/>
      <c r="Y562" s="317" t="s">
        <v>178</v>
      </c>
      <c r="Z562" s="318">
        <f>Z379*0.533</f>
        <v>0</v>
      </c>
    </row>
    <row r="563" spans="1:26">
      <c r="A563" s="317" t="s">
        <v>179</v>
      </c>
      <c r="B563" s="318">
        <f>B380*0.533</f>
        <v>10.688684204855274</v>
      </c>
      <c r="C563" s="318">
        <f t="shared" ref="C563:K563" si="281">C380*0.521</f>
        <v>10.501578320915952</v>
      </c>
      <c r="D563" s="1080">
        <f t="shared" si="281"/>
        <v>10.675017202586144</v>
      </c>
      <c r="E563" s="318">
        <f t="shared" si="281"/>
        <v>12.045287068031888</v>
      </c>
      <c r="F563" s="318">
        <f t="shared" si="281"/>
        <v>0</v>
      </c>
      <c r="G563" s="318">
        <f t="shared" si="281"/>
        <v>0</v>
      </c>
      <c r="H563" s="318">
        <f t="shared" si="281"/>
        <v>0</v>
      </c>
      <c r="I563" s="318">
        <f t="shared" si="281"/>
        <v>0</v>
      </c>
      <c r="J563" s="318">
        <f t="shared" si="281"/>
        <v>0</v>
      </c>
      <c r="K563" s="318">
        <f t="shared" si="281"/>
        <v>0</v>
      </c>
      <c r="L563" s="318">
        <f>L380*0.533</f>
        <v>0</v>
      </c>
      <c r="M563" s="319">
        <f>M380*0.521</f>
        <v>0</v>
      </c>
      <c r="N563" s="300"/>
      <c r="O563" s="317" t="s">
        <v>179</v>
      </c>
      <c r="P563" s="318">
        <f>P380*0.521</f>
        <v>0</v>
      </c>
      <c r="Q563" s="318">
        <f>Q380*0.521</f>
        <v>0</v>
      </c>
      <c r="R563" s="318">
        <f>R380*0.521</f>
        <v>0</v>
      </c>
      <c r="S563" s="318">
        <f>S380*0.521</f>
        <v>0</v>
      </c>
      <c r="T563" s="300"/>
      <c r="U563" s="317" t="s">
        <v>179</v>
      </c>
      <c r="V563" s="318">
        <f>V380*0.521</f>
        <v>0</v>
      </c>
      <c r="W563" s="318">
        <f>W380*0.521</f>
        <v>0</v>
      </c>
      <c r="X563" s="300"/>
      <c r="Y563" s="317" t="s">
        <v>179</v>
      </c>
      <c r="Z563" s="318">
        <f>Z380*0.521</f>
        <v>0</v>
      </c>
    </row>
    <row r="564" spans="1:26">
      <c r="A564" s="317" t="s">
        <v>77</v>
      </c>
      <c r="B564" s="318">
        <f>B381*0.521</f>
        <v>8.2173773041296023</v>
      </c>
      <c r="C564" s="318">
        <f t="shared" ref="C564:K564" si="282">C381*0.487</f>
        <v>8.1185815960576662</v>
      </c>
      <c r="D564" s="1080">
        <f t="shared" si="282"/>
        <v>8.8205576891713307</v>
      </c>
      <c r="E564" s="318">
        <f t="shared" si="282"/>
        <v>9.8449385662779267</v>
      </c>
      <c r="F564" s="318">
        <f t="shared" si="282"/>
        <v>0</v>
      </c>
      <c r="G564" s="318">
        <f t="shared" si="282"/>
        <v>0</v>
      </c>
      <c r="H564" s="318">
        <f t="shared" si="282"/>
        <v>0</v>
      </c>
      <c r="I564" s="318">
        <f t="shared" si="282"/>
        <v>0</v>
      </c>
      <c r="J564" s="318">
        <f t="shared" si="282"/>
        <v>0</v>
      </c>
      <c r="K564" s="318">
        <f t="shared" si="282"/>
        <v>0</v>
      </c>
      <c r="L564" s="318">
        <f>L381*0.521</f>
        <v>0</v>
      </c>
      <c r="M564" s="319">
        <f>M381*0.487</f>
        <v>0</v>
      </c>
      <c r="N564" s="300"/>
      <c r="O564" s="317" t="s">
        <v>77</v>
      </c>
      <c r="P564" s="318">
        <f>P381*0.487</f>
        <v>0</v>
      </c>
      <c r="Q564" s="318">
        <f>Q381*0.487</f>
        <v>0</v>
      </c>
      <c r="R564" s="318">
        <f>R381*0.487</f>
        <v>0</v>
      </c>
      <c r="S564" s="318">
        <f>S381*0.487</f>
        <v>0</v>
      </c>
      <c r="T564" s="300"/>
      <c r="U564" s="317" t="s">
        <v>77</v>
      </c>
      <c r="V564" s="318">
        <f>V381*0.487</f>
        <v>0</v>
      </c>
      <c r="W564" s="318">
        <f>W381*0.487</f>
        <v>0</v>
      </c>
      <c r="X564" s="300"/>
      <c r="Y564" s="317" t="s">
        <v>77</v>
      </c>
      <c r="Z564" s="318">
        <f>Z381*0.487</f>
        <v>0</v>
      </c>
    </row>
    <row r="565" spans="1:26" ht="13.5" thickBot="1">
      <c r="A565" s="325" t="s">
        <v>180</v>
      </c>
      <c r="B565" s="326">
        <f>B382*0.487</f>
        <v>9.1427237339550587</v>
      </c>
      <c r="C565" s="326">
        <f t="shared" ref="C565:K565" si="283">C382*0.518</f>
        <v>9.8760139880975828</v>
      </c>
      <c r="D565" s="1081">
        <f t="shared" si="283"/>
        <v>10.402702460800137</v>
      </c>
      <c r="E565" s="326">
        <f t="shared" si="283"/>
        <v>11.436750765628197</v>
      </c>
      <c r="F565" s="326">
        <f t="shared" si="283"/>
        <v>0</v>
      </c>
      <c r="G565" s="326">
        <f t="shared" si="283"/>
        <v>0</v>
      </c>
      <c r="H565" s="326">
        <f t="shared" si="283"/>
        <v>0</v>
      </c>
      <c r="I565" s="326">
        <f t="shared" si="283"/>
        <v>0</v>
      </c>
      <c r="J565" s="326">
        <f t="shared" si="283"/>
        <v>0</v>
      </c>
      <c r="K565" s="326">
        <f t="shared" si="283"/>
        <v>0</v>
      </c>
      <c r="L565" s="326">
        <f>L382*0.487</f>
        <v>0</v>
      </c>
      <c r="M565" s="327">
        <f>M382*0.518</f>
        <v>0</v>
      </c>
      <c r="N565" s="300"/>
      <c r="O565" s="325" t="s">
        <v>180</v>
      </c>
      <c r="P565" s="326">
        <f>P382*0.518</f>
        <v>0</v>
      </c>
      <c r="Q565" s="326">
        <f>Q382*0.518</f>
        <v>0</v>
      </c>
      <c r="R565" s="326">
        <f>R382*0.518</f>
        <v>0</v>
      </c>
      <c r="S565" s="326">
        <f>S382*0.518</f>
        <v>0</v>
      </c>
      <c r="T565" s="300"/>
      <c r="U565" s="325" t="s">
        <v>180</v>
      </c>
      <c r="V565" s="326">
        <f>V382*0.518</f>
        <v>0</v>
      </c>
      <c r="W565" s="326">
        <f>W382*0.518</f>
        <v>0</v>
      </c>
      <c r="X565" s="300"/>
      <c r="Y565" s="325" t="s">
        <v>180</v>
      </c>
      <c r="Z565" s="326">
        <f>Z382*0.518</f>
        <v>0</v>
      </c>
    </row>
    <row r="566" spans="1:26">
      <c r="A566" s="80"/>
      <c r="B566" s="80"/>
      <c r="C566" s="80"/>
      <c r="D566" s="80"/>
      <c r="E566" s="80"/>
      <c r="F566" s="80"/>
    </row>
    <row r="567" spans="1:26">
      <c r="A567" s="80"/>
      <c r="B567" s="80"/>
      <c r="C567" s="80"/>
      <c r="D567" s="80"/>
      <c r="E567" s="80"/>
      <c r="F567" s="80"/>
    </row>
    <row r="568" spans="1:26">
      <c r="A568" s="80"/>
      <c r="B568" s="80"/>
      <c r="C568" s="80"/>
      <c r="D568" s="80"/>
      <c r="E568" s="80"/>
      <c r="F568" s="80"/>
    </row>
    <row r="569" spans="1:26">
      <c r="A569"/>
      <c r="B569"/>
      <c r="C569"/>
      <c r="D569"/>
      <c r="E569"/>
      <c r="F569"/>
    </row>
    <row r="570" spans="1:26">
      <c r="A570"/>
      <c r="B570"/>
      <c r="C570"/>
      <c r="D570"/>
      <c r="E570"/>
      <c r="F570"/>
    </row>
    <row r="571" spans="1:26" ht="13.5" thickBot="1">
      <c r="A571" s="367" t="s">
        <v>190</v>
      </c>
      <c r="F571"/>
    </row>
    <row r="572" spans="1:26" ht="14.25" thickBot="1">
      <c r="A572" s="369" t="s">
        <v>176</v>
      </c>
      <c r="B572" s="370">
        <v>0.52100000000000002</v>
      </c>
      <c r="F572"/>
    </row>
    <row r="573" spans="1:26">
      <c r="A573" s="373" t="s">
        <v>177</v>
      </c>
      <c r="B573" s="372">
        <v>0.55000000000000004</v>
      </c>
      <c r="F573"/>
    </row>
    <row r="574" spans="1:26">
      <c r="A574" s="374" t="s">
        <v>178</v>
      </c>
      <c r="B574" s="375">
        <v>0.52</v>
      </c>
      <c r="F574"/>
    </row>
    <row r="575" spans="1:26">
      <c r="A575" s="374" t="s">
        <v>179</v>
      </c>
      <c r="B575" s="375">
        <v>0.54</v>
      </c>
      <c r="F575"/>
    </row>
    <row r="576" spans="1:26" ht="13.5" thickBot="1">
      <c r="A576" s="376" t="s">
        <v>180</v>
      </c>
      <c r="B576" s="377">
        <v>0.53</v>
      </c>
      <c r="F576"/>
    </row>
    <row r="577" spans="1:15">
      <c r="F577"/>
    </row>
    <row r="578" spans="1:15" ht="13.5" thickBot="1">
      <c r="A578" s="367" t="s">
        <v>188</v>
      </c>
      <c r="B578" s="368"/>
      <c r="F578"/>
    </row>
    <row r="579" spans="1:15" ht="14.25" thickBot="1">
      <c r="A579" s="369" t="s">
        <v>176</v>
      </c>
      <c r="B579" s="370">
        <v>0.50700000000000001</v>
      </c>
      <c r="F579"/>
    </row>
    <row r="580" spans="1:15">
      <c r="A580" s="371" t="s">
        <v>189</v>
      </c>
      <c r="B580" s="372">
        <v>0.53900000000000003</v>
      </c>
      <c r="F580"/>
    </row>
    <row r="581" spans="1:15">
      <c r="A581" s="373" t="s">
        <v>177</v>
      </c>
      <c r="B581" s="372">
        <v>0.53900000000000003</v>
      </c>
      <c r="F581"/>
    </row>
    <row r="582" spans="1:15" ht="15">
      <c r="A582" s="374" t="s">
        <v>178</v>
      </c>
      <c r="B582" s="375">
        <v>0.53500000000000003</v>
      </c>
      <c r="F582"/>
      <c r="G582" s="153"/>
      <c r="H582" s="153"/>
      <c r="I582" s="153"/>
      <c r="J582" s="153"/>
      <c r="K582" s="153"/>
      <c r="L582" s="378"/>
      <c r="M582" s="153"/>
      <c r="N582" s="153"/>
      <c r="O582" s="153"/>
    </row>
    <row r="583" spans="1:15">
      <c r="A583" s="374" t="s">
        <v>179</v>
      </c>
      <c r="B583" s="375">
        <v>0.54</v>
      </c>
      <c r="F583"/>
      <c r="G583" s="139"/>
      <c r="H583" s="139"/>
      <c r="I583" s="139"/>
      <c r="J583" s="139"/>
      <c r="K583" s="139"/>
      <c r="L583" s="139"/>
      <c r="M583" s="139"/>
      <c r="N583" s="153"/>
      <c r="O583" s="153"/>
    </row>
    <row r="584" spans="1:15">
      <c r="A584" s="374" t="s">
        <v>77</v>
      </c>
      <c r="B584" s="375">
        <v>0.46500000000000002</v>
      </c>
      <c r="F584"/>
      <c r="G584" s="379"/>
      <c r="H584" s="379"/>
      <c r="I584" s="379"/>
      <c r="J584" s="380"/>
      <c r="K584" s="379"/>
      <c r="L584" s="379"/>
      <c r="M584" s="379"/>
      <c r="N584" s="153"/>
      <c r="O584" s="153"/>
    </row>
    <row r="585" spans="1:15" ht="13.5" thickBot="1">
      <c r="A585" s="376" t="s">
        <v>180</v>
      </c>
      <c r="B585" s="377">
        <v>0.51600000000000001</v>
      </c>
      <c r="F585" s="129"/>
      <c r="G585" s="129"/>
      <c r="H585" s="129"/>
      <c r="I585" s="129"/>
      <c r="J585" s="381"/>
      <c r="K585" s="129"/>
      <c r="L585" s="129"/>
      <c r="M585" s="379"/>
      <c r="N585" s="153"/>
      <c r="O585" s="153"/>
    </row>
    <row r="586" spans="1:15">
      <c r="A586" s="153"/>
      <c r="B586" s="153"/>
      <c r="C586" s="153"/>
      <c r="D586" s="153"/>
      <c r="E586" s="153"/>
      <c r="F586" s="178"/>
      <c r="G586" s="129"/>
      <c r="H586" s="129"/>
      <c r="I586" s="129"/>
      <c r="J586" s="129"/>
      <c r="K586" s="129"/>
      <c r="L586" s="129"/>
      <c r="M586" s="129"/>
      <c r="N586" s="153"/>
      <c r="O586" s="153"/>
    </row>
    <row r="587" spans="1:15" ht="13.5" thickBot="1">
      <c r="A587" s="367" t="s">
        <v>267</v>
      </c>
      <c r="F587" s="178"/>
      <c r="G587" s="129"/>
      <c r="H587" s="129"/>
      <c r="I587" s="129"/>
      <c r="J587" s="129"/>
      <c r="K587" s="129"/>
      <c r="L587" s="129"/>
      <c r="M587" s="129"/>
      <c r="N587" s="153"/>
      <c r="O587" s="153"/>
    </row>
    <row r="588" spans="1:15" ht="14.25" thickBot="1">
      <c r="A588" s="369" t="s">
        <v>176</v>
      </c>
      <c r="B588" s="370">
        <v>0.51800000000000002</v>
      </c>
      <c r="F588" s="178"/>
      <c r="G588" s="129"/>
      <c r="H588" s="129"/>
      <c r="I588" s="129"/>
      <c r="J588" s="129"/>
      <c r="K588" s="129"/>
      <c r="L588" s="129"/>
      <c r="M588" s="129"/>
      <c r="N588" s="153"/>
      <c r="O588" s="153"/>
    </row>
    <row r="589" spans="1:15">
      <c r="A589" s="373" t="s">
        <v>177</v>
      </c>
      <c r="B589" s="372">
        <v>0.53300000000000003</v>
      </c>
      <c r="F589" s="178"/>
      <c r="G589" s="129"/>
      <c r="H589" s="129"/>
      <c r="I589" s="129"/>
      <c r="J589" s="129"/>
      <c r="K589" s="129"/>
      <c r="L589" s="129"/>
      <c r="M589" s="129"/>
      <c r="N589" s="153"/>
      <c r="O589" s="153"/>
    </row>
    <row r="590" spans="1:15">
      <c r="A590" s="374" t="s">
        <v>178</v>
      </c>
      <c r="B590" s="375">
        <v>0.53300000000000003</v>
      </c>
      <c r="F590" s="178"/>
      <c r="G590" s="129"/>
      <c r="H590" s="129"/>
      <c r="I590" s="129"/>
      <c r="J590" s="129"/>
      <c r="K590" s="129"/>
      <c r="L590" s="129"/>
      <c r="M590" s="129"/>
      <c r="N590" s="153"/>
      <c r="O590" s="153"/>
    </row>
    <row r="591" spans="1:15">
      <c r="A591" s="374" t="s">
        <v>179</v>
      </c>
      <c r="B591" s="375">
        <v>0.52100000000000002</v>
      </c>
      <c r="E591" s="153"/>
      <c r="F591" s="153"/>
      <c r="G591" s="153"/>
      <c r="H591" s="153"/>
      <c r="I591" s="153"/>
      <c r="J591" s="153"/>
      <c r="K591" s="153"/>
      <c r="L591" s="153"/>
      <c r="M591" s="153"/>
      <c r="N591" s="153"/>
      <c r="O591" s="153"/>
    </row>
    <row r="592" spans="1:15">
      <c r="A592" s="374" t="s">
        <v>77</v>
      </c>
      <c r="B592" s="375">
        <v>0.48699999999999999</v>
      </c>
      <c r="E592" s="139"/>
      <c r="F592" s="153"/>
      <c r="G592" s="153"/>
      <c r="H592" s="153"/>
      <c r="I592" s="153"/>
      <c r="J592" s="153"/>
      <c r="K592" s="153"/>
      <c r="L592" s="153"/>
      <c r="M592" s="153"/>
      <c r="N592" s="153"/>
      <c r="O592" s="153"/>
    </row>
    <row r="593" spans="1:15" ht="13.5" thickBot="1">
      <c r="A593" s="376" t="s">
        <v>180</v>
      </c>
      <c r="B593" s="377">
        <v>0.51800000000000002</v>
      </c>
      <c r="E593" s="379"/>
      <c r="F593" s="153"/>
      <c r="G593" s="382"/>
      <c r="H593" s="382"/>
      <c r="I593" s="382"/>
      <c r="J593" s="382"/>
      <c r="K593" s="382"/>
      <c r="L593" s="382"/>
      <c r="M593" s="382"/>
      <c r="N593" s="153"/>
      <c r="O593" s="153"/>
    </row>
    <row r="594" spans="1:15">
      <c r="A594" s="153"/>
      <c r="B594" s="153"/>
      <c r="C594" s="153"/>
      <c r="D594" s="153"/>
      <c r="E594" s="153"/>
      <c r="F594" s="153"/>
      <c r="G594" s="382"/>
      <c r="H594" s="382"/>
      <c r="I594" s="382"/>
      <c r="J594" s="382"/>
      <c r="K594" s="382"/>
      <c r="L594" s="382"/>
      <c r="M594" s="382"/>
      <c r="N594" s="153"/>
      <c r="O594" s="153"/>
    </row>
    <row r="595" spans="1:15">
      <c r="A595"/>
      <c r="B595"/>
      <c r="C595"/>
      <c r="D595"/>
      <c r="E595"/>
      <c r="F595"/>
      <c r="G595"/>
      <c r="H595" s="382"/>
      <c r="I595" s="382"/>
      <c r="J595" s="382"/>
      <c r="K595" s="382"/>
      <c r="L595" s="382"/>
      <c r="M595" s="382"/>
      <c r="N595" s="153"/>
      <c r="O595" s="153"/>
    </row>
    <row r="596" spans="1:15">
      <c r="A596"/>
      <c r="B596"/>
      <c r="C596"/>
      <c r="D596"/>
      <c r="E596"/>
      <c r="F596"/>
      <c r="G596"/>
      <c r="H596" s="382"/>
      <c r="I596" s="382"/>
      <c r="J596" s="382"/>
      <c r="K596" s="382"/>
      <c r="L596" s="382"/>
      <c r="M596" s="382"/>
      <c r="N596" s="153"/>
      <c r="O596" s="153"/>
    </row>
    <row r="597" spans="1:15">
      <c r="A597"/>
      <c r="B597"/>
      <c r="C597"/>
      <c r="D597"/>
      <c r="E597"/>
      <c r="F597"/>
      <c r="G597"/>
      <c r="H597" s="382"/>
      <c r="I597" s="382"/>
      <c r="J597" s="382"/>
      <c r="K597" s="382"/>
      <c r="L597" s="382"/>
      <c r="M597" s="382"/>
      <c r="N597" s="153"/>
      <c r="O597" s="153"/>
    </row>
    <row r="598" spans="1:15">
      <c r="A598"/>
      <c r="B598"/>
      <c r="C598"/>
      <c r="D598"/>
      <c r="E598"/>
      <c r="F598"/>
      <c r="G598"/>
      <c r="H598" s="382"/>
      <c r="I598" s="382"/>
      <c r="J598" s="382"/>
      <c r="K598" s="382"/>
      <c r="L598" s="382"/>
      <c r="M598" s="382"/>
      <c r="N598" s="153"/>
      <c r="O598" s="153"/>
    </row>
    <row r="599" spans="1:15">
      <c r="A599"/>
      <c r="B599"/>
      <c r="C599"/>
      <c r="D599"/>
      <c r="E599"/>
      <c r="F599"/>
      <c r="G599"/>
      <c r="H599" s="382"/>
      <c r="I599" s="382"/>
      <c r="J599" s="382"/>
      <c r="K599" s="382"/>
      <c r="L599" s="382"/>
      <c r="M599" s="382"/>
      <c r="N599" s="153"/>
      <c r="O599" s="153"/>
    </row>
    <row r="600" spans="1:15">
      <c r="A600"/>
      <c r="B600"/>
      <c r="C600"/>
      <c r="D600"/>
      <c r="E600"/>
      <c r="F600"/>
      <c r="G600"/>
      <c r="H600" s="153"/>
      <c r="I600" s="153"/>
      <c r="J600" s="153"/>
      <c r="K600" s="153"/>
      <c r="L600" s="153"/>
      <c r="M600" s="153"/>
      <c r="N600" s="153"/>
      <c r="O600" s="153"/>
    </row>
    <row r="601" spans="1:15">
      <c r="A601"/>
      <c r="B601"/>
      <c r="C601"/>
      <c r="D601"/>
      <c r="E601"/>
      <c r="F601"/>
      <c r="G601"/>
      <c r="H601" s="153"/>
      <c r="I601" s="153"/>
      <c r="J601" s="153"/>
      <c r="K601" s="153"/>
      <c r="L601" s="153"/>
      <c r="M601" s="382"/>
      <c r="N601" s="153"/>
      <c r="O601" s="153"/>
    </row>
    <row r="602" spans="1:15">
      <c r="A602"/>
      <c r="B602"/>
      <c r="C602"/>
      <c r="D602"/>
      <c r="E602"/>
      <c r="F602"/>
      <c r="G602"/>
      <c r="H602" s="153"/>
      <c r="I602" s="153"/>
      <c r="J602" s="153"/>
      <c r="K602" s="153"/>
      <c r="L602" s="153"/>
      <c r="M602" s="382"/>
      <c r="N602" s="153"/>
      <c r="O602" s="153"/>
    </row>
    <row r="603" spans="1:15">
      <c r="A603"/>
      <c r="B603"/>
      <c r="C603"/>
      <c r="D603"/>
      <c r="E603"/>
      <c r="F603"/>
      <c r="G603"/>
      <c r="H603" s="153"/>
      <c r="I603" s="153"/>
      <c r="J603" s="153"/>
      <c r="K603" s="153"/>
      <c r="L603" s="153"/>
      <c r="M603" s="382"/>
      <c r="N603" s="153"/>
      <c r="O603" s="153"/>
    </row>
    <row r="604" spans="1:15">
      <c r="A604"/>
      <c r="B604"/>
      <c r="C604"/>
      <c r="D604"/>
      <c r="E604"/>
      <c r="F604"/>
      <c r="G604"/>
      <c r="H604" s="153"/>
      <c r="I604" s="153"/>
      <c r="J604" s="153"/>
      <c r="K604" s="153"/>
      <c r="L604" s="153"/>
      <c r="M604" s="382"/>
      <c r="N604" s="153"/>
      <c r="O604" s="153"/>
    </row>
    <row r="605" spans="1:15">
      <c r="A605"/>
      <c r="B605"/>
      <c r="C605"/>
      <c r="D605"/>
      <c r="E605"/>
      <c r="F605"/>
      <c r="G605"/>
      <c r="H605" s="153"/>
      <c r="I605" s="153"/>
      <c r="J605" s="153"/>
      <c r="K605" s="153"/>
      <c r="L605" s="153"/>
      <c r="M605" s="382"/>
      <c r="N605" s="153"/>
      <c r="O605" s="153"/>
    </row>
    <row r="606" spans="1:15">
      <c r="A606"/>
      <c r="B606"/>
      <c r="C606"/>
      <c r="D606"/>
      <c r="E606"/>
      <c r="F606"/>
      <c r="G606"/>
      <c r="H606" s="153"/>
      <c r="I606" s="153"/>
      <c r="J606" s="153"/>
      <c r="K606" s="153"/>
      <c r="L606" s="153"/>
      <c r="M606" s="382"/>
      <c r="N606" s="153"/>
      <c r="O606" s="153"/>
    </row>
    <row r="607" spans="1:15">
      <c r="A607"/>
      <c r="B607"/>
      <c r="C607"/>
      <c r="D607"/>
      <c r="E607"/>
      <c r="F607"/>
      <c r="G607"/>
      <c r="H607" s="153"/>
      <c r="I607" s="153"/>
      <c r="J607" s="153"/>
      <c r="K607" s="153"/>
      <c r="L607" s="153"/>
      <c r="M607" s="382"/>
      <c r="N607" s="153"/>
      <c r="O607" s="153"/>
    </row>
    <row r="608" spans="1:15">
      <c r="A608"/>
      <c r="B608"/>
      <c r="C608"/>
      <c r="D608"/>
      <c r="E608"/>
      <c r="F608"/>
      <c r="G608"/>
      <c r="H608" s="153"/>
      <c r="I608" s="153"/>
      <c r="J608" s="153"/>
      <c r="K608" s="153"/>
      <c r="L608" s="153"/>
      <c r="M608" s="382"/>
      <c r="N608" s="153"/>
      <c r="O608" s="153"/>
    </row>
    <row r="609" spans="1:15">
      <c r="A609"/>
      <c r="B609"/>
      <c r="C609"/>
      <c r="D609"/>
      <c r="E609"/>
      <c r="F609"/>
      <c r="G609"/>
      <c r="H609" s="153"/>
      <c r="I609" s="153"/>
      <c r="J609" s="153"/>
      <c r="K609" s="153"/>
      <c r="L609" s="153"/>
      <c r="M609" s="153"/>
      <c r="N609" s="153"/>
      <c r="O609" s="153"/>
    </row>
    <row r="610" spans="1:15">
      <c r="A610"/>
      <c r="B610"/>
      <c r="C610"/>
      <c r="D610"/>
      <c r="E610"/>
      <c r="F610"/>
      <c r="G610"/>
      <c r="H610" s="153"/>
      <c r="I610" s="153"/>
      <c r="J610" s="153"/>
      <c r="K610" s="153"/>
      <c r="L610" s="153"/>
      <c r="M610" s="153"/>
      <c r="N610" s="153"/>
      <c r="O610" s="153"/>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7" workbookViewId="0">
      <selection activeCell="E41" sqref="E41"/>
    </sheetView>
  </sheetViews>
  <sheetFormatPr defaultRowHeight="12.75"/>
  <cols>
    <col min="1" max="2" width="9.140625" style="80"/>
    <col min="3" max="3" width="10.42578125" style="80" customWidth="1"/>
    <col min="4" max="4" width="10.140625" style="80" customWidth="1"/>
    <col min="5" max="5" width="11.140625" style="80" customWidth="1"/>
    <col min="6" max="6" width="10.85546875" style="80" customWidth="1"/>
    <col min="7" max="7" width="10.28515625" style="80" customWidth="1"/>
    <col min="8" max="8" width="9.140625" style="80"/>
    <col min="9" max="9" width="9.5703125" style="80" customWidth="1"/>
    <col min="10" max="10" width="11.140625" style="80" customWidth="1"/>
    <col min="11" max="11" width="12.5703125" style="80" bestFit="1" customWidth="1"/>
    <col min="12" max="13" width="10.28515625" style="80" customWidth="1"/>
    <col min="14" max="16384" width="9.140625" style="80"/>
  </cols>
  <sheetData>
    <row r="4" spans="1:14" ht="15.75">
      <c r="A4" s="1288" t="s">
        <v>303</v>
      </c>
      <c r="B4" s="1288"/>
      <c r="C4" s="1288"/>
      <c r="D4" s="1288"/>
      <c r="E4" s="1288"/>
      <c r="F4" s="1288"/>
      <c r="G4" s="1288"/>
      <c r="H4" s="1288"/>
      <c r="I4" s="1288"/>
      <c r="J4" s="1288"/>
      <c r="K4" s="1288"/>
      <c r="L4" s="1288"/>
      <c r="M4" s="1288"/>
      <c r="N4" s="1288"/>
    </row>
    <row r="6" spans="1:14" ht="16.5" thickBot="1">
      <c r="C6" s="894"/>
      <c r="E6" s="895"/>
      <c r="F6" s="896"/>
    </row>
    <row r="7" spans="1:14" ht="15.75" thickBot="1">
      <c r="A7" s="897" t="s">
        <v>279</v>
      </c>
      <c r="B7" s="898" t="s">
        <v>280</v>
      </c>
      <c r="C7" s="899" t="s">
        <v>281</v>
      </c>
      <c r="D7" s="899" t="s">
        <v>282</v>
      </c>
      <c r="E7" s="899" t="s">
        <v>283</v>
      </c>
      <c r="F7" s="899" t="s">
        <v>284</v>
      </c>
      <c r="G7" s="899" t="s">
        <v>285</v>
      </c>
      <c r="H7" s="899" t="s">
        <v>286</v>
      </c>
      <c r="I7" s="899" t="s">
        <v>287</v>
      </c>
      <c r="J7" s="899" t="s">
        <v>288</v>
      </c>
      <c r="K7" s="899" t="s">
        <v>289</v>
      </c>
      <c r="L7" s="899" t="s">
        <v>290</v>
      </c>
      <c r="M7" s="900" t="s">
        <v>291</v>
      </c>
    </row>
    <row r="8" spans="1:14" ht="16.5" thickBot="1">
      <c r="A8" s="901" t="s">
        <v>292</v>
      </c>
      <c r="B8" s="902"/>
      <c r="C8" s="902"/>
      <c r="D8" s="902"/>
      <c r="E8" s="902"/>
      <c r="F8" s="902"/>
      <c r="G8" s="902"/>
      <c r="H8" s="902"/>
      <c r="I8" s="902"/>
      <c r="J8" s="902"/>
      <c r="K8" s="902"/>
      <c r="L8" s="902"/>
      <c r="M8" s="903"/>
    </row>
    <row r="9" spans="1:14" ht="15.75">
      <c r="A9" s="1018" t="s">
        <v>293</v>
      </c>
      <c r="B9" s="1067">
        <v>10065.14920330695</v>
      </c>
      <c r="C9" s="1020">
        <v>10080.396827870052</v>
      </c>
      <c r="D9" s="1020">
        <v>10168.392423032492</v>
      </c>
      <c r="E9" s="1020">
        <v>10383.660897394942</v>
      </c>
      <c r="F9" s="1020">
        <v>10601.02602540495</v>
      </c>
      <c r="G9" s="1020">
        <v>10681.538024962125</v>
      </c>
      <c r="H9" s="1020">
        <v>10293.315596828763</v>
      </c>
      <c r="I9" s="1020">
        <v>10595.183348072431</v>
      </c>
      <c r="J9" s="1020">
        <v>10984.585741483217</v>
      </c>
      <c r="K9" s="1020">
        <v>10966.946248088372</v>
      </c>
      <c r="L9" s="1020">
        <v>11097.939953548594</v>
      </c>
      <c r="M9" s="1021">
        <v>11146.365363995808</v>
      </c>
    </row>
    <row r="10" spans="1:14" ht="15.75">
      <c r="A10" s="904" t="s">
        <v>294</v>
      </c>
      <c r="B10" s="1068">
        <v>11132.805994345952</v>
      </c>
      <c r="C10" s="936">
        <v>11233.336791819034</v>
      </c>
      <c r="D10" s="936">
        <v>11549.323679081062</v>
      </c>
      <c r="E10" s="936">
        <v>11779.076383839585</v>
      </c>
      <c r="F10" s="936">
        <v>11597.36140191531</v>
      </c>
      <c r="G10" s="936">
        <v>11706.808799822491</v>
      </c>
      <c r="H10" s="936">
        <v>11199.573228816986</v>
      </c>
      <c r="I10" s="936">
        <v>11073.620546924885</v>
      </c>
      <c r="J10" s="936">
        <v>10919.998910676999</v>
      </c>
      <c r="K10" s="936">
        <v>11083.771594849599</v>
      </c>
      <c r="L10" s="936">
        <v>10697.446356089269</v>
      </c>
      <c r="M10" s="937">
        <v>10922.845842494447</v>
      </c>
    </row>
    <row r="11" spans="1:14" ht="15.75">
      <c r="A11" s="904" t="s">
        <v>295</v>
      </c>
      <c r="B11" s="1068">
        <v>10779.101139240223</v>
      </c>
      <c r="C11" s="936">
        <v>10525.243839466166</v>
      </c>
      <c r="D11" s="936">
        <v>10838.862022210526</v>
      </c>
      <c r="E11" s="936">
        <v>10900.833594134192</v>
      </c>
      <c r="F11" s="936">
        <v>10972.865021548203</v>
      </c>
      <c r="G11" s="936">
        <v>10778.598012388826</v>
      </c>
      <c r="H11" s="936">
        <v>10178.357608292003</v>
      </c>
      <c r="I11" s="936">
        <v>10258.950000000001</v>
      </c>
      <c r="J11" s="936">
        <v>10307.35</v>
      </c>
      <c r="K11" s="936">
        <v>10339.77</v>
      </c>
      <c r="L11" s="936">
        <v>10345.82</v>
      </c>
      <c r="M11" s="937">
        <v>10371.826999999999</v>
      </c>
    </row>
    <row r="12" spans="1:14" ht="15.75">
      <c r="A12" s="904">
        <v>2020</v>
      </c>
      <c r="B12" s="1068">
        <v>10388.681</v>
      </c>
      <c r="C12" s="936">
        <v>10670.97</v>
      </c>
      <c r="D12" s="936">
        <v>10665.460999999999</v>
      </c>
      <c r="E12" s="936">
        <v>9957.9719999999998</v>
      </c>
      <c r="F12" s="936">
        <v>9862.2099999999991</v>
      </c>
      <c r="G12" s="936">
        <v>10291.19</v>
      </c>
      <c r="H12" s="936">
        <v>10302.44</v>
      </c>
      <c r="I12" s="936">
        <v>10213</v>
      </c>
      <c r="J12" s="936">
        <v>10437</v>
      </c>
      <c r="K12" s="936">
        <v>10396.290000000001</v>
      </c>
      <c r="L12" s="936">
        <v>10067</v>
      </c>
      <c r="M12" s="937">
        <v>10319.477999999999</v>
      </c>
    </row>
    <row r="13" spans="1:14" ht="15.75">
      <c r="A13" s="904">
        <v>2021</v>
      </c>
      <c r="B13" s="1068">
        <v>10398</v>
      </c>
      <c r="C13" s="936">
        <v>10453.127</v>
      </c>
      <c r="D13" s="936">
        <v>10670.55</v>
      </c>
      <c r="E13" s="936">
        <v>10847</v>
      </c>
      <c r="F13" s="936">
        <v>11012</v>
      </c>
      <c r="G13" s="936">
        <v>11287.946</v>
      </c>
      <c r="H13" s="936">
        <v>11087.75</v>
      </c>
      <c r="I13" s="936">
        <v>11002.56</v>
      </c>
      <c r="J13" s="1069">
        <v>11648.847</v>
      </c>
      <c r="K13" s="936">
        <v>12527.683999999999</v>
      </c>
      <c r="L13" s="936">
        <v>16637.236000000001</v>
      </c>
      <c r="M13" s="937">
        <v>16075.019</v>
      </c>
    </row>
    <row r="14" spans="1:14" ht="16.5" thickBot="1">
      <c r="A14" s="905">
        <v>2022</v>
      </c>
      <c r="B14" s="1070">
        <v>16598.108</v>
      </c>
      <c r="C14" s="939">
        <v>17069.535</v>
      </c>
      <c r="D14" s="939">
        <v>18605.55</v>
      </c>
      <c r="E14" s="939">
        <v>19717.2</v>
      </c>
      <c r="F14" s="939"/>
      <c r="G14" s="939"/>
      <c r="H14" s="939"/>
      <c r="I14" s="939"/>
      <c r="J14" s="940"/>
      <c r="K14" s="939"/>
      <c r="L14" s="939"/>
      <c r="M14" s="941"/>
    </row>
    <row r="16" spans="1:14" ht="16.5" thickBot="1">
      <c r="A16" s="901" t="s">
        <v>296</v>
      </c>
      <c r="B16" s="902"/>
      <c r="C16" s="902"/>
      <c r="D16" s="902"/>
      <c r="E16" s="902"/>
      <c r="F16" s="902"/>
      <c r="G16" s="902"/>
      <c r="H16" s="902"/>
      <c r="I16" s="902"/>
      <c r="J16" s="902"/>
      <c r="K16" s="902"/>
      <c r="L16" s="902"/>
      <c r="M16" s="903"/>
    </row>
    <row r="17" spans="1:18" ht="15.75">
      <c r="A17" s="1018" t="s">
        <v>293</v>
      </c>
      <c r="B17" s="1019">
        <v>13077.710337994744</v>
      </c>
      <c r="C17" s="1020">
        <v>12903.073525758837</v>
      </c>
      <c r="D17" s="1020">
        <v>12698.931145933877</v>
      </c>
      <c r="E17" s="1020">
        <v>12657.588856436963</v>
      </c>
      <c r="F17" s="1020">
        <v>12717.112689021023</v>
      </c>
      <c r="G17" s="1020">
        <v>12734.575070390658</v>
      </c>
      <c r="H17" s="1020">
        <v>12584.73701594032</v>
      </c>
      <c r="I17" s="1020">
        <v>12999.206672696655</v>
      </c>
      <c r="J17" s="1020">
        <v>13326.129323653522</v>
      </c>
      <c r="K17" s="1020">
        <v>13558.078274143218</v>
      </c>
      <c r="L17" s="1020">
        <v>13767.296305638371</v>
      </c>
      <c r="M17" s="1021">
        <v>13967.765524559227</v>
      </c>
    </row>
    <row r="18" spans="1:18" ht="15.75">
      <c r="A18" s="904" t="s">
        <v>294</v>
      </c>
      <c r="B18" s="935">
        <v>13863.291293383541</v>
      </c>
      <c r="C18" s="936">
        <v>13743.276622380532</v>
      </c>
      <c r="D18" s="936">
        <v>13723.137993721932</v>
      </c>
      <c r="E18" s="936">
        <v>13676.483392698095</v>
      </c>
      <c r="F18" s="936">
        <v>13897.183799781353</v>
      </c>
      <c r="G18" s="936">
        <v>13819.293352302531</v>
      </c>
      <c r="H18" s="936">
        <v>13646.185847959312</v>
      </c>
      <c r="I18" s="936">
        <v>13665.272297680553</v>
      </c>
      <c r="J18" s="936">
        <v>13574.108658165709</v>
      </c>
      <c r="K18" s="936">
        <v>13788.120289112323</v>
      </c>
      <c r="L18" s="936">
        <v>13662.087019707555</v>
      </c>
      <c r="M18" s="937">
        <v>13626.144742652335</v>
      </c>
    </row>
    <row r="19" spans="1:18" ht="15.75">
      <c r="A19" s="904" t="s">
        <v>295</v>
      </c>
      <c r="B19" s="935">
        <v>13645.090499529209</v>
      </c>
      <c r="C19" s="936">
        <v>13282.733991297373</v>
      </c>
      <c r="D19" s="936">
        <v>13143.170864206666</v>
      </c>
      <c r="E19" s="936">
        <v>12928.022364758031</v>
      </c>
      <c r="F19" s="936">
        <v>12944.684877391548</v>
      </c>
      <c r="G19" s="936">
        <v>12448.358236205486</v>
      </c>
      <c r="H19" s="936">
        <v>12124.260986050436</v>
      </c>
      <c r="I19" s="936">
        <v>12505.99</v>
      </c>
      <c r="J19" s="936">
        <v>12412.7</v>
      </c>
      <c r="K19" s="936">
        <v>12447.57</v>
      </c>
      <c r="L19" s="936">
        <v>12852.25</v>
      </c>
      <c r="M19" s="937">
        <v>12965.558000000001</v>
      </c>
    </row>
    <row r="20" spans="1:18" ht="15.75">
      <c r="A20" s="904">
        <v>2020</v>
      </c>
      <c r="B20" s="935">
        <v>12890.187</v>
      </c>
      <c r="C20" s="936">
        <v>12798.79</v>
      </c>
      <c r="D20" s="936">
        <v>12923.992</v>
      </c>
      <c r="E20" s="936">
        <v>12783.698</v>
      </c>
      <c r="F20" s="936">
        <v>12556.07</v>
      </c>
      <c r="G20" s="936">
        <v>12505.63</v>
      </c>
      <c r="H20" s="936">
        <v>12371</v>
      </c>
      <c r="I20" s="936">
        <v>12752</v>
      </c>
      <c r="J20" s="936">
        <v>13005</v>
      </c>
      <c r="K20" s="936">
        <v>13157.57</v>
      </c>
      <c r="L20" s="936">
        <v>13347.61</v>
      </c>
      <c r="M20" s="937">
        <v>13744.629000000001</v>
      </c>
    </row>
    <row r="21" spans="1:18" ht="15.75">
      <c r="A21" s="904">
        <v>2021</v>
      </c>
      <c r="B21" s="935">
        <v>13694</v>
      </c>
      <c r="C21" s="936">
        <v>13743.79</v>
      </c>
      <c r="D21" s="936">
        <v>13486.798000000001</v>
      </c>
      <c r="E21" s="936">
        <v>13623</v>
      </c>
      <c r="F21" s="936">
        <v>13728</v>
      </c>
      <c r="G21" s="936">
        <v>14111.507</v>
      </c>
      <c r="H21" s="936">
        <v>14366.423000000001</v>
      </c>
      <c r="I21" s="936">
        <v>14518.18</v>
      </c>
      <c r="J21" s="1069">
        <v>15241.027</v>
      </c>
      <c r="K21" s="936">
        <v>16628.157999999999</v>
      </c>
      <c r="L21" s="936">
        <v>19714.106</v>
      </c>
      <c r="M21" s="937">
        <v>19026.96</v>
      </c>
    </row>
    <row r="22" spans="1:18" ht="16.5" thickBot="1">
      <c r="A22" s="905">
        <v>2022</v>
      </c>
      <c r="B22" s="938">
        <v>19163.422999999999</v>
      </c>
      <c r="C22" s="939">
        <v>19501.355</v>
      </c>
      <c r="D22" s="939">
        <v>20959.18</v>
      </c>
      <c r="E22" s="939">
        <v>22393.4</v>
      </c>
      <c r="F22" s="939"/>
      <c r="G22" s="939"/>
      <c r="H22" s="939"/>
      <c r="I22" s="939"/>
      <c r="J22" s="940"/>
      <c r="K22" s="939"/>
      <c r="L22" s="939"/>
      <c r="M22" s="941"/>
    </row>
    <row r="23" spans="1:18">
      <c r="P23"/>
      <c r="Q23"/>
      <c r="R23"/>
    </row>
    <row r="24" spans="1:18" ht="15.75">
      <c r="A24" s="1288" t="s">
        <v>304</v>
      </c>
      <c r="B24" s="1288"/>
      <c r="C24" s="1288"/>
      <c r="D24" s="1288"/>
      <c r="E24" s="1288"/>
      <c r="F24" s="1288"/>
      <c r="G24" s="1288"/>
      <c r="H24" s="1288"/>
      <c r="I24" s="1288"/>
      <c r="J24" s="1288"/>
      <c r="K24" s="1288"/>
      <c r="L24" s="1288"/>
      <c r="M24" s="1288"/>
      <c r="N24" s="1288"/>
      <c r="P24"/>
      <c r="Q24"/>
      <c r="R24"/>
    </row>
    <row r="25" spans="1:18" ht="13.5" thickBot="1">
      <c r="P25"/>
      <c r="Q25"/>
      <c r="R25"/>
    </row>
    <row r="26" spans="1:18" ht="15.75" thickBot="1">
      <c r="A26" s="897" t="s">
        <v>279</v>
      </c>
      <c r="B26" s="898" t="s">
        <v>280</v>
      </c>
      <c r="C26" s="899" t="s">
        <v>281</v>
      </c>
      <c r="D26" s="899" t="s">
        <v>282</v>
      </c>
      <c r="E26" s="899" t="s">
        <v>283</v>
      </c>
      <c r="F26" s="899" t="s">
        <v>284</v>
      </c>
      <c r="G26" s="899" t="s">
        <v>285</v>
      </c>
      <c r="H26" s="899" t="s">
        <v>286</v>
      </c>
      <c r="I26" s="899" t="s">
        <v>287</v>
      </c>
      <c r="J26" s="899" t="s">
        <v>288</v>
      </c>
      <c r="K26" s="899" t="s">
        <v>289</v>
      </c>
      <c r="L26" s="899" t="s">
        <v>290</v>
      </c>
      <c r="M26" s="900" t="s">
        <v>291</v>
      </c>
    </row>
    <row r="27" spans="1:18" ht="16.5" thickBot="1">
      <c r="A27" s="906" t="s">
        <v>297</v>
      </c>
      <c r="B27" s="907"/>
      <c r="C27" s="907"/>
      <c r="D27" s="907"/>
      <c r="E27" s="907"/>
      <c r="F27" s="907"/>
      <c r="G27" s="907"/>
      <c r="H27" s="907"/>
      <c r="I27" s="907"/>
      <c r="J27" s="907"/>
      <c r="K27" s="907"/>
      <c r="L27" s="907"/>
      <c r="M27" s="908"/>
    </row>
    <row r="28" spans="1:18" ht="15.75">
      <c r="A28" s="1018" t="s">
        <v>293</v>
      </c>
      <c r="B28" s="1019">
        <v>27851.705456255884</v>
      </c>
      <c r="C28" s="1020">
        <v>27123.64730249999</v>
      </c>
      <c r="D28" s="1020">
        <v>26582.674622279141</v>
      </c>
      <c r="E28" s="1020">
        <v>27784.630848493467</v>
      </c>
      <c r="F28" s="1020">
        <v>29598.213320045077</v>
      </c>
      <c r="G28" s="1020">
        <v>28787.621133339711</v>
      </c>
      <c r="H28" s="1020">
        <v>29300.536472176766</v>
      </c>
      <c r="I28" s="1020">
        <v>30504.441266437731</v>
      </c>
      <c r="J28" s="1020">
        <v>30498.821648031102</v>
      </c>
      <c r="K28" s="1020">
        <v>28648.548081830173</v>
      </c>
      <c r="L28" s="1020">
        <v>27467.131642772347</v>
      </c>
      <c r="M28" s="1021">
        <v>27778.199839529283</v>
      </c>
    </row>
    <row r="29" spans="1:18" ht="15.75">
      <c r="A29" s="904" t="s">
        <v>294</v>
      </c>
      <c r="B29" s="935">
        <v>25833.94075375775</v>
      </c>
      <c r="C29" s="936">
        <v>25340.374581887783</v>
      </c>
      <c r="D29" s="936">
        <v>26641.953903275295</v>
      </c>
      <c r="E29" s="936">
        <v>26658.495362448899</v>
      </c>
      <c r="F29" s="936">
        <v>28853.883794903919</v>
      </c>
      <c r="G29" s="936">
        <v>29543.034993483714</v>
      </c>
      <c r="H29" s="936">
        <v>28801.681986809574</v>
      </c>
      <c r="I29" s="936">
        <v>28392.787205244891</v>
      </c>
      <c r="J29" s="936">
        <v>28466.022011387158</v>
      </c>
      <c r="K29" s="936">
        <v>27616.704977122507</v>
      </c>
      <c r="L29" s="936">
        <v>26839.808929233062</v>
      </c>
      <c r="M29" s="937">
        <v>27141.214844955597</v>
      </c>
    </row>
    <row r="30" spans="1:18" ht="15.75">
      <c r="A30" s="904" t="s">
        <v>295</v>
      </c>
      <c r="B30" s="935">
        <v>25776.336953005964</v>
      </c>
      <c r="C30" s="936">
        <v>23649.071175292673</v>
      </c>
      <c r="D30" s="936">
        <v>24244.69587026758</v>
      </c>
      <c r="E30" s="936">
        <v>25502.655897270379</v>
      </c>
      <c r="F30" s="936">
        <v>25923.582065295945</v>
      </c>
      <c r="G30" s="936">
        <v>27055.720758505297</v>
      </c>
      <c r="H30" s="936">
        <v>29655.713761194031</v>
      </c>
      <c r="I30" s="936">
        <v>30642.32</v>
      </c>
      <c r="J30" s="936">
        <v>30399.279999999999</v>
      </c>
      <c r="K30" s="936">
        <v>31237.96</v>
      </c>
      <c r="L30" s="936">
        <v>24570.28</v>
      </c>
      <c r="M30" s="937">
        <v>24086.651999999998</v>
      </c>
    </row>
    <row r="31" spans="1:18" ht="15.75">
      <c r="A31" s="904">
        <v>2020</v>
      </c>
      <c r="B31" s="935">
        <v>24209.279999999999</v>
      </c>
      <c r="C31" s="936">
        <v>23642.53</v>
      </c>
      <c r="D31" s="936">
        <v>20911.437000000002</v>
      </c>
      <c r="E31" s="936">
        <v>17388.701000000001</v>
      </c>
      <c r="F31" s="936">
        <v>18760.21</v>
      </c>
      <c r="G31" s="936">
        <v>26428.68</v>
      </c>
      <c r="H31" s="936">
        <v>26919</v>
      </c>
      <c r="I31" s="936">
        <v>30003</v>
      </c>
      <c r="J31" s="936">
        <v>29393</v>
      </c>
      <c r="K31" s="936">
        <v>24818.12</v>
      </c>
      <c r="L31" s="936">
        <v>20329.59</v>
      </c>
      <c r="M31" s="937">
        <v>25794</v>
      </c>
    </row>
    <row r="32" spans="1:18" ht="15.75">
      <c r="A32" s="904">
        <v>2021</v>
      </c>
      <c r="B32" s="935">
        <v>26085</v>
      </c>
      <c r="C32" s="936">
        <v>23426.741999999998</v>
      </c>
      <c r="D32" s="936">
        <v>31132.74</v>
      </c>
      <c r="E32" s="936">
        <v>29199.13</v>
      </c>
      <c r="F32" s="936">
        <v>28211.43</v>
      </c>
      <c r="G32" s="936">
        <v>31559.022000000001</v>
      </c>
      <c r="H32" s="936">
        <v>32040.15</v>
      </c>
      <c r="I32" s="936">
        <v>33924.506000000001</v>
      </c>
      <c r="J32" s="1069">
        <v>35372.811000000002</v>
      </c>
      <c r="K32" s="936">
        <v>38936.569000000003</v>
      </c>
      <c r="L32" s="936">
        <v>36206.178</v>
      </c>
      <c r="M32" s="937">
        <v>36018.209000000003</v>
      </c>
    </row>
    <row r="33" spans="1:13" ht="16.5" thickBot="1">
      <c r="A33" s="905">
        <v>2022</v>
      </c>
      <c r="B33" s="938">
        <v>36822.337</v>
      </c>
      <c r="C33" s="939">
        <v>38700.521000000001</v>
      </c>
      <c r="D33" s="939">
        <v>40156.949000000001</v>
      </c>
      <c r="E33" s="939">
        <v>46373.279999999999</v>
      </c>
      <c r="F33" s="939"/>
      <c r="G33" s="939"/>
      <c r="H33" s="939"/>
      <c r="I33" s="939"/>
      <c r="J33" s="940"/>
      <c r="K33" s="939"/>
      <c r="L33" s="939"/>
      <c r="M33" s="941"/>
    </row>
    <row r="34" spans="1:13" ht="16.5" thickBot="1">
      <c r="A34" s="901" t="s">
        <v>300</v>
      </c>
      <c r="B34" s="902"/>
      <c r="C34" s="902"/>
      <c r="D34" s="902"/>
      <c r="E34" s="902"/>
      <c r="F34" s="902"/>
      <c r="G34" s="902"/>
      <c r="H34" s="902"/>
      <c r="I34" s="902"/>
      <c r="J34" s="902"/>
      <c r="K34" s="902"/>
      <c r="L34" s="902"/>
      <c r="M34" s="903"/>
    </row>
    <row r="35" spans="1:13" ht="15.75">
      <c r="A35" s="1018" t="s">
        <v>293</v>
      </c>
      <c r="B35" s="1019">
        <v>21663.966949699432</v>
      </c>
      <c r="C35" s="1020">
        <v>21525.397673001702</v>
      </c>
      <c r="D35" s="1020">
        <v>21115.733438107225</v>
      </c>
      <c r="E35" s="1020">
        <v>21302.128362253105</v>
      </c>
      <c r="F35" s="1020">
        <v>21200.291742224468</v>
      </c>
      <c r="G35" s="1020">
        <v>20822.118697379927</v>
      </c>
      <c r="H35" s="1020">
        <v>20206.889065246851</v>
      </c>
      <c r="I35" s="1020">
        <v>20948.119652057965</v>
      </c>
      <c r="J35" s="1020">
        <v>21116.098043152244</v>
      </c>
      <c r="K35" s="1020">
        <v>21873.281641223013</v>
      </c>
      <c r="L35" s="1020">
        <v>21354.087891290288</v>
      </c>
      <c r="M35" s="1021">
        <v>22297.314513329471</v>
      </c>
    </row>
    <row r="36" spans="1:13" ht="15.75">
      <c r="A36" s="904" t="s">
        <v>294</v>
      </c>
      <c r="B36" s="935">
        <v>21402.312901691836</v>
      </c>
      <c r="C36" s="936">
        <v>21211.519078437537</v>
      </c>
      <c r="D36" s="936">
        <v>21982.387355191033</v>
      </c>
      <c r="E36" s="936">
        <v>21460.556994517105</v>
      </c>
      <c r="F36" s="936">
        <v>22185.677427629282</v>
      </c>
      <c r="G36" s="936">
        <v>21834.028071648627</v>
      </c>
      <c r="H36" s="936">
        <v>21564.632920196203</v>
      </c>
      <c r="I36" s="936">
        <v>21295.617981644409</v>
      </c>
      <c r="J36" s="936">
        <v>20755.561440894948</v>
      </c>
      <c r="K36" s="936">
        <v>20670.700563797891</v>
      </c>
      <c r="L36" s="936">
        <v>21400.192230924309</v>
      </c>
      <c r="M36" s="937">
        <v>22220.298261284093</v>
      </c>
    </row>
    <row r="37" spans="1:13" ht="15.75">
      <c r="A37" s="904" t="s">
        <v>295</v>
      </c>
      <c r="B37" s="935">
        <v>21710.465139517379</v>
      </c>
      <c r="C37" s="936">
        <v>21462.727974698573</v>
      </c>
      <c r="D37" s="936">
        <v>21517.060154219016</v>
      </c>
      <c r="E37" s="936">
        <v>21946.164324302244</v>
      </c>
      <c r="F37" s="936">
        <v>21378.921701744526</v>
      </c>
      <c r="G37" s="936">
        <v>21331.314775808616</v>
      </c>
      <c r="H37" s="936">
        <v>20629.234211361087</v>
      </c>
      <c r="I37" s="936">
        <v>22365.58</v>
      </c>
      <c r="J37" s="936">
        <v>22334.37</v>
      </c>
      <c r="K37" s="936">
        <v>21397.7</v>
      </c>
      <c r="L37" s="936">
        <v>21495.15</v>
      </c>
      <c r="M37" s="937">
        <v>21850.143</v>
      </c>
    </row>
    <row r="38" spans="1:13" ht="15.75">
      <c r="A38" s="904">
        <v>2020</v>
      </c>
      <c r="B38" s="935">
        <v>21970.524000000001</v>
      </c>
      <c r="C38" s="936">
        <v>22113.47</v>
      </c>
      <c r="D38" s="936">
        <v>22176.83</v>
      </c>
      <c r="E38" s="936">
        <v>22601.621999999999</v>
      </c>
      <c r="F38" s="936">
        <v>21531.78</v>
      </c>
      <c r="G38" s="936">
        <v>22298.91</v>
      </c>
      <c r="H38" s="936">
        <v>22148</v>
      </c>
      <c r="I38" s="936">
        <v>21174</v>
      </c>
      <c r="J38" s="936">
        <v>21958.95</v>
      </c>
      <c r="K38" s="936">
        <v>22332.32</v>
      </c>
      <c r="L38" s="936">
        <v>22496.45</v>
      </c>
      <c r="M38" s="937">
        <v>24268.09</v>
      </c>
    </row>
    <row r="39" spans="1:13" ht="15.75">
      <c r="A39" s="904">
        <v>2021</v>
      </c>
      <c r="B39" s="935">
        <v>23537</v>
      </c>
      <c r="C39" s="936">
        <v>23987.297999999999</v>
      </c>
      <c r="D39" s="936">
        <v>25008.2</v>
      </c>
      <c r="E39" s="936">
        <v>25529.7</v>
      </c>
      <c r="F39" s="936">
        <v>26093.87</v>
      </c>
      <c r="G39" s="936">
        <v>26164.330999999998</v>
      </c>
      <c r="H39" s="936">
        <v>26081.738000000001</v>
      </c>
      <c r="I39" s="936">
        <v>26325.151999999998</v>
      </c>
      <c r="J39" s="1069">
        <v>27717.081999999999</v>
      </c>
      <c r="K39" s="936">
        <v>29878.120999999999</v>
      </c>
      <c r="L39" s="936">
        <v>31911.654999999999</v>
      </c>
      <c r="M39" s="937">
        <v>33766.857000000004</v>
      </c>
    </row>
    <row r="40" spans="1:13" ht="16.5" thickBot="1">
      <c r="A40" s="905">
        <v>2022</v>
      </c>
      <c r="B40" s="938">
        <v>32528.581999999999</v>
      </c>
      <c r="C40" s="939">
        <v>33022.875999999997</v>
      </c>
      <c r="D40" s="939">
        <v>34617.415000000001</v>
      </c>
      <c r="E40" s="939">
        <v>37618</v>
      </c>
      <c r="F40" s="939"/>
      <c r="G40" s="939"/>
      <c r="H40" s="939"/>
      <c r="I40" s="939"/>
      <c r="J40" s="940"/>
      <c r="K40" s="939"/>
      <c r="L40" s="939"/>
      <c r="M40" s="941"/>
    </row>
    <row r="51" spans="19:19">
      <c r="S51" s="80" t="s">
        <v>298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L22" sqref="L22"/>
    </sheetView>
  </sheetViews>
  <sheetFormatPr defaultRowHeight="12.75"/>
  <sheetData>
    <row r="22" spans="27:28" s="80" customFormat="1" ht="12" customHeight="1"/>
    <row r="23" spans="27:28" s="80" customFormat="1" ht="12" customHeight="1">
      <c r="AA23"/>
      <c r="AB23"/>
    </row>
    <row r="24" spans="27:28" s="80" customFormat="1" ht="12" customHeight="1">
      <c r="AA24"/>
      <c r="AB24"/>
    </row>
    <row r="42" spans="1:7" ht="27" customHeight="1">
      <c r="A42" s="813" t="s">
        <v>275</v>
      </c>
      <c r="B42" s="80"/>
      <c r="C42" s="80"/>
      <c r="D42" s="80"/>
      <c r="E42" s="80"/>
      <c r="F42" s="80"/>
      <c r="G42" s="80"/>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J34" sqref="J34"/>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133" t="s">
        <v>70</v>
      </c>
      <c r="B1" s="1133"/>
      <c r="C1" s="1133"/>
      <c r="D1" s="1133"/>
      <c r="E1" s="1133"/>
      <c r="F1" s="1133"/>
      <c r="G1" s="1133"/>
      <c r="H1" s="1133"/>
      <c r="I1" s="1133"/>
      <c r="J1" s="1133"/>
      <c r="K1" s="84"/>
    </row>
    <row r="2" spans="1:11" ht="19.5" thickBot="1">
      <c r="A2" s="1147" t="s">
        <v>264</v>
      </c>
      <c r="B2" s="1148"/>
      <c r="C2" s="1148"/>
      <c r="D2" s="1148"/>
      <c r="E2" s="1148"/>
      <c r="F2" s="1148"/>
      <c r="G2" s="1148"/>
      <c r="H2" s="1148"/>
      <c r="I2" s="1148"/>
      <c r="J2" s="1149"/>
    </row>
    <row r="3" spans="1:11" ht="26.25" thickBot="1">
      <c r="A3" s="637"/>
      <c r="B3" s="719"/>
      <c r="C3" s="720" t="s">
        <v>65</v>
      </c>
      <c r="D3" s="86"/>
      <c r="E3" s="676"/>
      <c r="F3" s="677" t="s">
        <v>252</v>
      </c>
      <c r="G3" s="678" t="s">
        <v>253</v>
      </c>
      <c r="H3" s="679" t="s">
        <v>73</v>
      </c>
      <c r="I3" s="677" t="s">
        <v>254</v>
      </c>
      <c r="J3" s="678" t="s">
        <v>255</v>
      </c>
    </row>
    <row r="4" spans="1:11" ht="27">
      <c r="A4" s="638" t="s">
        <v>57</v>
      </c>
      <c r="B4" s="680" t="s">
        <v>66</v>
      </c>
      <c r="C4" s="681" t="s">
        <v>67</v>
      </c>
      <c r="D4" s="780" t="s">
        <v>68</v>
      </c>
      <c r="E4" s="682" t="s">
        <v>74</v>
      </c>
      <c r="F4" s="683" t="s">
        <v>61</v>
      </c>
      <c r="G4" s="684" t="s">
        <v>53</v>
      </c>
      <c r="H4" s="685" t="s">
        <v>75</v>
      </c>
      <c r="I4" s="87" t="s">
        <v>54</v>
      </c>
      <c r="J4" s="686" t="s">
        <v>74</v>
      </c>
    </row>
    <row r="5" spans="1:11" ht="14.25" thickBot="1">
      <c r="A5" s="88"/>
      <c r="B5" s="971" t="s">
        <v>393</v>
      </c>
      <c r="C5" s="972" t="s">
        <v>393</v>
      </c>
      <c r="D5" s="972" t="s">
        <v>393</v>
      </c>
      <c r="E5" s="687" t="s">
        <v>54</v>
      </c>
      <c r="F5" s="750" t="s">
        <v>393</v>
      </c>
      <c r="G5" s="688" t="s">
        <v>76</v>
      </c>
      <c r="H5" s="689" t="s">
        <v>72</v>
      </c>
      <c r="I5" s="750" t="s">
        <v>393</v>
      </c>
      <c r="J5" s="690" t="s">
        <v>63</v>
      </c>
    </row>
    <row r="6" spans="1:11" ht="16.5" thickBot="1">
      <c r="A6" s="909" t="s">
        <v>259</v>
      </c>
      <c r="B6" s="910"/>
      <c r="C6" s="910"/>
      <c r="D6" s="910"/>
      <c r="E6" s="910"/>
      <c r="F6" s="910"/>
      <c r="G6" s="910"/>
      <c r="H6" s="910"/>
      <c r="I6" s="691"/>
      <c r="J6" s="692"/>
    </row>
    <row r="7" spans="1:11" ht="15.75" thickBot="1">
      <c r="A7" s="980" t="s">
        <v>22</v>
      </c>
      <c r="B7" s="973">
        <v>11.638957951674996</v>
      </c>
      <c r="C7" s="693">
        <v>22469.030794739374</v>
      </c>
      <c r="D7" s="694">
        <v>22918.411410634162</v>
      </c>
      <c r="E7" s="695">
        <v>-1.1869523699820383</v>
      </c>
      <c r="F7" s="696">
        <v>328.87885243758979</v>
      </c>
      <c r="G7" s="695">
        <v>-0.34074646557896726</v>
      </c>
      <c r="H7" s="695">
        <v>-15.987701767870869</v>
      </c>
      <c r="I7" s="695">
        <v>100</v>
      </c>
      <c r="J7" s="697" t="s">
        <v>23</v>
      </c>
    </row>
    <row r="8" spans="1:11" ht="15">
      <c r="A8" s="981" t="s">
        <v>82</v>
      </c>
      <c r="B8" s="979" t="s">
        <v>191</v>
      </c>
      <c r="C8" s="698" t="s">
        <v>191</v>
      </c>
      <c r="D8" s="699" t="s">
        <v>191</v>
      </c>
      <c r="E8" s="700" t="s">
        <v>191</v>
      </c>
      <c r="F8" s="701" t="s">
        <v>191</v>
      </c>
      <c r="G8" s="702" t="s">
        <v>79</v>
      </c>
      <c r="H8" s="702" t="s">
        <v>79</v>
      </c>
      <c r="I8" s="718" t="s">
        <v>191</v>
      </c>
      <c r="J8" s="703" t="s">
        <v>79</v>
      </c>
    </row>
    <row r="9" spans="1:11" ht="15">
      <c r="A9" s="982" t="s">
        <v>83</v>
      </c>
      <c r="B9" s="975">
        <v>12.375448671752594</v>
      </c>
      <c r="C9" s="704">
        <v>23218.477808166215</v>
      </c>
      <c r="D9" s="705">
        <v>23682.84736432954</v>
      </c>
      <c r="E9" s="706">
        <v>-1.7563008057924046</v>
      </c>
      <c r="F9" s="707">
        <v>357.48507412398919</v>
      </c>
      <c r="G9" s="708">
        <v>-0.6459537867886942</v>
      </c>
      <c r="H9" s="708">
        <v>-17.325905292479106</v>
      </c>
      <c r="I9" s="708">
        <v>38.792314730100642</v>
      </c>
      <c r="J9" s="709">
        <v>-0.62791146952601906</v>
      </c>
    </row>
    <row r="10" spans="1:11" ht="15">
      <c r="A10" s="982" t="s">
        <v>84</v>
      </c>
      <c r="B10" s="975">
        <v>12.207946813886892</v>
      </c>
      <c r="C10" s="704">
        <v>22904.215410669589</v>
      </c>
      <c r="D10" s="705">
        <v>23362.29971888298</v>
      </c>
      <c r="E10" s="706">
        <v>-2.4627131116862953</v>
      </c>
      <c r="F10" s="707">
        <v>408.67255434782606</v>
      </c>
      <c r="G10" s="708">
        <v>-3.2288327382308288E-2</v>
      </c>
      <c r="H10" s="708">
        <v>-18.312985571587127</v>
      </c>
      <c r="I10" s="708">
        <v>9.6196575611031232</v>
      </c>
      <c r="J10" s="709">
        <v>-0.27383096420707709</v>
      </c>
    </row>
    <row r="11" spans="1:11" ht="15">
      <c r="A11" s="982" t="s">
        <v>85</v>
      </c>
      <c r="B11" s="976" t="s">
        <v>79</v>
      </c>
      <c r="C11" s="704" t="s">
        <v>79</v>
      </c>
      <c r="D11" s="705" t="s">
        <v>79</v>
      </c>
      <c r="E11" s="706" t="s">
        <v>79</v>
      </c>
      <c r="F11" s="707" t="s">
        <v>79</v>
      </c>
      <c r="G11" s="708" t="s">
        <v>79</v>
      </c>
      <c r="H11" s="708" t="s">
        <v>79</v>
      </c>
      <c r="I11" s="708" t="s">
        <v>79</v>
      </c>
      <c r="J11" s="709" t="s">
        <v>79</v>
      </c>
    </row>
    <row r="12" spans="1:11" ht="15">
      <c r="A12" s="982" t="s">
        <v>77</v>
      </c>
      <c r="B12" s="975">
        <v>10.158459357826111</v>
      </c>
      <c r="C12" s="704">
        <v>20859.259461655256</v>
      </c>
      <c r="D12" s="705">
        <v>21276.444650888363</v>
      </c>
      <c r="E12" s="706">
        <v>0.37779596010205652</v>
      </c>
      <c r="F12" s="707">
        <v>285.74015369836695</v>
      </c>
      <c r="G12" s="708">
        <v>0.22319574493350972</v>
      </c>
      <c r="H12" s="708">
        <v>-8.7242437527400263</v>
      </c>
      <c r="I12" s="708">
        <v>27.212129133446609</v>
      </c>
      <c r="J12" s="709">
        <v>2.1654617347423155</v>
      </c>
    </row>
    <row r="13" spans="1:11" ht="15.75" thickBot="1">
      <c r="A13" s="983" t="s">
        <v>86</v>
      </c>
      <c r="B13" s="977">
        <v>11.672357324923947</v>
      </c>
      <c r="C13" s="710">
        <v>22533.508349274027</v>
      </c>
      <c r="D13" s="711">
        <v>22984.178516259508</v>
      </c>
      <c r="E13" s="712">
        <v>0.12806753466045784</v>
      </c>
      <c r="F13" s="713">
        <v>300.08721804511271</v>
      </c>
      <c r="G13" s="714">
        <v>0.75672146038207977</v>
      </c>
      <c r="H13" s="714">
        <v>-19.637462235649547</v>
      </c>
      <c r="I13" s="714">
        <v>24.336688014638611</v>
      </c>
      <c r="J13" s="715">
        <v>-1.1052797025020524</v>
      </c>
    </row>
    <row r="14" spans="1:11" ht="16.5" thickBot="1">
      <c r="A14" s="909" t="s">
        <v>256</v>
      </c>
      <c r="B14" s="910"/>
      <c r="C14" s="910"/>
      <c r="D14" s="910"/>
      <c r="E14" s="910"/>
      <c r="F14" s="910"/>
      <c r="G14" s="910"/>
      <c r="H14" s="910"/>
      <c r="I14" s="691"/>
      <c r="J14" s="692"/>
    </row>
    <row r="15" spans="1:11" ht="15.75" thickBot="1">
      <c r="A15" s="980" t="s">
        <v>22</v>
      </c>
      <c r="B15" s="978">
        <v>11.573896697022439</v>
      </c>
      <c r="C15" s="716">
        <v>22343.429917031735</v>
      </c>
      <c r="D15" s="717">
        <v>22790.298515372371</v>
      </c>
      <c r="E15" s="695">
        <v>-1.4581073314426123</v>
      </c>
      <c r="F15" s="695">
        <v>318.78736256457807</v>
      </c>
      <c r="G15" s="695">
        <v>-0.47473106735926107</v>
      </c>
      <c r="H15" s="695">
        <v>-11.717927727751141</v>
      </c>
      <c r="I15" s="695">
        <v>100</v>
      </c>
      <c r="J15" s="697" t="s">
        <v>23</v>
      </c>
    </row>
    <row r="16" spans="1:11" ht="15">
      <c r="A16" s="981" t="s">
        <v>82</v>
      </c>
      <c r="B16" s="974">
        <v>12.368605894916483</v>
      </c>
      <c r="C16" s="698">
        <v>22947.320769789392</v>
      </c>
      <c r="D16" s="699">
        <v>23406.267185185181</v>
      </c>
      <c r="E16" s="700">
        <v>-2.0666255754394838</v>
      </c>
      <c r="F16" s="701">
        <v>270</v>
      </c>
      <c r="G16" s="702">
        <v>-10.541270494683681</v>
      </c>
      <c r="H16" s="702">
        <v>-69.696969696969703</v>
      </c>
      <c r="I16" s="718">
        <v>0.13246787653993908</v>
      </c>
      <c r="J16" s="703">
        <v>-0.25345189892491887</v>
      </c>
    </row>
    <row r="17" spans="1:10" ht="15">
      <c r="A17" s="982" t="s">
        <v>83</v>
      </c>
      <c r="B17" s="975">
        <v>12.332124346844113</v>
      </c>
      <c r="C17" s="704">
        <v>23137.193896518034</v>
      </c>
      <c r="D17" s="705">
        <v>23599.937774448394</v>
      </c>
      <c r="E17" s="706">
        <v>-1.6450849173222795</v>
      </c>
      <c r="F17" s="707">
        <v>349.65384345384348</v>
      </c>
      <c r="G17" s="708">
        <v>-0.58623801610907489</v>
      </c>
      <c r="H17" s="708">
        <v>-12.954476015887565</v>
      </c>
      <c r="I17" s="708">
        <v>37.740098026228644</v>
      </c>
      <c r="J17" s="709">
        <v>-0.53612697669499454</v>
      </c>
    </row>
    <row r="18" spans="1:10" ht="15">
      <c r="A18" s="982" t="s">
        <v>84</v>
      </c>
      <c r="B18" s="975">
        <v>12.268545199258199</v>
      </c>
      <c r="C18" s="704">
        <v>23017.908441384985</v>
      </c>
      <c r="D18" s="705">
        <v>23478.266610212686</v>
      </c>
      <c r="E18" s="706">
        <v>-3.4291559794419455</v>
      </c>
      <c r="F18" s="707">
        <v>385.74385633270322</v>
      </c>
      <c r="G18" s="708">
        <v>-1.5144890522367682</v>
      </c>
      <c r="H18" s="708">
        <v>-12.706270627062707</v>
      </c>
      <c r="I18" s="708">
        <v>7.0075506689627769</v>
      </c>
      <c r="J18" s="709">
        <v>-7.9339753210068586E-2</v>
      </c>
    </row>
    <row r="19" spans="1:10" ht="15">
      <c r="A19" s="982" t="s">
        <v>85</v>
      </c>
      <c r="B19" s="976" t="s">
        <v>79</v>
      </c>
      <c r="C19" s="704" t="s">
        <v>79</v>
      </c>
      <c r="D19" s="705" t="s">
        <v>79</v>
      </c>
      <c r="E19" s="706" t="s">
        <v>79</v>
      </c>
      <c r="F19" s="707" t="s">
        <v>79</v>
      </c>
      <c r="G19" s="708" t="s">
        <v>79</v>
      </c>
      <c r="H19" s="708" t="s">
        <v>79</v>
      </c>
      <c r="I19" s="708" t="s">
        <v>79</v>
      </c>
      <c r="J19" s="709" t="s">
        <v>79</v>
      </c>
    </row>
    <row r="20" spans="1:10" ht="15">
      <c r="A20" s="982" t="s">
        <v>77</v>
      </c>
      <c r="B20" s="975">
        <v>10.074915969724861</v>
      </c>
      <c r="C20" s="704">
        <v>20687.712463500742</v>
      </c>
      <c r="D20" s="705">
        <v>21101.466712770758</v>
      </c>
      <c r="E20" s="706">
        <v>-1.0996691063844177</v>
      </c>
      <c r="F20" s="707">
        <v>286.17344028520495</v>
      </c>
      <c r="G20" s="708">
        <v>-0.28398314536936203</v>
      </c>
      <c r="H20" s="708">
        <v>-12.650836901518101</v>
      </c>
      <c r="I20" s="708">
        <v>29.725791495562326</v>
      </c>
      <c r="J20" s="709">
        <v>-0.31747829744433886</v>
      </c>
    </row>
    <row r="21" spans="1:10" ht="15.75" thickBot="1">
      <c r="A21" s="983" t="s">
        <v>86</v>
      </c>
      <c r="B21" s="977">
        <v>11.696833299980511</v>
      </c>
      <c r="C21" s="710">
        <v>22580.759266371642</v>
      </c>
      <c r="D21" s="711">
        <v>23032.374451699077</v>
      </c>
      <c r="E21" s="712">
        <v>-0.65238321581267467</v>
      </c>
      <c r="F21" s="713">
        <v>292.86922274387064</v>
      </c>
      <c r="G21" s="714">
        <v>0.50401120953467915</v>
      </c>
      <c r="H21" s="714">
        <v>-7.3913043478260869</v>
      </c>
      <c r="I21" s="714">
        <v>25.394091932706321</v>
      </c>
      <c r="J21" s="715">
        <v>1.1863969262743268</v>
      </c>
    </row>
    <row r="22" spans="1:10" ht="16.5" thickBot="1">
      <c r="A22" s="909" t="s">
        <v>260</v>
      </c>
      <c r="B22" s="910"/>
      <c r="C22" s="910"/>
      <c r="D22" s="910"/>
      <c r="E22" s="910"/>
      <c r="F22" s="910"/>
      <c r="G22" s="910"/>
      <c r="H22" s="910"/>
      <c r="I22" s="691"/>
      <c r="J22" s="692"/>
    </row>
    <row r="23" spans="1:10" ht="15.75" thickBot="1">
      <c r="A23" s="980" t="s">
        <v>22</v>
      </c>
      <c r="B23" s="978">
        <v>10.747954979987281</v>
      </c>
      <c r="C23" s="716">
        <v>20748.947837813281</v>
      </c>
      <c r="D23" s="717">
        <v>21163.926794569546</v>
      </c>
      <c r="E23" s="695">
        <v>-2.2700664621354747</v>
      </c>
      <c r="F23" s="695">
        <v>308.7395541731467</v>
      </c>
      <c r="G23" s="695">
        <v>-2.0153333877546595</v>
      </c>
      <c r="H23" s="695">
        <v>-14.037433155080215</v>
      </c>
      <c r="I23" s="695">
        <v>100</v>
      </c>
      <c r="J23" s="697" t="s">
        <v>23</v>
      </c>
    </row>
    <row r="24" spans="1:10" ht="15">
      <c r="A24" s="981" t="s">
        <v>82</v>
      </c>
      <c r="B24" s="979" t="s">
        <v>79</v>
      </c>
      <c r="C24" s="698" t="s">
        <v>79</v>
      </c>
      <c r="D24" s="699" t="s">
        <v>79</v>
      </c>
      <c r="E24" s="700" t="s">
        <v>79</v>
      </c>
      <c r="F24" s="701" t="s">
        <v>79</v>
      </c>
      <c r="G24" s="702" t="s">
        <v>79</v>
      </c>
      <c r="H24" s="718" t="s">
        <v>79</v>
      </c>
      <c r="I24" s="718">
        <v>0</v>
      </c>
      <c r="J24" s="725">
        <v>0</v>
      </c>
    </row>
    <row r="25" spans="1:10" ht="15">
      <c r="A25" s="982" t="s">
        <v>83</v>
      </c>
      <c r="B25" s="976">
        <v>11.883958092169925</v>
      </c>
      <c r="C25" s="704">
        <v>22296.356645722186</v>
      </c>
      <c r="D25" s="705">
        <v>22742.283778636629</v>
      </c>
      <c r="E25" s="706">
        <v>-2.9658735602719011</v>
      </c>
      <c r="F25" s="707">
        <v>351.93471502590671</v>
      </c>
      <c r="G25" s="708">
        <v>-0.17700428142284458</v>
      </c>
      <c r="H25" s="708">
        <v>-29.56204379562044</v>
      </c>
      <c r="I25" s="874">
        <v>20.010368066355625</v>
      </c>
      <c r="J25" s="875">
        <v>-4.4103092954982088</v>
      </c>
    </row>
    <row r="26" spans="1:10" ht="15">
      <c r="A26" s="982" t="s">
        <v>84</v>
      </c>
      <c r="B26" s="975">
        <v>11.902808082958575</v>
      </c>
      <c r="C26" s="704">
        <v>22331.722482098641</v>
      </c>
      <c r="D26" s="705">
        <v>22778.356931740615</v>
      </c>
      <c r="E26" s="706">
        <v>-3.2978390390816599</v>
      </c>
      <c r="F26" s="707">
        <v>386.41758241758242</v>
      </c>
      <c r="G26" s="708">
        <v>-3.5977109489657635</v>
      </c>
      <c r="H26" s="708">
        <v>-46.783625730994146</v>
      </c>
      <c r="I26" s="708">
        <v>4.7174701918092277</v>
      </c>
      <c r="J26" s="709">
        <v>-2.9028506638057454</v>
      </c>
    </row>
    <row r="27" spans="1:10" ht="15">
      <c r="A27" s="982" t="s">
        <v>85</v>
      </c>
      <c r="B27" s="976" t="s">
        <v>79</v>
      </c>
      <c r="C27" s="704" t="s">
        <v>79</v>
      </c>
      <c r="D27" s="705" t="s">
        <v>79</v>
      </c>
      <c r="E27" s="706" t="s">
        <v>79</v>
      </c>
      <c r="F27" s="707" t="s">
        <v>79</v>
      </c>
      <c r="G27" s="708" t="s">
        <v>79</v>
      </c>
      <c r="H27" s="708" t="s">
        <v>79</v>
      </c>
      <c r="I27" s="708" t="s">
        <v>79</v>
      </c>
      <c r="J27" s="709" t="s">
        <v>79</v>
      </c>
    </row>
    <row r="28" spans="1:10" ht="15">
      <c r="A28" s="982" t="s">
        <v>77</v>
      </c>
      <c r="B28" s="976">
        <v>9.7058497910634465</v>
      </c>
      <c r="C28" s="704">
        <v>19929.876367686749</v>
      </c>
      <c r="D28" s="705">
        <v>20328.473895040486</v>
      </c>
      <c r="E28" s="706">
        <v>7.5350178846654944E-2</v>
      </c>
      <c r="F28" s="707">
        <v>288.91429924242425</v>
      </c>
      <c r="G28" s="708">
        <v>0.62177168449837539</v>
      </c>
      <c r="H28" s="708">
        <v>-6.8783068783068781</v>
      </c>
      <c r="I28" s="708">
        <v>54.743390357698289</v>
      </c>
      <c r="J28" s="709">
        <v>4.2086309994095146</v>
      </c>
    </row>
    <row r="29" spans="1:10" ht="15.75" thickBot="1">
      <c r="A29" s="983" t="s">
        <v>86</v>
      </c>
      <c r="B29" s="977">
        <v>10.67867915524107</v>
      </c>
      <c r="C29" s="710">
        <v>20615.210724403609</v>
      </c>
      <c r="D29" s="711">
        <v>21027.51493889168</v>
      </c>
      <c r="E29" s="712">
        <v>-1.4785569158313496</v>
      </c>
      <c r="F29" s="713">
        <v>301.6522727272727</v>
      </c>
      <c r="G29" s="714">
        <v>-1.4745987752504341</v>
      </c>
      <c r="H29" s="714">
        <v>1.2787723785166241</v>
      </c>
      <c r="I29" s="714">
        <v>20.52877138413686</v>
      </c>
      <c r="J29" s="715">
        <v>3.1045289598944343</v>
      </c>
    </row>
    <row r="30" spans="1:10" ht="15">
      <c r="A30" s="751" t="s">
        <v>302</v>
      </c>
      <c r="B30" s="80"/>
      <c r="C30" s="80"/>
      <c r="D30" s="80"/>
      <c r="E30" s="80"/>
      <c r="F30" s="80"/>
      <c r="G30" s="80"/>
      <c r="H30" s="80"/>
    </row>
    <row r="31" spans="1:10">
      <c r="A31" s="38" t="s">
        <v>243</v>
      </c>
      <c r="B31" s="80"/>
      <c r="C31" s="80"/>
      <c r="D31" s="80"/>
      <c r="E31" s="80"/>
      <c r="F31" s="80"/>
      <c r="G31" s="80"/>
      <c r="H31" s="80"/>
    </row>
    <row r="32" spans="1:10" ht="15.75" thickBot="1">
      <c r="A32" s="36" t="s">
        <v>45</v>
      </c>
      <c r="B32" s="37"/>
      <c r="C32" s="80"/>
      <c r="D32" s="80"/>
      <c r="E32" s="80"/>
      <c r="F32" s="80"/>
      <c r="G32" s="80"/>
      <c r="H32" s="80"/>
    </row>
    <row r="33" spans="1:8" ht="15" thickBot="1">
      <c r="A33" s="560" t="s">
        <v>43</v>
      </c>
      <c r="B33" s="1135" t="s">
        <v>44</v>
      </c>
      <c r="C33" s="1136"/>
      <c r="D33" s="1136"/>
      <c r="E33" s="1136"/>
      <c r="F33" s="1136"/>
      <c r="G33" s="1136"/>
      <c r="H33" s="1137"/>
    </row>
    <row r="34" spans="1:8" ht="15.75">
      <c r="A34" s="561" t="s">
        <v>47</v>
      </c>
      <c r="B34" s="1141" t="s">
        <v>48</v>
      </c>
      <c r="C34" s="1142"/>
      <c r="D34" s="1142"/>
      <c r="E34" s="1142"/>
      <c r="F34" s="1142"/>
      <c r="G34" s="1142"/>
      <c r="H34" s="1143"/>
    </row>
    <row r="35" spans="1:8" ht="15.75">
      <c r="A35" s="558" t="s">
        <v>49</v>
      </c>
      <c r="B35" s="1138" t="s">
        <v>50</v>
      </c>
      <c r="C35" s="1139"/>
      <c r="D35" s="1139"/>
      <c r="E35" s="1139"/>
      <c r="F35" s="1139"/>
      <c r="G35" s="1139"/>
      <c r="H35" s="1140"/>
    </row>
    <row r="36" spans="1:8" ht="16.5" thickBot="1">
      <c r="A36" s="559" t="s">
        <v>51</v>
      </c>
      <c r="B36" s="1144" t="s">
        <v>46</v>
      </c>
      <c r="C36" s="1145"/>
      <c r="D36" s="1145"/>
      <c r="E36" s="1145"/>
      <c r="F36" s="1145"/>
      <c r="G36" s="1145"/>
      <c r="H36" s="1146"/>
    </row>
    <row r="37" spans="1:8">
      <c r="A37" s="1134"/>
      <c r="B37" s="1134"/>
      <c r="C37" s="80"/>
      <c r="D37" s="80"/>
      <c r="E37" s="80"/>
      <c r="F37" s="80"/>
      <c r="G37" s="80"/>
      <c r="H37" s="80"/>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H10" sqref="H10"/>
    </sheetView>
  </sheetViews>
  <sheetFormatPr defaultRowHeight="12.75"/>
  <cols>
    <col min="1" max="1" width="20.140625" style="80" customWidth="1"/>
    <col min="2" max="3" width="10" style="80" customWidth="1"/>
    <col min="4" max="4" width="10.5703125" style="80" customWidth="1"/>
    <col min="5" max="5" width="11.42578125" style="80" customWidth="1"/>
    <col min="6" max="6" width="10.85546875" style="80" customWidth="1"/>
    <col min="7" max="7" width="9.7109375" style="80" customWidth="1"/>
    <col min="8" max="8" width="10" style="80" customWidth="1"/>
    <col min="9" max="9" width="10.42578125" style="80" customWidth="1"/>
    <col min="10" max="10" width="9.140625" style="80"/>
    <col min="11" max="11" width="11.28515625" style="80" customWidth="1"/>
    <col min="12" max="12" width="10.42578125" style="80" customWidth="1"/>
    <col min="13" max="256" width="9.140625" style="80"/>
    <col min="257" max="257" width="20.140625" style="80" customWidth="1"/>
    <col min="258" max="259" width="10" style="80" customWidth="1"/>
    <col min="260" max="260" width="10.5703125" style="80" customWidth="1"/>
    <col min="261" max="261" width="11.42578125" style="80" customWidth="1"/>
    <col min="262" max="262" width="10.85546875" style="80" customWidth="1"/>
    <col min="263" max="263" width="9.7109375" style="80" customWidth="1"/>
    <col min="264" max="264" width="10" style="80" customWidth="1"/>
    <col min="265" max="265" width="10.42578125" style="80" customWidth="1"/>
    <col min="266" max="266" width="9.140625" style="80"/>
    <col min="267" max="267" width="11.28515625" style="80" customWidth="1"/>
    <col min="268" max="268" width="10.42578125" style="80" customWidth="1"/>
    <col min="269" max="512" width="9.140625" style="80"/>
    <col min="513" max="513" width="20.140625" style="80" customWidth="1"/>
    <col min="514" max="515" width="10" style="80" customWidth="1"/>
    <col min="516" max="516" width="10.5703125" style="80" customWidth="1"/>
    <col min="517" max="517" width="11.42578125" style="80" customWidth="1"/>
    <col min="518" max="518" width="10.85546875" style="80" customWidth="1"/>
    <col min="519" max="519" width="9.7109375" style="80" customWidth="1"/>
    <col min="520" max="520" width="10" style="80" customWidth="1"/>
    <col min="521" max="521" width="10.42578125" style="80" customWidth="1"/>
    <col min="522" max="522" width="9.140625" style="80"/>
    <col min="523" max="523" width="11.28515625" style="80" customWidth="1"/>
    <col min="524" max="524" width="10.42578125" style="80" customWidth="1"/>
    <col min="525" max="768" width="9.140625" style="80"/>
    <col min="769" max="769" width="20.140625" style="80" customWidth="1"/>
    <col min="770" max="771" width="10" style="80" customWidth="1"/>
    <col min="772" max="772" width="10.5703125" style="80" customWidth="1"/>
    <col min="773" max="773" width="11.42578125" style="80" customWidth="1"/>
    <col min="774" max="774" width="10.85546875" style="80" customWidth="1"/>
    <col min="775" max="775" width="9.7109375" style="80" customWidth="1"/>
    <col min="776" max="776" width="10" style="80" customWidth="1"/>
    <col min="777" max="777" width="10.42578125" style="80" customWidth="1"/>
    <col min="778" max="778" width="9.140625" style="80"/>
    <col min="779" max="779" width="11.28515625" style="80" customWidth="1"/>
    <col min="780" max="780" width="10.42578125" style="80" customWidth="1"/>
    <col min="781" max="1024" width="9.140625" style="80"/>
    <col min="1025" max="1025" width="20.140625" style="80" customWidth="1"/>
    <col min="1026" max="1027" width="10" style="80" customWidth="1"/>
    <col min="1028" max="1028" width="10.5703125" style="80" customWidth="1"/>
    <col min="1029" max="1029" width="11.42578125" style="80" customWidth="1"/>
    <col min="1030" max="1030" width="10.85546875" style="80" customWidth="1"/>
    <col min="1031" max="1031" width="9.7109375" style="80" customWidth="1"/>
    <col min="1032" max="1032" width="10" style="80" customWidth="1"/>
    <col min="1033" max="1033" width="10.42578125" style="80" customWidth="1"/>
    <col min="1034" max="1034" width="9.140625" style="80"/>
    <col min="1035" max="1035" width="11.28515625" style="80" customWidth="1"/>
    <col min="1036" max="1036" width="10.42578125" style="80" customWidth="1"/>
    <col min="1037" max="1280" width="9.140625" style="80"/>
    <col min="1281" max="1281" width="20.140625" style="80" customWidth="1"/>
    <col min="1282" max="1283" width="10" style="80" customWidth="1"/>
    <col min="1284" max="1284" width="10.5703125" style="80" customWidth="1"/>
    <col min="1285" max="1285" width="11.42578125" style="80" customWidth="1"/>
    <col min="1286" max="1286" width="10.85546875" style="80" customWidth="1"/>
    <col min="1287" max="1287" width="9.7109375" style="80" customWidth="1"/>
    <col min="1288" max="1288" width="10" style="80" customWidth="1"/>
    <col min="1289" max="1289" width="10.42578125" style="80" customWidth="1"/>
    <col min="1290" max="1290" width="9.140625" style="80"/>
    <col min="1291" max="1291" width="11.28515625" style="80" customWidth="1"/>
    <col min="1292" max="1292" width="10.42578125" style="80" customWidth="1"/>
    <col min="1293" max="1536" width="9.140625" style="80"/>
    <col min="1537" max="1537" width="20.140625" style="80" customWidth="1"/>
    <col min="1538" max="1539" width="10" style="80" customWidth="1"/>
    <col min="1540" max="1540" width="10.5703125" style="80" customWidth="1"/>
    <col min="1541" max="1541" width="11.42578125" style="80" customWidth="1"/>
    <col min="1542" max="1542" width="10.85546875" style="80" customWidth="1"/>
    <col min="1543" max="1543" width="9.7109375" style="80" customWidth="1"/>
    <col min="1544" max="1544" width="10" style="80" customWidth="1"/>
    <col min="1545" max="1545" width="10.42578125" style="80" customWidth="1"/>
    <col min="1546" max="1546" width="9.140625" style="80"/>
    <col min="1547" max="1547" width="11.28515625" style="80" customWidth="1"/>
    <col min="1548" max="1548" width="10.42578125" style="80" customWidth="1"/>
    <col min="1549" max="1792" width="9.140625" style="80"/>
    <col min="1793" max="1793" width="20.140625" style="80" customWidth="1"/>
    <col min="1794" max="1795" width="10" style="80" customWidth="1"/>
    <col min="1796" max="1796" width="10.5703125" style="80" customWidth="1"/>
    <col min="1797" max="1797" width="11.42578125" style="80" customWidth="1"/>
    <col min="1798" max="1798" width="10.85546875" style="80" customWidth="1"/>
    <col min="1799" max="1799" width="9.7109375" style="80" customWidth="1"/>
    <col min="1800" max="1800" width="10" style="80" customWidth="1"/>
    <col min="1801" max="1801" width="10.42578125" style="80" customWidth="1"/>
    <col min="1802" max="1802" width="9.140625" style="80"/>
    <col min="1803" max="1803" width="11.28515625" style="80" customWidth="1"/>
    <col min="1804" max="1804" width="10.42578125" style="80" customWidth="1"/>
    <col min="1805" max="2048" width="9.140625" style="80"/>
    <col min="2049" max="2049" width="20.140625" style="80" customWidth="1"/>
    <col min="2050" max="2051" width="10" style="80" customWidth="1"/>
    <col min="2052" max="2052" width="10.5703125" style="80" customWidth="1"/>
    <col min="2053" max="2053" width="11.42578125" style="80" customWidth="1"/>
    <col min="2054" max="2054" width="10.85546875" style="80" customWidth="1"/>
    <col min="2055" max="2055" width="9.7109375" style="80" customWidth="1"/>
    <col min="2056" max="2056" width="10" style="80" customWidth="1"/>
    <col min="2057" max="2057" width="10.42578125" style="80" customWidth="1"/>
    <col min="2058" max="2058" width="9.140625" style="80"/>
    <col min="2059" max="2059" width="11.28515625" style="80" customWidth="1"/>
    <col min="2060" max="2060" width="10.42578125" style="80" customWidth="1"/>
    <col min="2061" max="2304" width="9.140625" style="80"/>
    <col min="2305" max="2305" width="20.140625" style="80" customWidth="1"/>
    <col min="2306" max="2307" width="10" style="80" customWidth="1"/>
    <col min="2308" max="2308" width="10.5703125" style="80" customWidth="1"/>
    <col min="2309" max="2309" width="11.42578125" style="80" customWidth="1"/>
    <col min="2310" max="2310" width="10.85546875" style="80" customWidth="1"/>
    <col min="2311" max="2311" width="9.7109375" style="80" customWidth="1"/>
    <col min="2312" max="2312" width="10" style="80" customWidth="1"/>
    <col min="2313" max="2313" width="10.42578125" style="80" customWidth="1"/>
    <col min="2314" max="2314" width="9.140625" style="80"/>
    <col min="2315" max="2315" width="11.28515625" style="80" customWidth="1"/>
    <col min="2316" max="2316" width="10.42578125" style="80" customWidth="1"/>
    <col min="2317" max="2560" width="9.140625" style="80"/>
    <col min="2561" max="2561" width="20.140625" style="80" customWidth="1"/>
    <col min="2562" max="2563" width="10" style="80" customWidth="1"/>
    <col min="2564" max="2564" width="10.5703125" style="80" customWidth="1"/>
    <col min="2565" max="2565" width="11.42578125" style="80" customWidth="1"/>
    <col min="2566" max="2566" width="10.85546875" style="80" customWidth="1"/>
    <col min="2567" max="2567" width="9.7109375" style="80" customWidth="1"/>
    <col min="2568" max="2568" width="10" style="80" customWidth="1"/>
    <col min="2569" max="2569" width="10.42578125" style="80" customWidth="1"/>
    <col min="2570" max="2570" width="9.140625" style="80"/>
    <col min="2571" max="2571" width="11.28515625" style="80" customWidth="1"/>
    <col min="2572" max="2572" width="10.42578125" style="80" customWidth="1"/>
    <col min="2573" max="2816" width="9.140625" style="80"/>
    <col min="2817" max="2817" width="20.140625" style="80" customWidth="1"/>
    <col min="2818" max="2819" width="10" style="80" customWidth="1"/>
    <col min="2820" max="2820" width="10.5703125" style="80" customWidth="1"/>
    <col min="2821" max="2821" width="11.42578125" style="80" customWidth="1"/>
    <col min="2822" max="2822" width="10.85546875" style="80" customWidth="1"/>
    <col min="2823" max="2823" width="9.7109375" style="80" customWidth="1"/>
    <col min="2824" max="2824" width="10" style="80" customWidth="1"/>
    <col min="2825" max="2825" width="10.42578125" style="80" customWidth="1"/>
    <col min="2826" max="2826" width="9.140625" style="80"/>
    <col min="2827" max="2827" width="11.28515625" style="80" customWidth="1"/>
    <col min="2828" max="2828" width="10.42578125" style="80" customWidth="1"/>
    <col min="2829" max="3072" width="9.140625" style="80"/>
    <col min="3073" max="3073" width="20.140625" style="80" customWidth="1"/>
    <col min="3074" max="3075" width="10" style="80" customWidth="1"/>
    <col min="3076" max="3076" width="10.5703125" style="80" customWidth="1"/>
    <col min="3077" max="3077" width="11.42578125" style="80" customWidth="1"/>
    <col min="3078" max="3078" width="10.85546875" style="80" customWidth="1"/>
    <col min="3079" max="3079" width="9.7109375" style="80" customWidth="1"/>
    <col min="3080" max="3080" width="10" style="80" customWidth="1"/>
    <col min="3081" max="3081" width="10.42578125" style="80" customWidth="1"/>
    <col min="3082" max="3082" width="9.140625" style="80"/>
    <col min="3083" max="3083" width="11.28515625" style="80" customWidth="1"/>
    <col min="3084" max="3084" width="10.42578125" style="80" customWidth="1"/>
    <col min="3085" max="3328" width="9.140625" style="80"/>
    <col min="3329" max="3329" width="20.140625" style="80" customWidth="1"/>
    <col min="3330" max="3331" width="10" style="80" customWidth="1"/>
    <col min="3332" max="3332" width="10.5703125" style="80" customWidth="1"/>
    <col min="3333" max="3333" width="11.42578125" style="80" customWidth="1"/>
    <col min="3334" max="3334" width="10.85546875" style="80" customWidth="1"/>
    <col min="3335" max="3335" width="9.7109375" style="80" customWidth="1"/>
    <col min="3336" max="3336" width="10" style="80" customWidth="1"/>
    <col min="3337" max="3337" width="10.42578125" style="80" customWidth="1"/>
    <col min="3338" max="3338" width="9.140625" style="80"/>
    <col min="3339" max="3339" width="11.28515625" style="80" customWidth="1"/>
    <col min="3340" max="3340" width="10.42578125" style="80" customWidth="1"/>
    <col min="3341" max="3584" width="9.140625" style="80"/>
    <col min="3585" max="3585" width="20.140625" style="80" customWidth="1"/>
    <col min="3586" max="3587" width="10" style="80" customWidth="1"/>
    <col min="3588" max="3588" width="10.5703125" style="80" customWidth="1"/>
    <col min="3589" max="3589" width="11.42578125" style="80" customWidth="1"/>
    <col min="3590" max="3590" width="10.85546875" style="80" customWidth="1"/>
    <col min="3591" max="3591" width="9.7109375" style="80" customWidth="1"/>
    <col min="3592" max="3592" width="10" style="80" customWidth="1"/>
    <col min="3593" max="3593" width="10.42578125" style="80" customWidth="1"/>
    <col min="3594" max="3594" width="9.140625" style="80"/>
    <col min="3595" max="3595" width="11.28515625" style="80" customWidth="1"/>
    <col min="3596" max="3596" width="10.42578125" style="80" customWidth="1"/>
    <col min="3597" max="3840" width="9.140625" style="80"/>
    <col min="3841" max="3841" width="20.140625" style="80" customWidth="1"/>
    <col min="3842" max="3843" width="10" style="80" customWidth="1"/>
    <col min="3844" max="3844" width="10.5703125" style="80" customWidth="1"/>
    <col min="3845" max="3845" width="11.42578125" style="80" customWidth="1"/>
    <col min="3846" max="3846" width="10.85546875" style="80" customWidth="1"/>
    <col min="3847" max="3847" width="9.7109375" style="80" customWidth="1"/>
    <col min="3848" max="3848" width="10" style="80" customWidth="1"/>
    <col min="3849" max="3849" width="10.42578125" style="80" customWidth="1"/>
    <col min="3850" max="3850" width="9.140625" style="80"/>
    <col min="3851" max="3851" width="11.28515625" style="80" customWidth="1"/>
    <col min="3852" max="3852" width="10.42578125" style="80" customWidth="1"/>
    <col min="3853" max="4096" width="9.140625" style="80"/>
    <col min="4097" max="4097" width="20.140625" style="80" customWidth="1"/>
    <col min="4098" max="4099" width="10" style="80" customWidth="1"/>
    <col min="4100" max="4100" width="10.5703125" style="80" customWidth="1"/>
    <col min="4101" max="4101" width="11.42578125" style="80" customWidth="1"/>
    <col min="4102" max="4102" width="10.85546875" style="80" customWidth="1"/>
    <col min="4103" max="4103" width="9.7109375" style="80" customWidth="1"/>
    <col min="4104" max="4104" width="10" style="80" customWidth="1"/>
    <col min="4105" max="4105" width="10.42578125" style="80" customWidth="1"/>
    <col min="4106" max="4106" width="9.140625" style="80"/>
    <col min="4107" max="4107" width="11.28515625" style="80" customWidth="1"/>
    <col min="4108" max="4108" width="10.42578125" style="80" customWidth="1"/>
    <col min="4109" max="4352" width="9.140625" style="80"/>
    <col min="4353" max="4353" width="20.140625" style="80" customWidth="1"/>
    <col min="4354" max="4355" width="10" style="80" customWidth="1"/>
    <col min="4356" max="4356" width="10.5703125" style="80" customWidth="1"/>
    <col min="4357" max="4357" width="11.42578125" style="80" customWidth="1"/>
    <col min="4358" max="4358" width="10.85546875" style="80" customWidth="1"/>
    <col min="4359" max="4359" width="9.7109375" style="80" customWidth="1"/>
    <col min="4360" max="4360" width="10" style="80" customWidth="1"/>
    <col min="4361" max="4361" width="10.42578125" style="80" customWidth="1"/>
    <col min="4362" max="4362" width="9.140625" style="80"/>
    <col min="4363" max="4363" width="11.28515625" style="80" customWidth="1"/>
    <col min="4364" max="4364" width="10.42578125" style="80" customWidth="1"/>
    <col min="4365" max="4608" width="9.140625" style="80"/>
    <col min="4609" max="4609" width="20.140625" style="80" customWidth="1"/>
    <col min="4610" max="4611" width="10" style="80" customWidth="1"/>
    <col min="4612" max="4612" width="10.5703125" style="80" customWidth="1"/>
    <col min="4613" max="4613" width="11.42578125" style="80" customWidth="1"/>
    <col min="4614" max="4614" width="10.85546875" style="80" customWidth="1"/>
    <col min="4615" max="4615" width="9.7109375" style="80" customWidth="1"/>
    <col min="4616" max="4616" width="10" style="80" customWidth="1"/>
    <col min="4617" max="4617" width="10.42578125" style="80" customWidth="1"/>
    <col min="4618" max="4618" width="9.140625" style="80"/>
    <col min="4619" max="4619" width="11.28515625" style="80" customWidth="1"/>
    <col min="4620" max="4620" width="10.42578125" style="80" customWidth="1"/>
    <col min="4621" max="4864" width="9.140625" style="80"/>
    <col min="4865" max="4865" width="20.140625" style="80" customWidth="1"/>
    <col min="4866" max="4867" width="10" style="80" customWidth="1"/>
    <col min="4868" max="4868" width="10.5703125" style="80" customWidth="1"/>
    <col min="4869" max="4869" width="11.42578125" style="80" customWidth="1"/>
    <col min="4870" max="4870" width="10.85546875" style="80" customWidth="1"/>
    <col min="4871" max="4871" width="9.7109375" style="80" customWidth="1"/>
    <col min="4872" max="4872" width="10" style="80" customWidth="1"/>
    <col min="4873" max="4873" width="10.42578125" style="80" customWidth="1"/>
    <col min="4874" max="4874" width="9.140625" style="80"/>
    <col min="4875" max="4875" width="11.28515625" style="80" customWidth="1"/>
    <col min="4876" max="4876" width="10.42578125" style="80" customWidth="1"/>
    <col min="4877" max="5120" width="9.140625" style="80"/>
    <col min="5121" max="5121" width="20.140625" style="80" customWidth="1"/>
    <col min="5122" max="5123" width="10" style="80" customWidth="1"/>
    <col min="5124" max="5124" width="10.5703125" style="80" customWidth="1"/>
    <col min="5125" max="5125" width="11.42578125" style="80" customWidth="1"/>
    <col min="5126" max="5126" width="10.85546875" style="80" customWidth="1"/>
    <col min="5127" max="5127" width="9.7109375" style="80" customWidth="1"/>
    <col min="5128" max="5128" width="10" style="80" customWidth="1"/>
    <col min="5129" max="5129" width="10.42578125" style="80" customWidth="1"/>
    <col min="5130" max="5130" width="9.140625" style="80"/>
    <col min="5131" max="5131" width="11.28515625" style="80" customWidth="1"/>
    <col min="5132" max="5132" width="10.42578125" style="80" customWidth="1"/>
    <col min="5133" max="5376" width="9.140625" style="80"/>
    <col min="5377" max="5377" width="20.140625" style="80" customWidth="1"/>
    <col min="5378" max="5379" width="10" style="80" customWidth="1"/>
    <col min="5380" max="5380" width="10.5703125" style="80" customWidth="1"/>
    <col min="5381" max="5381" width="11.42578125" style="80" customWidth="1"/>
    <col min="5382" max="5382" width="10.85546875" style="80" customWidth="1"/>
    <col min="5383" max="5383" width="9.7109375" style="80" customWidth="1"/>
    <col min="5384" max="5384" width="10" style="80" customWidth="1"/>
    <col min="5385" max="5385" width="10.42578125" style="80" customWidth="1"/>
    <col min="5386" max="5386" width="9.140625" style="80"/>
    <col min="5387" max="5387" width="11.28515625" style="80" customWidth="1"/>
    <col min="5388" max="5388" width="10.42578125" style="80" customWidth="1"/>
    <col min="5389" max="5632" width="9.140625" style="80"/>
    <col min="5633" max="5633" width="20.140625" style="80" customWidth="1"/>
    <col min="5634" max="5635" width="10" style="80" customWidth="1"/>
    <col min="5636" max="5636" width="10.5703125" style="80" customWidth="1"/>
    <col min="5637" max="5637" width="11.42578125" style="80" customWidth="1"/>
    <col min="5638" max="5638" width="10.85546875" style="80" customWidth="1"/>
    <col min="5639" max="5639" width="9.7109375" style="80" customWidth="1"/>
    <col min="5640" max="5640" width="10" style="80" customWidth="1"/>
    <col min="5641" max="5641" width="10.42578125" style="80" customWidth="1"/>
    <col min="5642" max="5642" width="9.140625" style="80"/>
    <col min="5643" max="5643" width="11.28515625" style="80" customWidth="1"/>
    <col min="5644" max="5644" width="10.42578125" style="80" customWidth="1"/>
    <col min="5645" max="5888" width="9.140625" style="80"/>
    <col min="5889" max="5889" width="20.140625" style="80" customWidth="1"/>
    <col min="5890" max="5891" width="10" style="80" customWidth="1"/>
    <col min="5892" max="5892" width="10.5703125" style="80" customWidth="1"/>
    <col min="5893" max="5893" width="11.42578125" style="80" customWidth="1"/>
    <col min="5894" max="5894" width="10.85546875" style="80" customWidth="1"/>
    <col min="5895" max="5895" width="9.7109375" style="80" customWidth="1"/>
    <col min="5896" max="5896" width="10" style="80" customWidth="1"/>
    <col min="5897" max="5897" width="10.42578125" style="80" customWidth="1"/>
    <col min="5898" max="5898" width="9.140625" style="80"/>
    <col min="5899" max="5899" width="11.28515625" style="80" customWidth="1"/>
    <col min="5900" max="5900" width="10.42578125" style="80" customWidth="1"/>
    <col min="5901" max="6144" width="9.140625" style="80"/>
    <col min="6145" max="6145" width="20.140625" style="80" customWidth="1"/>
    <col min="6146" max="6147" width="10" style="80" customWidth="1"/>
    <col min="6148" max="6148" width="10.5703125" style="80" customWidth="1"/>
    <col min="6149" max="6149" width="11.42578125" style="80" customWidth="1"/>
    <col min="6150" max="6150" width="10.85546875" style="80" customWidth="1"/>
    <col min="6151" max="6151" width="9.7109375" style="80" customWidth="1"/>
    <col min="6152" max="6152" width="10" style="80" customWidth="1"/>
    <col min="6153" max="6153" width="10.42578125" style="80" customWidth="1"/>
    <col min="6154" max="6154" width="9.140625" style="80"/>
    <col min="6155" max="6155" width="11.28515625" style="80" customWidth="1"/>
    <col min="6156" max="6156" width="10.42578125" style="80" customWidth="1"/>
    <col min="6157" max="6400" width="9.140625" style="80"/>
    <col min="6401" max="6401" width="20.140625" style="80" customWidth="1"/>
    <col min="6402" max="6403" width="10" style="80" customWidth="1"/>
    <col min="6404" max="6404" width="10.5703125" style="80" customWidth="1"/>
    <col min="6405" max="6405" width="11.42578125" style="80" customWidth="1"/>
    <col min="6406" max="6406" width="10.85546875" style="80" customWidth="1"/>
    <col min="6407" max="6407" width="9.7109375" style="80" customWidth="1"/>
    <col min="6408" max="6408" width="10" style="80" customWidth="1"/>
    <col min="6409" max="6409" width="10.42578125" style="80" customWidth="1"/>
    <col min="6410" max="6410" width="9.140625" style="80"/>
    <col min="6411" max="6411" width="11.28515625" style="80" customWidth="1"/>
    <col min="6412" max="6412" width="10.42578125" style="80" customWidth="1"/>
    <col min="6413" max="6656" width="9.140625" style="80"/>
    <col min="6657" max="6657" width="20.140625" style="80" customWidth="1"/>
    <col min="6658" max="6659" width="10" style="80" customWidth="1"/>
    <col min="6660" max="6660" width="10.5703125" style="80" customWidth="1"/>
    <col min="6661" max="6661" width="11.42578125" style="80" customWidth="1"/>
    <col min="6662" max="6662" width="10.85546875" style="80" customWidth="1"/>
    <col min="6663" max="6663" width="9.7109375" style="80" customWidth="1"/>
    <col min="6664" max="6664" width="10" style="80" customWidth="1"/>
    <col min="6665" max="6665" width="10.42578125" style="80" customWidth="1"/>
    <col min="6666" max="6666" width="9.140625" style="80"/>
    <col min="6667" max="6667" width="11.28515625" style="80" customWidth="1"/>
    <col min="6668" max="6668" width="10.42578125" style="80" customWidth="1"/>
    <col min="6669" max="6912" width="9.140625" style="80"/>
    <col min="6913" max="6913" width="20.140625" style="80" customWidth="1"/>
    <col min="6914" max="6915" width="10" style="80" customWidth="1"/>
    <col min="6916" max="6916" width="10.5703125" style="80" customWidth="1"/>
    <col min="6917" max="6917" width="11.42578125" style="80" customWidth="1"/>
    <col min="6918" max="6918" width="10.85546875" style="80" customWidth="1"/>
    <col min="6919" max="6919" width="9.7109375" style="80" customWidth="1"/>
    <col min="6920" max="6920" width="10" style="80" customWidth="1"/>
    <col min="6921" max="6921" width="10.42578125" style="80" customWidth="1"/>
    <col min="6922" max="6922" width="9.140625" style="80"/>
    <col min="6923" max="6923" width="11.28515625" style="80" customWidth="1"/>
    <col min="6924" max="6924" width="10.42578125" style="80" customWidth="1"/>
    <col min="6925" max="7168" width="9.140625" style="80"/>
    <col min="7169" max="7169" width="20.140625" style="80" customWidth="1"/>
    <col min="7170" max="7171" width="10" style="80" customWidth="1"/>
    <col min="7172" max="7172" width="10.5703125" style="80" customWidth="1"/>
    <col min="7173" max="7173" width="11.42578125" style="80" customWidth="1"/>
    <col min="7174" max="7174" width="10.85546875" style="80" customWidth="1"/>
    <col min="7175" max="7175" width="9.7109375" style="80" customWidth="1"/>
    <col min="7176" max="7176" width="10" style="80" customWidth="1"/>
    <col min="7177" max="7177" width="10.42578125" style="80" customWidth="1"/>
    <col min="7178" max="7178" width="9.140625" style="80"/>
    <col min="7179" max="7179" width="11.28515625" style="80" customWidth="1"/>
    <col min="7180" max="7180" width="10.42578125" style="80" customWidth="1"/>
    <col min="7181" max="7424" width="9.140625" style="80"/>
    <col min="7425" max="7425" width="20.140625" style="80" customWidth="1"/>
    <col min="7426" max="7427" width="10" style="80" customWidth="1"/>
    <col min="7428" max="7428" width="10.5703125" style="80" customWidth="1"/>
    <col min="7429" max="7429" width="11.42578125" style="80" customWidth="1"/>
    <col min="7430" max="7430" width="10.85546875" style="80" customWidth="1"/>
    <col min="7431" max="7431" width="9.7109375" style="80" customWidth="1"/>
    <col min="7432" max="7432" width="10" style="80" customWidth="1"/>
    <col min="7433" max="7433" width="10.42578125" style="80" customWidth="1"/>
    <col min="7434" max="7434" width="9.140625" style="80"/>
    <col min="7435" max="7435" width="11.28515625" style="80" customWidth="1"/>
    <col min="7436" max="7436" width="10.42578125" style="80" customWidth="1"/>
    <col min="7437" max="7680" width="9.140625" style="80"/>
    <col min="7681" max="7681" width="20.140625" style="80" customWidth="1"/>
    <col min="7682" max="7683" width="10" style="80" customWidth="1"/>
    <col min="7684" max="7684" width="10.5703125" style="80" customWidth="1"/>
    <col min="7685" max="7685" width="11.42578125" style="80" customWidth="1"/>
    <col min="7686" max="7686" width="10.85546875" style="80" customWidth="1"/>
    <col min="7687" max="7687" width="9.7109375" style="80" customWidth="1"/>
    <col min="7688" max="7688" width="10" style="80" customWidth="1"/>
    <col min="7689" max="7689" width="10.42578125" style="80" customWidth="1"/>
    <col min="7690" max="7690" width="9.140625" style="80"/>
    <col min="7691" max="7691" width="11.28515625" style="80" customWidth="1"/>
    <col min="7692" max="7692" width="10.42578125" style="80" customWidth="1"/>
    <col min="7693" max="7936" width="9.140625" style="80"/>
    <col min="7937" max="7937" width="20.140625" style="80" customWidth="1"/>
    <col min="7938" max="7939" width="10" style="80" customWidth="1"/>
    <col min="7940" max="7940" width="10.5703125" style="80" customWidth="1"/>
    <col min="7941" max="7941" width="11.42578125" style="80" customWidth="1"/>
    <col min="7942" max="7942" width="10.85546875" style="80" customWidth="1"/>
    <col min="7943" max="7943" width="9.7109375" style="80" customWidth="1"/>
    <col min="7944" max="7944" width="10" style="80" customWidth="1"/>
    <col min="7945" max="7945" width="10.42578125" style="80" customWidth="1"/>
    <col min="7946" max="7946" width="9.140625" style="80"/>
    <col min="7947" max="7947" width="11.28515625" style="80" customWidth="1"/>
    <col min="7948" max="7948" width="10.42578125" style="80" customWidth="1"/>
    <col min="7949" max="8192" width="9.140625" style="80"/>
    <col min="8193" max="8193" width="20.140625" style="80" customWidth="1"/>
    <col min="8194" max="8195" width="10" style="80" customWidth="1"/>
    <col min="8196" max="8196" width="10.5703125" style="80" customWidth="1"/>
    <col min="8197" max="8197" width="11.42578125" style="80" customWidth="1"/>
    <col min="8198" max="8198" width="10.85546875" style="80" customWidth="1"/>
    <col min="8199" max="8199" width="9.7109375" style="80" customWidth="1"/>
    <col min="8200" max="8200" width="10" style="80" customWidth="1"/>
    <col min="8201" max="8201" width="10.42578125" style="80" customWidth="1"/>
    <col min="8202" max="8202" width="9.140625" style="80"/>
    <col min="8203" max="8203" width="11.28515625" style="80" customWidth="1"/>
    <col min="8204" max="8204" width="10.42578125" style="80" customWidth="1"/>
    <col min="8205" max="8448" width="9.140625" style="80"/>
    <col min="8449" max="8449" width="20.140625" style="80" customWidth="1"/>
    <col min="8450" max="8451" width="10" style="80" customWidth="1"/>
    <col min="8452" max="8452" width="10.5703125" style="80" customWidth="1"/>
    <col min="8453" max="8453" width="11.42578125" style="80" customWidth="1"/>
    <col min="8454" max="8454" width="10.85546875" style="80" customWidth="1"/>
    <col min="8455" max="8455" width="9.7109375" style="80" customWidth="1"/>
    <col min="8456" max="8456" width="10" style="80" customWidth="1"/>
    <col min="8457" max="8457" width="10.42578125" style="80" customWidth="1"/>
    <col min="8458" max="8458" width="9.140625" style="80"/>
    <col min="8459" max="8459" width="11.28515625" style="80" customWidth="1"/>
    <col min="8460" max="8460" width="10.42578125" style="80" customWidth="1"/>
    <col min="8461" max="8704" width="9.140625" style="80"/>
    <col min="8705" max="8705" width="20.140625" style="80" customWidth="1"/>
    <col min="8706" max="8707" width="10" style="80" customWidth="1"/>
    <col min="8708" max="8708" width="10.5703125" style="80" customWidth="1"/>
    <col min="8709" max="8709" width="11.42578125" style="80" customWidth="1"/>
    <col min="8710" max="8710" width="10.85546875" style="80" customWidth="1"/>
    <col min="8711" max="8711" width="9.7109375" style="80" customWidth="1"/>
    <col min="8712" max="8712" width="10" style="80" customWidth="1"/>
    <col min="8713" max="8713" width="10.42578125" style="80" customWidth="1"/>
    <col min="8714" max="8714" width="9.140625" style="80"/>
    <col min="8715" max="8715" width="11.28515625" style="80" customWidth="1"/>
    <col min="8716" max="8716" width="10.42578125" style="80" customWidth="1"/>
    <col min="8717" max="8960" width="9.140625" style="80"/>
    <col min="8961" max="8961" width="20.140625" style="80" customWidth="1"/>
    <col min="8962" max="8963" width="10" style="80" customWidth="1"/>
    <col min="8964" max="8964" width="10.5703125" style="80" customWidth="1"/>
    <col min="8965" max="8965" width="11.42578125" style="80" customWidth="1"/>
    <col min="8966" max="8966" width="10.85546875" style="80" customWidth="1"/>
    <col min="8967" max="8967" width="9.7109375" style="80" customWidth="1"/>
    <col min="8968" max="8968" width="10" style="80" customWidth="1"/>
    <col min="8969" max="8969" width="10.42578125" style="80" customWidth="1"/>
    <col min="8970" max="8970" width="9.140625" style="80"/>
    <col min="8971" max="8971" width="11.28515625" style="80" customWidth="1"/>
    <col min="8972" max="8972" width="10.42578125" style="80" customWidth="1"/>
    <col min="8973" max="9216" width="9.140625" style="80"/>
    <col min="9217" max="9217" width="20.140625" style="80" customWidth="1"/>
    <col min="9218" max="9219" width="10" style="80" customWidth="1"/>
    <col min="9220" max="9220" width="10.5703125" style="80" customWidth="1"/>
    <col min="9221" max="9221" width="11.42578125" style="80" customWidth="1"/>
    <col min="9222" max="9222" width="10.85546875" style="80" customWidth="1"/>
    <col min="9223" max="9223" width="9.7109375" style="80" customWidth="1"/>
    <col min="9224" max="9224" width="10" style="80" customWidth="1"/>
    <col min="9225" max="9225" width="10.42578125" style="80" customWidth="1"/>
    <col min="9226" max="9226" width="9.140625" style="80"/>
    <col min="9227" max="9227" width="11.28515625" style="80" customWidth="1"/>
    <col min="9228" max="9228" width="10.42578125" style="80" customWidth="1"/>
    <col min="9229" max="9472" width="9.140625" style="80"/>
    <col min="9473" max="9473" width="20.140625" style="80" customWidth="1"/>
    <col min="9474" max="9475" width="10" style="80" customWidth="1"/>
    <col min="9476" max="9476" width="10.5703125" style="80" customWidth="1"/>
    <col min="9477" max="9477" width="11.42578125" style="80" customWidth="1"/>
    <col min="9478" max="9478" width="10.85546875" style="80" customWidth="1"/>
    <col min="9479" max="9479" width="9.7109375" style="80" customWidth="1"/>
    <col min="9480" max="9480" width="10" style="80" customWidth="1"/>
    <col min="9481" max="9481" width="10.42578125" style="80" customWidth="1"/>
    <col min="9482" max="9482" width="9.140625" style="80"/>
    <col min="9483" max="9483" width="11.28515625" style="80" customWidth="1"/>
    <col min="9484" max="9484" width="10.42578125" style="80" customWidth="1"/>
    <col min="9485" max="9728" width="9.140625" style="80"/>
    <col min="9729" max="9729" width="20.140625" style="80" customWidth="1"/>
    <col min="9730" max="9731" width="10" style="80" customWidth="1"/>
    <col min="9732" max="9732" width="10.5703125" style="80" customWidth="1"/>
    <col min="9733" max="9733" width="11.42578125" style="80" customWidth="1"/>
    <col min="9734" max="9734" width="10.85546875" style="80" customWidth="1"/>
    <col min="9735" max="9735" width="9.7109375" style="80" customWidth="1"/>
    <col min="9736" max="9736" width="10" style="80" customWidth="1"/>
    <col min="9737" max="9737" width="10.42578125" style="80" customWidth="1"/>
    <col min="9738" max="9738" width="9.140625" style="80"/>
    <col min="9739" max="9739" width="11.28515625" style="80" customWidth="1"/>
    <col min="9740" max="9740" width="10.42578125" style="80" customWidth="1"/>
    <col min="9741" max="9984" width="9.140625" style="80"/>
    <col min="9985" max="9985" width="20.140625" style="80" customWidth="1"/>
    <col min="9986" max="9987" width="10" style="80" customWidth="1"/>
    <col min="9988" max="9988" width="10.5703125" style="80" customWidth="1"/>
    <col min="9989" max="9989" width="11.42578125" style="80" customWidth="1"/>
    <col min="9990" max="9990" width="10.85546875" style="80" customWidth="1"/>
    <col min="9991" max="9991" width="9.7109375" style="80" customWidth="1"/>
    <col min="9992" max="9992" width="10" style="80" customWidth="1"/>
    <col min="9993" max="9993" width="10.42578125" style="80" customWidth="1"/>
    <col min="9994" max="9994" width="9.140625" style="80"/>
    <col min="9995" max="9995" width="11.28515625" style="80" customWidth="1"/>
    <col min="9996" max="9996" width="10.42578125" style="80" customWidth="1"/>
    <col min="9997" max="10240" width="9.140625" style="80"/>
    <col min="10241" max="10241" width="20.140625" style="80" customWidth="1"/>
    <col min="10242" max="10243" width="10" style="80" customWidth="1"/>
    <col min="10244" max="10244" width="10.5703125" style="80" customWidth="1"/>
    <col min="10245" max="10245" width="11.42578125" style="80" customWidth="1"/>
    <col min="10246" max="10246" width="10.85546875" style="80" customWidth="1"/>
    <col min="10247" max="10247" width="9.7109375" style="80" customWidth="1"/>
    <col min="10248" max="10248" width="10" style="80" customWidth="1"/>
    <col min="10249" max="10249" width="10.42578125" style="80" customWidth="1"/>
    <col min="10250" max="10250" width="9.140625" style="80"/>
    <col min="10251" max="10251" width="11.28515625" style="80" customWidth="1"/>
    <col min="10252" max="10252" width="10.42578125" style="80" customWidth="1"/>
    <col min="10253" max="10496" width="9.140625" style="80"/>
    <col min="10497" max="10497" width="20.140625" style="80" customWidth="1"/>
    <col min="10498" max="10499" width="10" style="80" customWidth="1"/>
    <col min="10500" max="10500" width="10.5703125" style="80" customWidth="1"/>
    <col min="10501" max="10501" width="11.42578125" style="80" customWidth="1"/>
    <col min="10502" max="10502" width="10.85546875" style="80" customWidth="1"/>
    <col min="10503" max="10503" width="9.7109375" style="80" customWidth="1"/>
    <col min="10504" max="10504" width="10" style="80" customWidth="1"/>
    <col min="10505" max="10505" width="10.42578125" style="80" customWidth="1"/>
    <col min="10506" max="10506" width="9.140625" style="80"/>
    <col min="10507" max="10507" width="11.28515625" style="80" customWidth="1"/>
    <col min="10508" max="10508" width="10.42578125" style="80" customWidth="1"/>
    <col min="10509" max="10752" width="9.140625" style="80"/>
    <col min="10753" max="10753" width="20.140625" style="80" customWidth="1"/>
    <col min="10754" max="10755" width="10" style="80" customWidth="1"/>
    <col min="10756" max="10756" width="10.5703125" style="80" customWidth="1"/>
    <col min="10757" max="10757" width="11.42578125" style="80" customWidth="1"/>
    <col min="10758" max="10758" width="10.85546875" style="80" customWidth="1"/>
    <col min="10759" max="10759" width="9.7109375" style="80" customWidth="1"/>
    <col min="10760" max="10760" width="10" style="80" customWidth="1"/>
    <col min="10761" max="10761" width="10.42578125" style="80" customWidth="1"/>
    <col min="10762" max="10762" width="9.140625" style="80"/>
    <col min="10763" max="10763" width="11.28515625" style="80" customWidth="1"/>
    <col min="10764" max="10764" width="10.42578125" style="80" customWidth="1"/>
    <col min="10765" max="11008" width="9.140625" style="80"/>
    <col min="11009" max="11009" width="20.140625" style="80" customWidth="1"/>
    <col min="11010" max="11011" width="10" style="80" customWidth="1"/>
    <col min="11012" max="11012" width="10.5703125" style="80" customWidth="1"/>
    <col min="11013" max="11013" width="11.42578125" style="80" customWidth="1"/>
    <col min="11014" max="11014" width="10.85546875" style="80" customWidth="1"/>
    <col min="11015" max="11015" width="9.7109375" style="80" customWidth="1"/>
    <col min="11016" max="11016" width="10" style="80" customWidth="1"/>
    <col min="11017" max="11017" width="10.42578125" style="80" customWidth="1"/>
    <col min="11018" max="11018" width="9.140625" style="80"/>
    <col min="11019" max="11019" width="11.28515625" style="80" customWidth="1"/>
    <col min="11020" max="11020" width="10.42578125" style="80" customWidth="1"/>
    <col min="11021" max="11264" width="9.140625" style="80"/>
    <col min="11265" max="11265" width="20.140625" style="80" customWidth="1"/>
    <col min="11266" max="11267" width="10" style="80" customWidth="1"/>
    <col min="11268" max="11268" width="10.5703125" style="80" customWidth="1"/>
    <col min="11269" max="11269" width="11.42578125" style="80" customWidth="1"/>
    <col min="11270" max="11270" width="10.85546875" style="80" customWidth="1"/>
    <col min="11271" max="11271" width="9.7109375" style="80" customWidth="1"/>
    <col min="11272" max="11272" width="10" style="80" customWidth="1"/>
    <col min="11273" max="11273" width="10.42578125" style="80" customWidth="1"/>
    <col min="11274" max="11274" width="9.140625" style="80"/>
    <col min="11275" max="11275" width="11.28515625" style="80" customWidth="1"/>
    <col min="11276" max="11276" width="10.42578125" style="80" customWidth="1"/>
    <col min="11277" max="11520" width="9.140625" style="80"/>
    <col min="11521" max="11521" width="20.140625" style="80" customWidth="1"/>
    <col min="11522" max="11523" width="10" style="80" customWidth="1"/>
    <col min="11524" max="11524" width="10.5703125" style="80" customWidth="1"/>
    <col min="11525" max="11525" width="11.42578125" style="80" customWidth="1"/>
    <col min="11526" max="11526" width="10.85546875" style="80" customWidth="1"/>
    <col min="11527" max="11527" width="9.7109375" style="80" customWidth="1"/>
    <col min="11528" max="11528" width="10" style="80" customWidth="1"/>
    <col min="11529" max="11529" width="10.42578125" style="80" customWidth="1"/>
    <col min="11530" max="11530" width="9.140625" style="80"/>
    <col min="11531" max="11531" width="11.28515625" style="80" customWidth="1"/>
    <col min="11532" max="11532" width="10.42578125" style="80" customWidth="1"/>
    <col min="11533" max="11776" width="9.140625" style="80"/>
    <col min="11777" max="11777" width="20.140625" style="80" customWidth="1"/>
    <col min="11778" max="11779" width="10" style="80" customWidth="1"/>
    <col min="11780" max="11780" width="10.5703125" style="80" customWidth="1"/>
    <col min="11781" max="11781" width="11.42578125" style="80" customWidth="1"/>
    <col min="11782" max="11782" width="10.85546875" style="80" customWidth="1"/>
    <col min="11783" max="11783" width="9.7109375" style="80" customWidth="1"/>
    <col min="11784" max="11784" width="10" style="80" customWidth="1"/>
    <col min="11785" max="11785" width="10.42578125" style="80" customWidth="1"/>
    <col min="11786" max="11786" width="9.140625" style="80"/>
    <col min="11787" max="11787" width="11.28515625" style="80" customWidth="1"/>
    <col min="11788" max="11788" width="10.42578125" style="80" customWidth="1"/>
    <col min="11789" max="12032" width="9.140625" style="80"/>
    <col min="12033" max="12033" width="20.140625" style="80" customWidth="1"/>
    <col min="12034" max="12035" width="10" style="80" customWidth="1"/>
    <col min="12036" max="12036" width="10.5703125" style="80" customWidth="1"/>
    <col min="12037" max="12037" width="11.42578125" style="80" customWidth="1"/>
    <col min="12038" max="12038" width="10.85546875" style="80" customWidth="1"/>
    <col min="12039" max="12039" width="9.7109375" style="80" customWidth="1"/>
    <col min="12040" max="12040" width="10" style="80" customWidth="1"/>
    <col min="12041" max="12041" width="10.42578125" style="80" customWidth="1"/>
    <col min="12042" max="12042" width="9.140625" style="80"/>
    <col min="12043" max="12043" width="11.28515625" style="80" customWidth="1"/>
    <col min="12044" max="12044" width="10.42578125" style="80" customWidth="1"/>
    <col min="12045" max="12288" width="9.140625" style="80"/>
    <col min="12289" max="12289" width="20.140625" style="80" customWidth="1"/>
    <col min="12290" max="12291" width="10" style="80" customWidth="1"/>
    <col min="12292" max="12292" width="10.5703125" style="80" customWidth="1"/>
    <col min="12293" max="12293" width="11.42578125" style="80" customWidth="1"/>
    <col min="12294" max="12294" width="10.85546875" style="80" customWidth="1"/>
    <col min="12295" max="12295" width="9.7109375" style="80" customWidth="1"/>
    <col min="12296" max="12296" width="10" style="80" customWidth="1"/>
    <col min="12297" max="12297" width="10.42578125" style="80" customWidth="1"/>
    <col min="12298" max="12298" width="9.140625" style="80"/>
    <col min="12299" max="12299" width="11.28515625" style="80" customWidth="1"/>
    <col min="12300" max="12300" width="10.42578125" style="80" customWidth="1"/>
    <col min="12301" max="12544" width="9.140625" style="80"/>
    <col min="12545" max="12545" width="20.140625" style="80" customWidth="1"/>
    <col min="12546" max="12547" width="10" style="80" customWidth="1"/>
    <col min="12548" max="12548" width="10.5703125" style="80" customWidth="1"/>
    <col min="12549" max="12549" width="11.42578125" style="80" customWidth="1"/>
    <col min="12550" max="12550" width="10.85546875" style="80" customWidth="1"/>
    <col min="12551" max="12551" width="9.7109375" style="80" customWidth="1"/>
    <col min="12552" max="12552" width="10" style="80" customWidth="1"/>
    <col min="12553" max="12553" width="10.42578125" style="80" customWidth="1"/>
    <col min="12554" max="12554" width="9.140625" style="80"/>
    <col min="12555" max="12555" width="11.28515625" style="80" customWidth="1"/>
    <col min="12556" max="12556" width="10.42578125" style="80" customWidth="1"/>
    <col min="12557" max="12800" width="9.140625" style="80"/>
    <col min="12801" max="12801" width="20.140625" style="80" customWidth="1"/>
    <col min="12802" max="12803" width="10" style="80" customWidth="1"/>
    <col min="12804" max="12804" width="10.5703125" style="80" customWidth="1"/>
    <col min="12805" max="12805" width="11.42578125" style="80" customWidth="1"/>
    <col min="12806" max="12806" width="10.85546875" style="80" customWidth="1"/>
    <col min="12807" max="12807" width="9.7109375" style="80" customWidth="1"/>
    <col min="12808" max="12808" width="10" style="80" customWidth="1"/>
    <col min="12809" max="12809" width="10.42578125" style="80" customWidth="1"/>
    <col min="12810" max="12810" width="9.140625" style="80"/>
    <col min="12811" max="12811" width="11.28515625" style="80" customWidth="1"/>
    <col min="12812" max="12812" width="10.42578125" style="80" customWidth="1"/>
    <col min="12813" max="13056" width="9.140625" style="80"/>
    <col min="13057" max="13057" width="20.140625" style="80" customWidth="1"/>
    <col min="13058" max="13059" width="10" style="80" customWidth="1"/>
    <col min="13060" max="13060" width="10.5703125" style="80" customWidth="1"/>
    <col min="13061" max="13061" width="11.42578125" style="80" customWidth="1"/>
    <col min="13062" max="13062" width="10.85546875" style="80" customWidth="1"/>
    <col min="13063" max="13063" width="9.7109375" style="80" customWidth="1"/>
    <col min="13064" max="13064" width="10" style="80" customWidth="1"/>
    <col min="13065" max="13065" width="10.42578125" style="80" customWidth="1"/>
    <col min="13066" max="13066" width="9.140625" style="80"/>
    <col min="13067" max="13067" width="11.28515625" style="80" customWidth="1"/>
    <col min="13068" max="13068" width="10.42578125" style="80" customWidth="1"/>
    <col min="13069" max="13312" width="9.140625" style="80"/>
    <col min="13313" max="13313" width="20.140625" style="80" customWidth="1"/>
    <col min="13314" max="13315" width="10" style="80" customWidth="1"/>
    <col min="13316" max="13316" width="10.5703125" style="80" customWidth="1"/>
    <col min="13317" max="13317" width="11.42578125" style="80" customWidth="1"/>
    <col min="13318" max="13318" width="10.85546875" style="80" customWidth="1"/>
    <col min="13319" max="13319" width="9.7109375" style="80" customWidth="1"/>
    <col min="13320" max="13320" width="10" style="80" customWidth="1"/>
    <col min="13321" max="13321" width="10.42578125" style="80" customWidth="1"/>
    <col min="13322" max="13322" width="9.140625" style="80"/>
    <col min="13323" max="13323" width="11.28515625" style="80" customWidth="1"/>
    <col min="13324" max="13324" width="10.42578125" style="80" customWidth="1"/>
    <col min="13325" max="13568" width="9.140625" style="80"/>
    <col min="13569" max="13569" width="20.140625" style="80" customWidth="1"/>
    <col min="13570" max="13571" width="10" style="80" customWidth="1"/>
    <col min="13572" max="13572" width="10.5703125" style="80" customWidth="1"/>
    <col min="13573" max="13573" width="11.42578125" style="80" customWidth="1"/>
    <col min="13574" max="13574" width="10.85546875" style="80" customWidth="1"/>
    <col min="13575" max="13575" width="9.7109375" style="80" customWidth="1"/>
    <col min="13576" max="13576" width="10" style="80" customWidth="1"/>
    <col min="13577" max="13577" width="10.42578125" style="80" customWidth="1"/>
    <col min="13578" max="13578" width="9.140625" style="80"/>
    <col min="13579" max="13579" width="11.28515625" style="80" customWidth="1"/>
    <col min="13580" max="13580" width="10.42578125" style="80" customWidth="1"/>
    <col min="13581" max="13824" width="9.140625" style="80"/>
    <col min="13825" max="13825" width="20.140625" style="80" customWidth="1"/>
    <col min="13826" max="13827" width="10" style="80" customWidth="1"/>
    <col min="13828" max="13828" width="10.5703125" style="80" customWidth="1"/>
    <col min="13829" max="13829" width="11.42578125" style="80" customWidth="1"/>
    <col min="13830" max="13830" width="10.85546875" style="80" customWidth="1"/>
    <col min="13831" max="13831" width="9.7109375" style="80" customWidth="1"/>
    <col min="13832" max="13832" width="10" style="80" customWidth="1"/>
    <col min="13833" max="13833" width="10.42578125" style="80" customWidth="1"/>
    <col min="13834" max="13834" width="9.140625" style="80"/>
    <col min="13835" max="13835" width="11.28515625" style="80" customWidth="1"/>
    <col min="13836" max="13836" width="10.42578125" style="80" customWidth="1"/>
    <col min="13837" max="14080" width="9.140625" style="80"/>
    <col min="14081" max="14081" width="20.140625" style="80" customWidth="1"/>
    <col min="14082" max="14083" width="10" style="80" customWidth="1"/>
    <col min="14084" max="14084" width="10.5703125" style="80" customWidth="1"/>
    <col min="14085" max="14085" width="11.42578125" style="80" customWidth="1"/>
    <col min="14086" max="14086" width="10.85546875" style="80" customWidth="1"/>
    <col min="14087" max="14087" width="9.7109375" style="80" customWidth="1"/>
    <col min="14088" max="14088" width="10" style="80" customWidth="1"/>
    <col min="14089" max="14089" width="10.42578125" style="80" customWidth="1"/>
    <col min="14090" max="14090" width="9.140625" style="80"/>
    <col min="14091" max="14091" width="11.28515625" style="80" customWidth="1"/>
    <col min="14092" max="14092" width="10.42578125" style="80" customWidth="1"/>
    <col min="14093" max="14336" width="9.140625" style="80"/>
    <col min="14337" max="14337" width="20.140625" style="80" customWidth="1"/>
    <col min="14338" max="14339" width="10" style="80" customWidth="1"/>
    <col min="14340" max="14340" width="10.5703125" style="80" customWidth="1"/>
    <col min="14341" max="14341" width="11.42578125" style="80" customWidth="1"/>
    <col min="14342" max="14342" width="10.85546875" style="80" customWidth="1"/>
    <col min="14343" max="14343" width="9.7109375" style="80" customWidth="1"/>
    <col min="14344" max="14344" width="10" style="80" customWidth="1"/>
    <col min="14345" max="14345" width="10.42578125" style="80" customWidth="1"/>
    <col min="14346" max="14346" width="9.140625" style="80"/>
    <col min="14347" max="14347" width="11.28515625" style="80" customWidth="1"/>
    <col min="14348" max="14348" width="10.42578125" style="80" customWidth="1"/>
    <col min="14349" max="14592" width="9.140625" style="80"/>
    <col min="14593" max="14593" width="20.140625" style="80" customWidth="1"/>
    <col min="14594" max="14595" width="10" style="80" customWidth="1"/>
    <col min="14596" max="14596" width="10.5703125" style="80" customWidth="1"/>
    <col min="14597" max="14597" width="11.42578125" style="80" customWidth="1"/>
    <col min="14598" max="14598" width="10.85546875" style="80" customWidth="1"/>
    <col min="14599" max="14599" width="9.7109375" style="80" customWidth="1"/>
    <col min="14600" max="14600" width="10" style="80" customWidth="1"/>
    <col min="14601" max="14601" width="10.42578125" style="80" customWidth="1"/>
    <col min="14602" max="14602" width="9.140625" style="80"/>
    <col min="14603" max="14603" width="11.28515625" style="80" customWidth="1"/>
    <col min="14604" max="14604" width="10.42578125" style="80" customWidth="1"/>
    <col min="14605" max="14848" width="9.140625" style="80"/>
    <col min="14849" max="14849" width="20.140625" style="80" customWidth="1"/>
    <col min="14850" max="14851" width="10" style="80" customWidth="1"/>
    <col min="14852" max="14852" width="10.5703125" style="80" customWidth="1"/>
    <col min="14853" max="14853" width="11.42578125" style="80" customWidth="1"/>
    <col min="14854" max="14854" width="10.85546875" style="80" customWidth="1"/>
    <col min="14855" max="14855" width="9.7109375" style="80" customWidth="1"/>
    <col min="14856" max="14856" width="10" style="80" customWidth="1"/>
    <col min="14857" max="14857" width="10.42578125" style="80" customWidth="1"/>
    <col min="14858" max="14858" width="9.140625" style="80"/>
    <col min="14859" max="14859" width="11.28515625" style="80" customWidth="1"/>
    <col min="14860" max="14860" width="10.42578125" style="80" customWidth="1"/>
    <col min="14861" max="15104" width="9.140625" style="80"/>
    <col min="15105" max="15105" width="20.140625" style="80" customWidth="1"/>
    <col min="15106" max="15107" width="10" style="80" customWidth="1"/>
    <col min="15108" max="15108" width="10.5703125" style="80" customWidth="1"/>
    <col min="15109" max="15109" width="11.42578125" style="80" customWidth="1"/>
    <col min="15110" max="15110" width="10.85546875" style="80" customWidth="1"/>
    <col min="15111" max="15111" width="9.7109375" style="80" customWidth="1"/>
    <col min="15112" max="15112" width="10" style="80" customWidth="1"/>
    <col min="15113" max="15113" width="10.42578125" style="80" customWidth="1"/>
    <col min="15114" max="15114" width="9.140625" style="80"/>
    <col min="15115" max="15115" width="11.28515625" style="80" customWidth="1"/>
    <col min="15116" max="15116" width="10.42578125" style="80" customWidth="1"/>
    <col min="15117" max="15360" width="9.140625" style="80"/>
    <col min="15361" max="15361" width="20.140625" style="80" customWidth="1"/>
    <col min="15362" max="15363" width="10" style="80" customWidth="1"/>
    <col min="15364" max="15364" width="10.5703125" style="80" customWidth="1"/>
    <col min="15365" max="15365" width="11.42578125" style="80" customWidth="1"/>
    <col min="15366" max="15366" width="10.85546875" style="80" customWidth="1"/>
    <col min="15367" max="15367" width="9.7109375" style="80" customWidth="1"/>
    <col min="15368" max="15368" width="10" style="80" customWidth="1"/>
    <col min="15369" max="15369" width="10.42578125" style="80" customWidth="1"/>
    <col min="15370" max="15370" width="9.140625" style="80"/>
    <col min="15371" max="15371" width="11.28515625" style="80" customWidth="1"/>
    <col min="15372" max="15372" width="10.42578125" style="80" customWidth="1"/>
    <col min="15373" max="15616" width="9.140625" style="80"/>
    <col min="15617" max="15617" width="20.140625" style="80" customWidth="1"/>
    <col min="15618" max="15619" width="10" style="80" customWidth="1"/>
    <col min="15620" max="15620" width="10.5703125" style="80" customWidth="1"/>
    <col min="15621" max="15621" width="11.42578125" style="80" customWidth="1"/>
    <col min="15622" max="15622" width="10.85546875" style="80" customWidth="1"/>
    <col min="15623" max="15623" width="9.7109375" style="80" customWidth="1"/>
    <col min="15624" max="15624" width="10" style="80" customWidth="1"/>
    <col min="15625" max="15625" width="10.42578125" style="80" customWidth="1"/>
    <col min="15626" max="15626" width="9.140625" style="80"/>
    <col min="15627" max="15627" width="11.28515625" style="80" customWidth="1"/>
    <col min="15628" max="15628" width="10.42578125" style="80" customWidth="1"/>
    <col min="15629" max="15872" width="9.140625" style="80"/>
    <col min="15873" max="15873" width="20.140625" style="80" customWidth="1"/>
    <col min="15874" max="15875" width="10" style="80" customWidth="1"/>
    <col min="15876" max="15876" width="10.5703125" style="80" customWidth="1"/>
    <col min="15877" max="15877" width="11.42578125" style="80" customWidth="1"/>
    <col min="15878" max="15878" width="10.85546875" style="80" customWidth="1"/>
    <col min="15879" max="15879" width="9.7109375" style="80" customWidth="1"/>
    <col min="15880" max="15880" width="10" style="80" customWidth="1"/>
    <col min="15881" max="15881" width="10.42578125" style="80" customWidth="1"/>
    <col min="15882" max="15882" width="9.140625" style="80"/>
    <col min="15883" max="15883" width="11.28515625" style="80" customWidth="1"/>
    <col min="15884" max="15884" width="10.42578125" style="80" customWidth="1"/>
    <col min="15885" max="16128" width="9.140625" style="80"/>
    <col min="16129" max="16129" width="20.140625" style="80" customWidth="1"/>
    <col min="16130" max="16131" width="10" style="80" customWidth="1"/>
    <col min="16132" max="16132" width="10.5703125" style="80" customWidth="1"/>
    <col min="16133" max="16133" width="11.42578125" style="80" customWidth="1"/>
    <col min="16134" max="16134" width="10.85546875" style="80" customWidth="1"/>
    <col min="16135" max="16135" width="9.7109375" style="80" customWidth="1"/>
    <col min="16136" max="16136" width="10" style="80" customWidth="1"/>
    <col min="16137" max="16137" width="10.42578125" style="80" customWidth="1"/>
    <col min="16138" max="16138" width="9.140625" style="80"/>
    <col min="16139" max="16139" width="11.28515625" style="80" customWidth="1"/>
    <col min="16140" max="16140" width="10.42578125" style="80" customWidth="1"/>
    <col min="16141" max="16384" width="9.140625" style="80"/>
  </cols>
  <sheetData>
    <row r="1" spans="1:12" ht="19.5">
      <c r="A1" s="639" t="s">
        <v>305</v>
      </c>
      <c r="B1" s="639"/>
      <c r="C1" s="640"/>
      <c r="D1" s="640"/>
      <c r="E1" s="726" t="s">
        <v>389</v>
      </c>
      <c r="G1" s="641"/>
      <c r="H1" s="640"/>
      <c r="I1" s="640"/>
      <c r="J1" s="640"/>
      <c r="K1" s="640"/>
    </row>
    <row r="2" spans="1:12" ht="15" customHeight="1" thickBot="1">
      <c r="A2" s="642" t="s">
        <v>263</v>
      </c>
      <c r="B2" s="642"/>
      <c r="C2" s="640"/>
      <c r="D2" s="640"/>
      <c r="E2" s="640"/>
      <c r="F2" s="641"/>
      <c r="G2" s="640"/>
      <c r="H2" s="640"/>
      <c r="I2" s="640"/>
      <c r="J2" s="640"/>
      <c r="K2" s="640"/>
    </row>
    <row r="3" spans="1:12" ht="21" thickBot="1">
      <c r="A3" s="824" t="s">
        <v>8</v>
      </c>
      <c r="B3" s="815"/>
      <c r="C3" s="815"/>
      <c r="D3" s="815"/>
      <c r="E3" s="815"/>
      <c r="F3" s="815"/>
      <c r="G3" s="815"/>
      <c r="H3" s="815"/>
      <c r="I3" s="815"/>
      <c r="J3" s="815"/>
      <c r="K3" s="815"/>
      <c r="L3" s="825"/>
    </row>
    <row r="4" spans="1:12">
      <c r="A4" s="5"/>
      <c r="B4" s="6"/>
      <c r="C4" s="2" t="s">
        <v>9</v>
      </c>
      <c r="D4" s="2"/>
      <c r="E4" s="2"/>
      <c r="F4" s="2"/>
      <c r="G4" s="816"/>
      <c r="H4" s="1152" t="s">
        <v>10</v>
      </c>
      <c r="I4" s="1153"/>
      <c r="J4" s="845" t="s">
        <v>11</v>
      </c>
      <c r="K4" s="817" t="s">
        <v>12</v>
      </c>
      <c r="L4" s="818"/>
    </row>
    <row r="5" spans="1:12" ht="15.75">
      <c r="A5" s="7" t="s">
        <v>13</v>
      </c>
      <c r="B5" s="8" t="s">
        <v>14</v>
      </c>
      <c r="C5" s="819" t="s">
        <v>40</v>
      </c>
      <c r="D5" s="819"/>
      <c r="E5" s="820" t="s">
        <v>41</v>
      </c>
      <c r="F5" s="821"/>
      <c r="G5" s="846"/>
      <c r="H5" s="1150" t="s">
        <v>15</v>
      </c>
      <c r="I5" s="1151"/>
      <c r="J5" s="847" t="s">
        <v>16</v>
      </c>
      <c r="K5" s="822" t="s">
        <v>17</v>
      </c>
      <c r="L5" s="823"/>
    </row>
    <row r="6" spans="1:12" ht="41.25" customHeight="1" thickBot="1">
      <c r="A6" s="9" t="s">
        <v>18</v>
      </c>
      <c r="B6" s="10" t="s">
        <v>19</v>
      </c>
      <c r="C6" s="750" t="s">
        <v>393</v>
      </c>
      <c r="D6" s="1110" t="s">
        <v>388</v>
      </c>
      <c r="E6" s="814" t="s">
        <v>393</v>
      </c>
      <c r="F6" s="990" t="s">
        <v>388</v>
      </c>
      <c r="G6" s="844" t="s">
        <v>20</v>
      </c>
      <c r="H6" s="1104" t="s">
        <v>393</v>
      </c>
      <c r="I6" s="761" t="s">
        <v>20</v>
      </c>
      <c r="J6" s="848" t="s">
        <v>20</v>
      </c>
      <c r="K6" s="1105" t="s">
        <v>393</v>
      </c>
      <c r="L6" s="849" t="s">
        <v>21</v>
      </c>
    </row>
    <row r="7" spans="1:12" ht="15" thickBot="1">
      <c r="A7" s="11" t="s">
        <v>22</v>
      </c>
      <c r="B7" s="12" t="s">
        <v>23</v>
      </c>
      <c r="C7" s="42">
        <v>22242.060335624927</v>
      </c>
      <c r="D7" s="42">
        <v>22555.854148018338</v>
      </c>
      <c r="E7" s="43">
        <v>22686.901542337426</v>
      </c>
      <c r="F7" s="991">
        <v>23006.971230978706</v>
      </c>
      <c r="G7" s="850">
        <v>-1.3911856777145413</v>
      </c>
      <c r="H7" s="44">
        <v>322.17257396277057</v>
      </c>
      <c r="I7" s="44">
        <v>-0.61081594872387102</v>
      </c>
      <c r="J7" s="45">
        <v>-13.996788116029308</v>
      </c>
      <c r="K7" s="44">
        <v>100</v>
      </c>
      <c r="L7" s="851" t="s">
        <v>23</v>
      </c>
    </row>
    <row r="8" spans="1:12" ht="15" thickBot="1">
      <c r="A8" s="13"/>
      <c r="B8" s="14"/>
      <c r="C8" s="46"/>
      <c r="D8" s="46"/>
      <c r="E8" s="46"/>
      <c r="F8" s="46"/>
      <c r="G8" s="852"/>
      <c r="H8" s="45"/>
      <c r="I8" s="45"/>
      <c r="J8" s="45"/>
      <c r="K8" s="45"/>
      <c r="L8" s="853"/>
    </row>
    <row r="9" spans="1:12" ht="15">
      <c r="A9" s="15" t="s">
        <v>87</v>
      </c>
      <c r="B9" s="16" t="s">
        <v>23</v>
      </c>
      <c r="C9" s="47">
        <v>21570.839086094205</v>
      </c>
      <c r="D9" s="47">
        <v>23582.386986201887</v>
      </c>
      <c r="E9" s="48">
        <v>22002.255867816089</v>
      </c>
      <c r="F9" s="48">
        <v>24054.034725925925</v>
      </c>
      <c r="G9" s="854">
        <v>-8.529874016929007</v>
      </c>
      <c r="H9" s="49">
        <v>267.67692307692312</v>
      </c>
      <c r="I9" s="49">
        <v>-8.0649798511486868</v>
      </c>
      <c r="J9" s="49">
        <v>-74.509803921568633</v>
      </c>
      <c r="K9" s="49">
        <v>7.5859251911069611E-2</v>
      </c>
      <c r="L9" s="855">
        <v>-0.18008775200341393</v>
      </c>
    </row>
    <row r="10" spans="1:12" ht="15">
      <c r="A10" s="24" t="s">
        <v>88</v>
      </c>
      <c r="B10" s="50" t="s">
        <v>23</v>
      </c>
      <c r="C10" s="51">
        <v>23124.43630736374</v>
      </c>
      <c r="D10" s="51">
        <v>23537.736615126385</v>
      </c>
      <c r="E10" s="52">
        <v>23586.925033511015</v>
      </c>
      <c r="F10" s="52">
        <v>24008.491347428913</v>
      </c>
      <c r="G10" s="856">
        <v>-1.755905057995423</v>
      </c>
      <c r="H10" s="53">
        <v>353.53943253264549</v>
      </c>
      <c r="I10" s="53">
        <v>-0.60498837950927453</v>
      </c>
      <c r="J10" s="53">
        <v>-16.300094454189718</v>
      </c>
      <c r="K10" s="53">
        <v>36.196533815720372</v>
      </c>
      <c r="L10" s="857">
        <v>-0.99607885114703976</v>
      </c>
    </row>
    <row r="11" spans="1:12" ht="15">
      <c r="A11" s="17" t="s">
        <v>89</v>
      </c>
      <c r="B11" s="18" t="s">
        <v>23</v>
      </c>
      <c r="C11" s="54">
        <v>22909.903228602281</v>
      </c>
      <c r="D11" s="54">
        <v>23567.131414646221</v>
      </c>
      <c r="E11" s="55">
        <v>23368.101293174328</v>
      </c>
      <c r="F11" s="55">
        <v>24038.474042939146</v>
      </c>
      <c r="G11" s="858">
        <v>-2.7887491883526083</v>
      </c>
      <c r="H11" s="56">
        <v>398.25088495575216</v>
      </c>
      <c r="I11" s="56">
        <v>-0.87906984368357943</v>
      </c>
      <c r="J11" s="56">
        <v>-19.189511323003575</v>
      </c>
      <c r="K11" s="56">
        <v>7.9127035070315692</v>
      </c>
      <c r="L11" s="859">
        <v>-0.50845477862536193</v>
      </c>
    </row>
    <row r="12" spans="1:12" ht="15">
      <c r="A12" s="17" t="s">
        <v>90</v>
      </c>
      <c r="B12" s="18" t="s">
        <v>23</v>
      </c>
      <c r="C12" s="54" t="s">
        <v>79</v>
      </c>
      <c r="D12" s="54" t="s">
        <v>79</v>
      </c>
      <c r="E12" s="55" t="s">
        <v>79</v>
      </c>
      <c r="F12" s="55" t="s">
        <v>79</v>
      </c>
      <c r="G12" s="858" t="s">
        <v>79</v>
      </c>
      <c r="H12" s="56" t="s">
        <v>79</v>
      </c>
      <c r="I12" s="56" t="s">
        <v>79</v>
      </c>
      <c r="J12" s="56" t="s">
        <v>79</v>
      </c>
      <c r="K12" s="1111" t="s">
        <v>79</v>
      </c>
      <c r="L12" s="1112" t="s">
        <v>79</v>
      </c>
    </row>
    <row r="13" spans="1:12" ht="15">
      <c r="A13" s="17" t="s">
        <v>77</v>
      </c>
      <c r="B13" s="18" t="s">
        <v>23</v>
      </c>
      <c r="C13" s="54">
        <v>20603.973668541435</v>
      </c>
      <c r="D13" s="54">
        <v>20675.136857719735</v>
      </c>
      <c r="E13" s="55">
        <v>21016.053141912264</v>
      </c>
      <c r="F13" s="55">
        <v>21088.63959487413</v>
      </c>
      <c r="G13" s="858">
        <v>-0.34419694373984033</v>
      </c>
      <c r="H13" s="56">
        <v>286.53513563730957</v>
      </c>
      <c r="I13" s="56">
        <v>8.7819304713795204E-2</v>
      </c>
      <c r="J13" s="56">
        <v>-10.060160427807487</v>
      </c>
      <c r="K13" s="56">
        <v>31.40573029118282</v>
      </c>
      <c r="L13" s="859">
        <v>1.3746151652167455</v>
      </c>
    </row>
    <row r="14" spans="1:12" ht="15.75" thickBot="1">
      <c r="A14" s="19" t="s">
        <v>91</v>
      </c>
      <c r="B14" s="20" t="s">
        <v>23</v>
      </c>
      <c r="C14" s="57">
        <v>22429.433252855735</v>
      </c>
      <c r="D14" s="57">
        <v>22511.396862767175</v>
      </c>
      <c r="E14" s="58">
        <v>22878.021917912851</v>
      </c>
      <c r="F14" s="58">
        <v>22961.624800022517</v>
      </c>
      <c r="G14" s="860">
        <v>-0.36409828502024871</v>
      </c>
      <c r="H14" s="59">
        <v>297.01797752808989</v>
      </c>
      <c r="I14" s="59">
        <v>0.38057791590406442</v>
      </c>
      <c r="J14" s="59">
        <v>-12.890462307371928</v>
      </c>
      <c r="K14" s="59">
        <v>24.40917313415417</v>
      </c>
      <c r="L14" s="861">
        <v>0.31000621655906713</v>
      </c>
    </row>
    <row r="15" spans="1:12" ht="15" thickBot="1">
      <c r="A15" s="13"/>
      <c r="B15" s="21"/>
      <c r="C15" s="46"/>
      <c r="D15" s="46"/>
      <c r="E15" s="46"/>
      <c r="F15" s="46"/>
      <c r="G15" s="852"/>
      <c r="H15" s="45"/>
      <c r="I15" s="45"/>
      <c r="J15" s="45"/>
      <c r="K15" s="45"/>
      <c r="L15" s="853"/>
    </row>
    <row r="16" spans="1:12" ht="14.25">
      <c r="A16" s="22" t="s">
        <v>92</v>
      </c>
      <c r="B16" s="23" t="s">
        <v>25</v>
      </c>
      <c r="C16" s="60" t="s">
        <v>79</v>
      </c>
      <c r="D16" s="60" t="s">
        <v>191</v>
      </c>
      <c r="E16" s="61" t="s">
        <v>79</v>
      </c>
      <c r="F16" s="61" t="s">
        <v>191</v>
      </c>
      <c r="G16" s="862" t="s">
        <v>79</v>
      </c>
      <c r="H16" s="62" t="s">
        <v>79</v>
      </c>
      <c r="I16" s="62" t="s">
        <v>79</v>
      </c>
      <c r="J16" s="63" t="s">
        <v>79</v>
      </c>
      <c r="K16" s="63" t="s">
        <v>79</v>
      </c>
      <c r="L16" s="863" t="s">
        <v>79</v>
      </c>
    </row>
    <row r="17" spans="1:12" ht="15">
      <c r="A17" s="24" t="s">
        <v>92</v>
      </c>
      <c r="B17" s="25" t="s">
        <v>26</v>
      </c>
      <c r="C17" s="54" t="s">
        <v>79</v>
      </c>
      <c r="D17" s="54" t="s">
        <v>79</v>
      </c>
      <c r="E17" s="55" t="s">
        <v>79</v>
      </c>
      <c r="F17" s="55" t="s">
        <v>79</v>
      </c>
      <c r="G17" s="858" t="s">
        <v>79</v>
      </c>
      <c r="H17" s="56" t="s">
        <v>79</v>
      </c>
      <c r="I17" s="56" t="s">
        <v>79</v>
      </c>
      <c r="J17" s="64" t="s">
        <v>79</v>
      </c>
      <c r="K17" s="64" t="s">
        <v>79</v>
      </c>
      <c r="L17" s="864" t="s">
        <v>79</v>
      </c>
    </row>
    <row r="18" spans="1:12" ht="15">
      <c r="A18" s="24" t="s">
        <v>92</v>
      </c>
      <c r="B18" s="25" t="s">
        <v>27</v>
      </c>
      <c r="C18" s="54" t="s">
        <v>79</v>
      </c>
      <c r="D18" s="54" t="s">
        <v>191</v>
      </c>
      <c r="E18" s="55" t="s">
        <v>79</v>
      </c>
      <c r="F18" s="55" t="s">
        <v>191</v>
      </c>
      <c r="G18" s="858" t="s">
        <v>79</v>
      </c>
      <c r="H18" s="56" t="s">
        <v>79</v>
      </c>
      <c r="I18" s="56" t="s">
        <v>79</v>
      </c>
      <c r="J18" s="64" t="s">
        <v>79</v>
      </c>
      <c r="K18" s="64" t="s">
        <v>79</v>
      </c>
      <c r="L18" s="864" t="s">
        <v>79</v>
      </c>
    </row>
    <row r="19" spans="1:12" ht="14.25">
      <c r="A19" s="22" t="s">
        <v>92</v>
      </c>
      <c r="B19" s="26" t="s">
        <v>28</v>
      </c>
      <c r="C19" s="65" t="s">
        <v>191</v>
      </c>
      <c r="D19" s="65">
        <v>24937.373129992735</v>
      </c>
      <c r="E19" s="66" t="s">
        <v>191</v>
      </c>
      <c r="F19" s="66">
        <v>25436.12059259259</v>
      </c>
      <c r="G19" s="865" t="s">
        <v>191</v>
      </c>
      <c r="H19" s="67" t="s">
        <v>191</v>
      </c>
      <c r="I19" s="67" t="s">
        <v>79</v>
      </c>
      <c r="J19" s="68" t="s">
        <v>79</v>
      </c>
      <c r="K19" s="68" t="s">
        <v>191</v>
      </c>
      <c r="L19" s="866" t="s">
        <v>79</v>
      </c>
    </row>
    <row r="20" spans="1:12" ht="15">
      <c r="A20" s="24" t="s">
        <v>92</v>
      </c>
      <c r="B20" s="25" t="s">
        <v>29</v>
      </c>
      <c r="C20" s="54" t="s">
        <v>79</v>
      </c>
      <c r="D20" s="54">
        <v>25329.510784313723</v>
      </c>
      <c r="E20" s="55" t="s">
        <v>79</v>
      </c>
      <c r="F20" s="55">
        <v>25836.100999999999</v>
      </c>
      <c r="G20" s="858" t="s">
        <v>79</v>
      </c>
      <c r="H20" s="56" t="s">
        <v>79</v>
      </c>
      <c r="I20" s="56" t="s">
        <v>79</v>
      </c>
      <c r="J20" s="64" t="s">
        <v>79</v>
      </c>
      <c r="K20" s="64" t="s">
        <v>79</v>
      </c>
      <c r="L20" s="864" t="s">
        <v>79</v>
      </c>
    </row>
    <row r="21" spans="1:12" ht="15">
      <c r="A21" s="24" t="s">
        <v>92</v>
      </c>
      <c r="B21" s="25" t="s">
        <v>30</v>
      </c>
      <c r="C21" s="54" t="s">
        <v>191</v>
      </c>
      <c r="D21" s="54">
        <v>24083.897058823528</v>
      </c>
      <c r="E21" s="55" t="s">
        <v>191</v>
      </c>
      <c r="F21" s="55">
        <v>24565.575000000001</v>
      </c>
      <c r="G21" s="858" t="s">
        <v>191</v>
      </c>
      <c r="H21" s="56" t="s">
        <v>191</v>
      </c>
      <c r="I21" s="56" t="s">
        <v>79</v>
      </c>
      <c r="J21" s="64" t="s">
        <v>79</v>
      </c>
      <c r="K21" s="64" t="s">
        <v>191</v>
      </c>
      <c r="L21" s="864" t="s">
        <v>79</v>
      </c>
    </row>
    <row r="22" spans="1:12" ht="14.25">
      <c r="A22" s="22" t="s">
        <v>92</v>
      </c>
      <c r="B22" s="26" t="s">
        <v>31</v>
      </c>
      <c r="C22" s="65">
        <v>20494.362928921571</v>
      </c>
      <c r="D22" s="65">
        <v>21049.9699539705</v>
      </c>
      <c r="E22" s="66">
        <v>20904.250187500002</v>
      </c>
      <c r="F22" s="66">
        <v>21470.96935304991</v>
      </c>
      <c r="G22" s="865">
        <v>-2.6394670693775959</v>
      </c>
      <c r="H22" s="67">
        <v>248.86666666666667</v>
      </c>
      <c r="I22" s="67">
        <v>5.8204383970223095</v>
      </c>
      <c r="J22" s="68">
        <v>-60.869565217391312</v>
      </c>
      <c r="K22" s="68">
        <v>5.2517943630740499E-2</v>
      </c>
      <c r="L22" s="866">
        <v>-6.29091365659874E-2</v>
      </c>
    </row>
    <row r="23" spans="1:12" ht="15">
      <c r="A23" s="24" t="s">
        <v>92</v>
      </c>
      <c r="B23" s="25" t="s">
        <v>32</v>
      </c>
      <c r="C23" s="54">
        <v>19656.608823529412</v>
      </c>
      <c r="D23" s="54">
        <v>21175.036274509803</v>
      </c>
      <c r="E23" s="55">
        <v>20049.741000000002</v>
      </c>
      <c r="F23" s="55">
        <v>21598.537</v>
      </c>
      <c r="G23" s="858">
        <v>-7.170837543302115</v>
      </c>
      <c r="H23" s="56">
        <v>231.4</v>
      </c>
      <c r="I23" s="56">
        <v>-2.4040489245044236</v>
      </c>
      <c r="J23" s="64">
        <v>-66.666666666666657</v>
      </c>
      <c r="K23" s="64">
        <v>4.084728949057595E-2</v>
      </c>
      <c r="L23" s="864">
        <v>-6.4542653297740823E-2</v>
      </c>
    </row>
    <row r="24" spans="1:12" ht="15.75" thickBot="1">
      <c r="A24" s="27" t="s">
        <v>92</v>
      </c>
      <c r="B24" s="28" t="s">
        <v>33</v>
      </c>
      <c r="C24" s="69" t="s">
        <v>191</v>
      </c>
      <c r="D24" s="69" t="s">
        <v>191</v>
      </c>
      <c r="E24" s="70" t="s">
        <v>191</v>
      </c>
      <c r="F24" s="70" t="s">
        <v>191</v>
      </c>
      <c r="G24" s="867" t="s">
        <v>79</v>
      </c>
      <c r="H24" s="64" t="s">
        <v>191</v>
      </c>
      <c r="I24" s="64" t="s">
        <v>79</v>
      </c>
      <c r="J24" s="64" t="s">
        <v>79</v>
      </c>
      <c r="K24" s="64" t="s">
        <v>191</v>
      </c>
      <c r="L24" s="864" t="s">
        <v>79</v>
      </c>
    </row>
    <row r="25" spans="1:12" ht="15" thickBot="1">
      <c r="A25" s="13"/>
      <c r="B25" s="21"/>
      <c r="C25" s="46"/>
      <c r="D25" s="46"/>
      <c r="E25" s="46"/>
      <c r="F25" s="46"/>
      <c r="G25" s="852"/>
      <c r="H25" s="45"/>
      <c r="I25" s="45"/>
      <c r="J25" s="45"/>
      <c r="K25" s="45"/>
      <c r="L25" s="853"/>
    </row>
    <row r="26" spans="1:12" ht="14.25">
      <c r="A26" s="22" t="s">
        <v>93</v>
      </c>
      <c r="B26" s="23" t="s">
        <v>25</v>
      </c>
      <c r="C26" s="60">
        <v>23428.321778419424</v>
      </c>
      <c r="D26" s="60">
        <v>23882.693073305261</v>
      </c>
      <c r="E26" s="61">
        <v>23896.888213987811</v>
      </c>
      <c r="F26" s="61">
        <v>24360.346934771365</v>
      </c>
      <c r="G26" s="862">
        <v>-1.9025128091341925</v>
      </c>
      <c r="H26" s="62">
        <v>417.94137931034481</v>
      </c>
      <c r="I26" s="62">
        <v>0.34543934961867911</v>
      </c>
      <c r="J26" s="63">
        <v>-19.692307692307693</v>
      </c>
      <c r="K26" s="63">
        <v>3.0460407305829493</v>
      </c>
      <c r="L26" s="863">
        <v>-0.2160289271506648</v>
      </c>
    </row>
    <row r="27" spans="1:12" ht="15">
      <c r="A27" s="24" t="s">
        <v>93</v>
      </c>
      <c r="B27" s="25" t="s">
        <v>26</v>
      </c>
      <c r="C27" s="54">
        <v>23505.459803921567</v>
      </c>
      <c r="D27" s="54">
        <v>24117.345098039215</v>
      </c>
      <c r="E27" s="55">
        <v>23975.569</v>
      </c>
      <c r="F27" s="55">
        <v>24599.691999999999</v>
      </c>
      <c r="G27" s="858">
        <v>-2.5371171313852208</v>
      </c>
      <c r="H27" s="56">
        <v>407.7</v>
      </c>
      <c r="I27" s="56">
        <v>0.12278978388998035</v>
      </c>
      <c r="J27" s="64">
        <v>-23.929471032745592</v>
      </c>
      <c r="K27" s="64">
        <v>1.762268775164848</v>
      </c>
      <c r="L27" s="864">
        <v>-0.23010300040475951</v>
      </c>
    </row>
    <row r="28" spans="1:12" ht="15">
      <c r="A28" s="24" t="s">
        <v>93</v>
      </c>
      <c r="B28" s="25" t="s">
        <v>27</v>
      </c>
      <c r="C28" s="54">
        <v>23328.387254901962</v>
      </c>
      <c r="D28" s="54">
        <v>23534.931372549021</v>
      </c>
      <c r="E28" s="55">
        <v>23794.955000000002</v>
      </c>
      <c r="F28" s="55">
        <v>24005.63</v>
      </c>
      <c r="G28" s="858">
        <v>-0.877606628111819</v>
      </c>
      <c r="H28" s="56">
        <v>432</v>
      </c>
      <c r="I28" s="56">
        <v>0.20876826722337677</v>
      </c>
      <c r="J28" s="64">
        <v>-13.043478260869565</v>
      </c>
      <c r="K28" s="64">
        <v>1.2837719554181011</v>
      </c>
      <c r="L28" s="864">
        <v>1.4074073254094266E-2</v>
      </c>
    </row>
    <row r="29" spans="1:12" ht="14.25">
      <c r="A29" s="22" t="s">
        <v>93</v>
      </c>
      <c r="B29" s="26" t="s">
        <v>28</v>
      </c>
      <c r="C29" s="65">
        <v>23647.367762255995</v>
      </c>
      <c r="D29" s="65">
        <v>23888.864638994546</v>
      </c>
      <c r="E29" s="66">
        <v>24120.315117501115</v>
      </c>
      <c r="F29" s="66">
        <v>24366.641931774437</v>
      </c>
      <c r="G29" s="865">
        <v>-1.0109181846354782</v>
      </c>
      <c r="H29" s="67">
        <v>374.3486622917718</v>
      </c>
      <c r="I29" s="67">
        <v>-1.4164710985822772E-4</v>
      </c>
      <c r="J29" s="68">
        <v>-17.971014492753625</v>
      </c>
      <c r="K29" s="68">
        <v>11.559782925832993</v>
      </c>
      <c r="L29" s="866">
        <v>-0.56006049482343556</v>
      </c>
    </row>
    <row r="30" spans="1:12" ht="15">
      <c r="A30" s="24" t="s">
        <v>93</v>
      </c>
      <c r="B30" s="25" t="s">
        <v>29</v>
      </c>
      <c r="C30" s="54">
        <v>23802.483333333334</v>
      </c>
      <c r="D30" s="54">
        <v>23952.21862745098</v>
      </c>
      <c r="E30" s="55">
        <v>24278.532999999999</v>
      </c>
      <c r="F30" s="55">
        <v>24431.262999999999</v>
      </c>
      <c r="G30" s="858">
        <v>-0.62514164740480083</v>
      </c>
      <c r="H30" s="56">
        <v>363.9</v>
      </c>
      <c r="I30" s="56">
        <v>0.16515276630882628</v>
      </c>
      <c r="J30" s="64">
        <v>-15.856950067476383</v>
      </c>
      <c r="K30" s="64">
        <v>7.2766528563926016</v>
      </c>
      <c r="L30" s="864">
        <v>-0.1608659632400391</v>
      </c>
    </row>
    <row r="31" spans="1:12" ht="15">
      <c r="A31" s="24" t="s">
        <v>93</v>
      </c>
      <c r="B31" s="25" t="s">
        <v>30</v>
      </c>
      <c r="C31" s="54">
        <v>23402.75</v>
      </c>
      <c r="D31" s="54">
        <v>23795.564705882352</v>
      </c>
      <c r="E31" s="55">
        <v>23870.805</v>
      </c>
      <c r="F31" s="55">
        <v>24271.475999999999</v>
      </c>
      <c r="G31" s="858">
        <v>-1.6507895935129717</v>
      </c>
      <c r="H31" s="56">
        <v>392.1</v>
      </c>
      <c r="I31" s="56">
        <v>5.103342689462758E-2</v>
      </c>
      <c r="J31" s="64">
        <v>-21.329046087888532</v>
      </c>
      <c r="K31" s="64">
        <v>4.283130069440392</v>
      </c>
      <c r="L31" s="864">
        <v>-0.39919453158339557</v>
      </c>
    </row>
    <row r="32" spans="1:12" ht="14.25">
      <c r="A32" s="22" t="s">
        <v>93</v>
      </c>
      <c r="B32" s="26" t="s">
        <v>31</v>
      </c>
      <c r="C32" s="65">
        <v>22756.197347906487</v>
      </c>
      <c r="D32" s="65">
        <v>23256.583963119137</v>
      </c>
      <c r="E32" s="66">
        <v>23211.321294864618</v>
      </c>
      <c r="F32" s="66">
        <v>23721.715642381521</v>
      </c>
      <c r="G32" s="865">
        <v>-2.1515912053385651</v>
      </c>
      <c r="H32" s="67">
        <v>333.31216216216217</v>
      </c>
      <c r="I32" s="67">
        <v>-0.86732298514361017</v>
      </c>
      <c r="J32" s="68">
        <v>-14.864242982052462</v>
      </c>
      <c r="K32" s="68">
        <v>21.590710159304429</v>
      </c>
      <c r="L32" s="866">
        <v>-0.21998942917293718</v>
      </c>
    </row>
    <row r="33" spans="1:12" ht="15">
      <c r="A33" s="24" t="s">
        <v>93</v>
      </c>
      <c r="B33" s="25" t="s">
        <v>32</v>
      </c>
      <c r="C33" s="54">
        <v>22833.405882352941</v>
      </c>
      <c r="D33" s="54">
        <v>23292.037254901959</v>
      </c>
      <c r="E33" s="55">
        <v>23290.074000000001</v>
      </c>
      <c r="F33" s="55">
        <v>23757.878000000001</v>
      </c>
      <c r="G33" s="858">
        <v>-1.9690479090767286</v>
      </c>
      <c r="H33" s="56">
        <v>324.3</v>
      </c>
      <c r="I33" s="56">
        <v>-0.64338235294116608</v>
      </c>
      <c r="J33" s="64">
        <v>-8.0267558528428093</v>
      </c>
      <c r="K33" s="64">
        <v>16.047149442726262</v>
      </c>
      <c r="L33" s="864">
        <v>1.0416290171516369</v>
      </c>
    </row>
    <row r="34" spans="1:12" ht="15.75" thickBot="1">
      <c r="A34" s="27" t="s">
        <v>93</v>
      </c>
      <c r="B34" s="28" t="s">
        <v>33</v>
      </c>
      <c r="C34" s="69">
        <v>22554.552941176469</v>
      </c>
      <c r="D34" s="69">
        <v>23185.293137254903</v>
      </c>
      <c r="E34" s="70">
        <v>23005.644</v>
      </c>
      <c r="F34" s="70">
        <v>23648.999</v>
      </c>
      <c r="G34" s="867">
        <v>-2.720432268613143</v>
      </c>
      <c r="H34" s="64">
        <v>359.4</v>
      </c>
      <c r="I34" s="64">
        <v>0.41911148365465212</v>
      </c>
      <c r="J34" s="64">
        <v>-29.941002949852507</v>
      </c>
      <c r="K34" s="64">
        <v>5.5435607165781642</v>
      </c>
      <c r="L34" s="864">
        <v>-1.2616184463245759</v>
      </c>
    </row>
    <row r="35" spans="1:12" ht="15.75" thickBot="1">
      <c r="A35" s="29"/>
      <c r="B35" s="30"/>
      <c r="C35" s="71"/>
      <c r="D35" s="71"/>
      <c r="E35" s="71"/>
      <c r="F35" s="71"/>
      <c r="G35" s="868"/>
      <c r="H35" s="72"/>
      <c r="I35" s="72"/>
      <c r="J35" s="72"/>
      <c r="K35" s="72"/>
      <c r="L35" s="869"/>
    </row>
    <row r="36" spans="1:12" ht="15">
      <c r="A36" s="24" t="s">
        <v>94</v>
      </c>
      <c r="B36" s="31" t="s">
        <v>30</v>
      </c>
      <c r="C36" s="73">
        <v>23185.77549019608</v>
      </c>
      <c r="D36" s="73">
        <v>23967.799019607843</v>
      </c>
      <c r="E36" s="74">
        <v>23649.491000000002</v>
      </c>
      <c r="F36" s="74">
        <v>24447.154999999999</v>
      </c>
      <c r="G36" s="870">
        <v>-3.262809108053665</v>
      </c>
      <c r="H36" s="75">
        <v>413.6</v>
      </c>
      <c r="I36" s="75">
        <v>-0.98156571702177775</v>
      </c>
      <c r="J36" s="75">
        <v>-24.504950495049506</v>
      </c>
      <c r="K36" s="75">
        <v>3.5595495127501895</v>
      </c>
      <c r="L36" s="871">
        <v>-0.49545400024790354</v>
      </c>
    </row>
    <row r="37" spans="1:12" ht="15.75" thickBot="1">
      <c r="A37" s="27" t="s">
        <v>94</v>
      </c>
      <c r="B37" s="28" t="s">
        <v>33</v>
      </c>
      <c r="C37" s="69">
        <v>22668.028431372546</v>
      </c>
      <c r="D37" s="69">
        <v>23165.428431372551</v>
      </c>
      <c r="E37" s="70">
        <v>23121.388999999999</v>
      </c>
      <c r="F37" s="70">
        <v>23628.737000000001</v>
      </c>
      <c r="G37" s="867">
        <v>-2.1471651235527389</v>
      </c>
      <c r="H37" s="64">
        <v>385.7</v>
      </c>
      <c r="I37" s="64">
        <v>-0.33591731266150165</v>
      </c>
      <c r="J37" s="64">
        <v>-14.25287356321839</v>
      </c>
      <c r="K37" s="64">
        <v>4.3531539942813797</v>
      </c>
      <c r="L37" s="864">
        <v>-1.30007783774575E-2</v>
      </c>
    </row>
    <row r="38" spans="1:12" ht="15.75" thickBot="1">
      <c r="A38" s="29"/>
      <c r="B38" s="30"/>
      <c r="C38" s="71"/>
      <c r="D38" s="71"/>
      <c r="E38" s="71"/>
      <c r="F38" s="71"/>
      <c r="G38" s="868"/>
      <c r="H38" s="72"/>
      <c r="I38" s="72"/>
      <c r="J38" s="72"/>
      <c r="K38" s="72"/>
      <c r="L38" s="869"/>
    </row>
    <row r="39" spans="1:12" ht="14.25">
      <c r="A39" s="22" t="s">
        <v>95</v>
      </c>
      <c r="B39" s="23" t="s">
        <v>25</v>
      </c>
      <c r="C39" s="60" t="s">
        <v>79</v>
      </c>
      <c r="D39" s="60" t="s">
        <v>79</v>
      </c>
      <c r="E39" s="61" t="s">
        <v>79</v>
      </c>
      <c r="F39" s="61" t="s">
        <v>79</v>
      </c>
      <c r="G39" s="862" t="s">
        <v>79</v>
      </c>
      <c r="H39" s="62" t="s">
        <v>79</v>
      </c>
      <c r="I39" s="62" t="s">
        <v>79</v>
      </c>
      <c r="J39" s="63" t="s">
        <v>79</v>
      </c>
      <c r="K39" s="63" t="s">
        <v>79</v>
      </c>
      <c r="L39" s="863" t="s">
        <v>79</v>
      </c>
    </row>
    <row r="40" spans="1:12" ht="15">
      <c r="A40" s="17" t="s">
        <v>95</v>
      </c>
      <c r="B40" s="25" t="s">
        <v>26</v>
      </c>
      <c r="C40" s="54" t="s">
        <v>79</v>
      </c>
      <c r="D40" s="54" t="s">
        <v>79</v>
      </c>
      <c r="E40" s="55" t="s">
        <v>79</v>
      </c>
      <c r="F40" s="55" t="s">
        <v>79</v>
      </c>
      <c r="G40" s="858" t="s">
        <v>79</v>
      </c>
      <c r="H40" s="56" t="s">
        <v>79</v>
      </c>
      <c r="I40" s="56" t="s">
        <v>79</v>
      </c>
      <c r="J40" s="64" t="s">
        <v>79</v>
      </c>
      <c r="K40" s="64" t="s">
        <v>79</v>
      </c>
      <c r="L40" s="864" t="s">
        <v>79</v>
      </c>
    </row>
    <row r="41" spans="1:12" ht="15">
      <c r="A41" s="17" t="s">
        <v>95</v>
      </c>
      <c r="B41" s="25" t="s">
        <v>27</v>
      </c>
      <c r="C41" s="54" t="s">
        <v>79</v>
      </c>
      <c r="D41" s="54" t="s">
        <v>79</v>
      </c>
      <c r="E41" s="55" t="s">
        <v>79</v>
      </c>
      <c r="F41" s="55" t="s">
        <v>79</v>
      </c>
      <c r="G41" s="858" t="s">
        <v>79</v>
      </c>
      <c r="H41" s="56" t="s">
        <v>79</v>
      </c>
      <c r="I41" s="56" t="s">
        <v>79</v>
      </c>
      <c r="J41" s="64" t="s">
        <v>79</v>
      </c>
      <c r="K41" s="64" t="s">
        <v>79</v>
      </c>
      <c r="L41" s="864" t="s">
        <v>79</v>
      </c>
    </row>
    <row r="42" spans="1:12" ht="15">
      <c r="A42" s="17" t="s">
        <v>95</v>
      </c>
      <c r="B42" s="25" t="s">
        <v>34</v>
      </c>
      <c r="C42" s="54" t="s">
        <v>79</v>
      </c>
      <c r="D42" s="54" t="s">
        <v>79</v>
      </c>
      <c r="E42" s="55" t="s">
        <v>79</v>
      </c>
      <c r="F42" s="55" t="s">
        <v>79</v>
      </c>
      <c r="G42" s="858" t="s">
        <v>79</v>
      </c>
      <c r="H42" s="56" t="s">
        <v>79</v>
      </c>
      <c r="I42" s="56" t="s">
        <v>79</v>
      </c>
      <c r="J42" s="64" t="s">
        <v>79</v>
      </c>
      <c r="K42" s="64" t="s">
        <v>79</v>
      </c>
      <c r="L42" s="864" t="s">
        <v>79</v>
      </c>
    </row>
    <row r="43" spans="1:12" ht="14.25">
      <c r="A43" s="32" t="s">
        <v>95</v>
      </c>
      <c r="B43" s="26" t="s">
        <v>28</v>
      </c>
      <c r="C43" s="65" t="s">
        <v>79</v>
      </c>
      <c r="D43" s="65" t="s">
        <v>79</v>
      </c>
      <c r="E43" s="66" t="s">
        <v>79</v>
      </c>
      <c r="F43" s="66" t="s">
        <v>79</v>
      </c>
      <c r="G43" s="865" t="s">
        <v>79</v>
      </c>
      <c r="H43" s="67" t="s">
        <v>79</v>
      </c>
      <c r="I43" s="67" t="s">
        <v>79</v>
      </c>
      <c r="J43" s="68" t="s">
        <v>79</v>
      </c>
      <c r="K43" s="68" t="s">
        <v>79</v>
      </c>
      <c r="L43" s="866" t="s">
        <v>79</v>
      </c>
    </row>
    <row r="44" spans="1:12" ht="15">
      <c r="A44" s="17" t="s">
        <v>95</v>
      </c>
      <c r="B44" s="25" t="s">
        <v>30</v>
      </c>
      <c r="C44" s="54" t="s">
        <v>79</v>
      </c>
      <c r="D44" s="54" t="s">
        <v>79</v>
      </c>
      <c r="E44" s="55" t="s">
        <v>79</v>
      </c>
      <c r="F44" s="55" t="s">
        <v>79</v>
      </c>
      <c r="G44" s="858" t="s">
        <v>79</v>
      </c>
      <c r="H44" s="56" t="s">
        <v>79</v>
      </c>
      <c r="I44" s="56" t="s">
        <v>79</v>
      </c>
      <c r="J44" s="64" t="s">
        <v>79</v>
      </c>
      <c r="K44" s="64" t="s">
        <v>79</v>
      </c>
      <c r="L44" s="864" t="s">
        <v>79</v>
      </c>
    </row>
    <row r="45" spans="1:12" ht="15">
      <c r="A45" s="17" t="s">
        <v>95</v>
      </c>
      <c r="B45" s="25" t="s">
        <v>35</v>
      </c>
      <c r="C45" s="54" t="s">
        <v>79</v>
      </c>
      <c r="D45" s="54" t="s">
        <v>79</v>
      </c>
      <c r="E45" s="55" t="s">
        <v>79</v>
      </c>
      <c r="F45" s="55" t="s">
        <v>79</v>
      </c>
      <c r="G45" s="858" t="s">
        <v>79</v>
      </c>
      <c r="H45" s="56" t="s">
        <v>79</v>
      </c>
      <c r="I45" s="56" t="s">
        <v>79</v>
      </c>
      <c r="J45" s="64" t="s">
        <v>79</v>
      </c>
      <c r="K45" s="64" t="s">
        <v>79</v>
      </c>
      <c r="L45" s="864" t="s">
        <v>79</v>
      </c>
    </row>
    <row r="46" spans="1:12" ht="14.25">
      <c r="A46" s="32" t="s">
        <v>95</v>
      </c>
      <c r="B46" s="26" t="s">
        <v>31</v>
      </c>
      <c r="C46" s="65" t="s">
        <v>79</v>
      </c>
      <c r="D46" s="65" t="s">
        <v>79</v>
      </c>
      <c r="E46" s="66" t="s">
        <v>79</v>
      </c>
      <c r="F46" s="66" t="s">
        <v>79</v>
      </c>
      <c r="G46" s="865" t="s">
        <v>79</v>
      </c>
      <c r="H46" s="67" t="s">
        <v>79</v>
      </c>
      <c r="I46" s="67" t="s">
        <v>79</v>
      </c>
      <c r="J46" s="68" t="s">
        <v>79</v>
      </c>
      <c r="K46" s="68" t="s">
        <v>79</v>
      </c>
      <c r="L46" s="866" t="s">
        <v>79</v>
      </c>
    </row>
    <row r="47" spans="1:12" ht="15">
      <c r="A47" s="17" t="s">
        <v>95</v>
      </c>
      <c r="B47" s="25" t="s">
        <v>33</v>
      </c>
      <c r="C47" s="54" t="s">
        <v>79</v>
      </c>
      <c r="D47" s="54" t="s">
        <v>79</v>
      </c>
      <c r="E47" s="55" t="s">
        <v>79</v>
      </c>
      <c r="F47" s="55" t="s">
        <v>79</v>
      </c>
      <c r="G47" s="858" t="s">
        <v>79</v>
      </c>
      <c r="H47" s="56" t="s">
        <v>79</v>
      </c>
      <c r="I47" s="56" t="s">
        <v>79</v>
      </c>
      <c r="J47" s="64" t="s">
        <v>79</v>
      </c>
      <c r="K47" s="64" t="s">
        <v>79</v>
      </c>
      <c r="L47" s="864" t="s">
        <v>79</v>
      </c>
    </row>
    <row r="48" spans="1:12" ht="15.75" thickBot="1">
      <c r="A48" s="33" t="s">
        <v>95</v>
      </c>
      <c r="B48" s="25" t="s">
        <v>36</v>
      </c>
      <c r="C48" s="69" t="s">
        <v>79</v>
      </c>
      <c r="D48" s="69" t="s">
        <v>79</v>
      </c>
      <c r="E48" s="70" t="s">
        <v>79</v>
      </c>
      <c r="F48" s="70" t="s">
        <v>79</v>
      </c>
      <c r="G48" s="867" t="s">
        <v>79</v>
      </c>
      <c r="H48" s="64" t="s">
        <v>79</v>
      </c>
      <c r="I48" s="64" t="s">
        <v>79</v>
      </c>
      <c r="J48" s="64" t="s">
        <v>79</v>
      </c>
      <c r="K48" s="64" t="s">
        <v>79</v>
      </c>
      <c r="L48" s="864" t="s">
        <v>79</v>
      </c>
    </row>
    <row r="49" spans="1:12" ht="15.75" thickBot="1">
      <c r="A49" s="29"/>
      <c r="B49" s="30"/>
      <c r="C49" s="71"/>
      <c r="D49" s="71"/>
      <c r="E49" s="71"/>
      <c r="F49" s="71"/>
      <c r="G49" s="868"/>
      <c r="H49" s="72"/>
      <c r="I49" s="72"/>
      <c r="J49" s="72"/>
      <c r="K49" s="72"/>
      <c r="L49" s="869"/>
    </row>
    <row r="50" spans="1:12" ht="14.25">
      <c r="A50" s="22" t="s">
        <v>24</v>
      </c>
      <c r="B50" s="23" t="s">
        <v>28</v>
      </c>
      <c r="C50" s="60">
        <v>21528.436304940329</v>
      </c>
      <c r="D50" s="60">
        <v>21529.059108745878</v>
      </c>
      <c r="E50" s="61">
        <v>21959.005031039134</v>
      </c>
      <c r="F50" s="61">
        <v>21959.640290920797</v>
      </c>
      <c r="G50" s="862">
        <v>-2.8928519467852137E-3</v>
      </c>
      <c r="H50" s="62">
        <v>357.70655172413791</v>
      </c>
      <c r="I50" s="62">
        <v>1.5066163161913895</v>
      </c>
      <c r="J50" s="63">
        <v>-12.254160363086234</v>
      </c>
      <c r="K50" s="63">
        <v>3.3844897006477215</v>
      </c>
      <c r="L50" s="863">
        <v>6.7215787167846042E-2</v>
      </c>
    </row>
    <row r="51" spans="1:12" ht="15">
      <c r="A51" s="24" t="s">
        <v>24</v>
      </c>
      <c r="B51" s="25" t="s">
        <v>29</v>
      </c>
      <c r="C51" s="54">
        <v>21677.280392156863</v>
      </c>
      <c r="D51" s="54">
        <v>21833.042156862746</v>
      </c>
      <c r="E51" s="55">
        <v>22110.826000000001</v>
      </c>
      <c r="F51" s="55">
        <v>22269.703000000001</v>
      </c>
      <c r="G51" s="858">
        <v>-0.71342217720640644</v>
      </c>
      <c r="H51" s="56">
        <v>319.39999999999998</v>
      </c>
      <c r="I51" s="56">
        <v>-2.4434941967012831</v>
      </c>
      <c r="J51" s="64">
        <v>-11.881188118811881</v>
      </c>
      <c r="K51" s="64">
        <v>0.51934410923732277</v>
      </c>
      <c r="L51" s="864">
        <v>1.2468670112561142E-2</v>
      </c>
    </row>
    <row r="52" spans="1:12" ht="15">
      <c r="A52" s="24" t="s">
        <v>24</v>
      </c>
      <c r="B52" s="25" t="s">
        <v>30</v>
      </c>
      <c r="C52" s="54">
        <v>21506.802941176469</v>
      </c>
      <c r="D52" s="54">
        <v>21280.868627450982</v>
      </c>
      <c r="E52" s="55">
        <v>21936.938999999998</v>
      </c>
      <c r="F52" s="55">
        <v>21706.486000000001</v>
      </c>
      <c r="G52" s="858">
        <v>1.0616780624924629</v>
      </c>
      <c r="H52" s="56">
        <v>348.4</v>
      </c>
      <c r="I52" s="56">
        <v>0.78102400925657756</v>
      </c>
      <c r="J52" s="64">
        <v>-21.551724137931032</v>
      </c>
      <c r="K52" s="64">
        <v>1.593044290132462</v>
      </c>
      <c r="L52" s="864">
        <v>-0.1534176189310732</v>
      </c>
    </row>
    <row r="53" spans="1:12" ht="15">
      <c r="A53" s="24" t="s">
        <v>24</v>
      </c>
      <c r="B53" s="25" t="s">
        <v>35</v>
      </c>
      <c r="C53" s="54">
        <v>21502.535294117646</v>
      </c>
      <c r="D53" s="54">
        <v>21778.048039215686</v>
      </c>
      <c r="E53" s="55">
        <v>21932.585999999999</v>
      </c>
      <c r="F53" s="55">
        <v>22213.609</v>
      </c>
      <c r="G53" s="858">
        <v>-1.2650938440484887</v>
      </c>
      <c r="H53" s="56">
        <v>385</v>
      </c>
      <c r="I53" s="56">
        <v>2.5845989874766819</v>
      </c>
      <c r="J53" s="64">
        <v>2.8301886792452833</v>
      </c>
      <c r="K53" s="64">
        <v>1.2721013012779365</v>
      </c>
      <c r="L53" s="864">
        <v>0.20816473598635765</v>
      </c>
    </row>
    <row r="54" spans="1:12" ht="14.25">
      <c r="A54" s="22" t="s">
        <v>24</v>
      </c>
      <c r="B54" s="26" t="s">
        <v>31</v>
      </c>
      <c r="C54" s="65">
        <v>21090.553017990638</v>
      </c>
      <c r="D54" s="65">
        <v>21076.585806727278</v>
      </c>
      <c r="E54" s="66">
        <v>21512.364078350452</v>
      </c>
      <c r="F54" s="66">
        <v>21498.117522861823</v>
      </c>
      <c r="G54" s="865">
        <v>6.6268851091167008E-2</v>
      </c>
      <c r="H54" s="67">
        <v>299.79640503295383</v>
      </c>
      <c r="I54" s="67">
        <v>7.6990385207944975E-2</v>
      </c>
      <c r="J54" s="68">
        <v>-10.026954177897574</v>
      </c>
      <c r="K54" s="68">
        <v>19.478321759934644</v>
      </c>
      <c r="L54" s="866">
        <v>0.85943186733201316</v>
      </c>
    </row>
    <row r="55" spans="1:12" ht="15">
      <c r="A55" s="24" t="s">
        <v>24</v>
      </c>
      <c r="B55" s="25" t="s">
        <v>32</v>
      </c>
      <c r="C55" s="54">
        <v>20931.02156862745</v>
      </c>
      <c r="D55" s="54">
        <v>20667.583333333336</v>
      </c>
      <c r="E55" s="55">
        <v>21349.642</v>
      </c>
      <c r="F55" s="55">
        <v>21080.935000000001</v>
      </c>
      <c r="G55" s="858">
        <v>1.2746446018641893</v>
      </c>
      <c r="H55" s="56">
        <v>274.2</v>
      </c>
      <c r="I55" s="56">
        <v>1.5179563124768476</v>
      </c>
      <c r="J55" s="64">
        <v>7.0671378091872794E-2</v>
      </c>
      <c r="K55" s="64">
        <v>8.2628231312365052</v>
      </c>
      <c r="L55" s="864">
        <v>1.1615484147856368</v>
      </c>
    </row>
    <row r="56" spans="1:12" ht="15">
      <c r="A56" s="24" t="s">
        <v>24</v>
      </c>
      <c r="B56" s="25" t="s">
        <v>33</v>
      </c>
      <c r="C56" s="54">
        <v>21110.778431372546</v>
      </c>
      <c r="D56" s="54">
        <v>21219.872549019608</v>
      </c>
      <c r="E56" s="55">
        <v>21532.993999999999</v>
      </c>
      <c r="F56" s="55">
        <v>21644.27</v>
      </c>
      <c r="G56" s="858">
        <v>-0.51411297308711101</v>
      </c>
      <c r="H56" s="56">
        <v>312.39999999999998</v>
      </c>
      <c r="I56" s="56">
        <v>0.61191626409016986</v>
      </c>
      <c r="J56" s="64">
        <v>-19.498607242339833</v>
      </c>
      <c r="K56" s="64">
        <v>8.4320476162688927</v>
      </c>
      <c r="L56" s="864">
        <v>-0.57628320778008835</v>
      </c>
    </row>
    <row r="57" spans="1:12" ht="15">
      <c r="A57" s="24" t="s">
        <v>24</v>
      </c>
      <c r="B57" s="25" t="s">
        <v>36</v>
      </c>
      <c r="C57" s="54">
        <v>21418.495098039217</v>
      </c>
      <c r="D57" s="54">
        <v>21521.615686274508</v>
      </c>
      <c r="E57" s="55">
        <v>21846.865000000002</v>
      </c>
      <c r="F57" s="55">
        <v>21952.047999999999</v>
      </c>
      <c r="G57" s="858">
        <v>-0.47914891585512781</v>
      </c>
      <c r="H57" s="56">
        <v>337.6</v>
      </c>
      <c r="I57" s="56">
        <v>-1.7748036077974878</v>
      </c>
      <c r="J57" s="64">
        <v>-4.5999999999999996</v>
      </c>
      <c r="K57" s="64">
        <v>2.7834510124292464</v>
      </c>
      <c r="L57" s="864">
        <v>0.27416666032646608</v>
      </c>
    </row>
    <row r="58" spans="1:12" ht="14.25">
      <c r="A58" s="22" t="s">
        <v>24</v>
      </c>
      <c r="B58" s="26" t="s">
        <v>37</v>
      </c>
      <c r="C58" s="65">
        <v>18571.220359102277</v>
      </c>
      <c r="D58" s="65">
        <v>18926.192441842541</v>
      </c>
      <c r="E58" s="66">
        <v>18942.644766284324</v>
      </c>
      <c r="F58" s="66">
        <v>19304.716290679393</v>
      </c>
      <c r="G58" s="865">
        <v>-1.8755599354230477</v>
      </c>
      <c r="H58" s="67">
        <v>228.10239071038254</v>
      </c>
      <c r="I58" s="67">
        <v>-0.23564208940092074</v>
      </c>
      <c r="J58" s="68">
        <v>-9.2374457532548035</v>
      </c>
      <c r="K58" s="68">
        <v>8.5429188306004562</v>
      </c>
      <c r="L58" s="866">
        <v>0.4479675107168859</v>
      </c>
    </row>
    <row r="59" spans="1:12" ht="15">
      <c r="A59" s="24" t="s">
        <v>24</v>
      </c>
      <c r="B59" s="25" t="s">
        <v>81</v>
      </c>
      <c r="C59" s="76">
        <v>18313.423529411764</v>
      </c>
      <c r="D59" s="76">
        <v>18587.799019607843</v>
      </c>
      <c r="E59" s="77">
        <v>18679.691999999999</v>
      </c>
      <c r="F59" s="77">
        <v>18959.555</v>
      </c>
      <c r="G59" s="872">
        <v>-1.4761053199824636</v>
      </c>
      <c r="H59" s="78">
        <v>212.8</v>
      </c>
      <c r="I59" s="78">
        <v>-1.0692701069270028</v>
      </c>
      <c r="J59" s="79">
        <v>-0.8009153318077803</v>
      </c>
      <c r="K59" s="79">
        <v>5.0592285697613351</v>
      </c>
      <c r="L59" s="873">
        <v>0.67299952228567506</v>
      </c>
    </row>
    <row r="60" spans="1:12" ht="15">
      <c r="A60" s="24" t="s">
        <v>24</v>
      </c>
      <c r="B60" s="25" t="s">
        <v>38</v>
      </c>
      <c r="C60" s="54">
        <v>18626.578431372549</v>
      </c>
      <c r="D60" s="54">
        <v>19419.651960784311</v>
      </c>
      <c r="E60" s="55">
        <v>18999.11</v>
      </c>
      <c r="F60" s="55">
        <v>19808.044999999998</v>
      </c>
      <c r="G60" s="858">
        <v>-4.0838709726275244</v>
      </c>
      <c r="H60" s="56">
        <v>242.3</v>
      </c>
      <c r="I60" s="56">
        <v>1.4656616415410384</v>
      </c>
      <c r="J60" s="64">
        <v>-21.300813008130081</v>
      </c>
      <c r="K60" s="64">
        <v>2.8242983019198227</v>
      </c>
      <c r="L60" s="864">
        <v>-0.26212145116659702</v>
      </c>
    </row>
    <row r="61" spans="1:12" ht="15.75" thickBot="1">
      <c r="A61" s="24" t="s">
        <v>24</v>
      </c>
      <c r="B61" s="25" t="s">
        <v>39</v>
      </c>
      <c r="C61" s="54">
        <v>19847.687254901961</v>
      </c>
      <c r="D61" s="54">
        <v>18665.2568627451</v>
      </c>
      <c r="E61" s="55">
        <v>20244.641</v>
      </c>
      <c r="F61" s="55">
        <v>19038.562000000002</v>
      </c>
      <c r="G61" s="858">
        <v>6.3349269761024907</v>
      </c>
      <c r="H61" s="56">
        <v>284.7</v>
      </c>
      <c r="I61" s="56">
        <v>4.0189989039093899</v>
      </c>
      <c r="J61" s="64">
        <v>-8.870967741935484</v>
      </c>
      <c r="K61" s="64">
        <v>0.65939195891929736</v>
      </c>
      <c r="L61" s="864">
        <v>3.7089439597807861E-2</v>
      </c>
    </row>
    <row r="62" spans="1:12" ht="15.75" thickBot="1">
      <c r="A62" s="29"/>
      <c r="B62" s="30"/>
      <c r="C62" s="71"/>
      <c r="D62" s="71"/>
      <c r="E62" s="71"/>
      <c r="F62" s="71"/>
      <c r="G62" s="868"/>
      <c r="H62" s="72"/>
      <c r="I62" s="72"/>
      <c r="J62" s="72"/>
      <c r="K62" s="72"/>
      <c r="L62" s="869"/>
    </row>
    <row r="63" spans="1:12" ht="14.25">
      <c r="A63" s="22" t="s">
        <v>96</v>
      </c>
      <c r="B63" s="26" t="s">
        <v>25</v>
      </c>
      <c r="C63" s="65">
        <v>22992.753378067096</v>
      </c>
      <c r="D63" s="65">
        <v>22851.80814524931</v>
      </c>
      <c r="E63" s="66">
        <v>23452.608445628437</v>
      </c>
      <c r="F63" s="66">
        <v>23308.844308154297</v>
      </c>
      <c r="G63" s="865">
        <v>0.61677934595773032</v>
      </c>
      <c r="H63" s="67">
        <v>350.08868501529054</v>
      </c>
      <c r="I63" s="67">
        <v>2.3149134674836995</v>
      </c>
      <c r="J63" s="68">
        <v>-30.720338983050848</v>
      </c>
      <c r="K63" s="68">
        <v>1.908151951916905</v>
      </c>
      <c r="L63" s="866">
        <v>-0.46061247646811943</v>
      </c>
    </row>
    <row r="64" spans="1:12" ht="15">
      <c r="A64" s="24" t="s">
        <v>96</v>
      </c>
      <c r="B64" s="25" t="s">
        <v>26</v>
      </c>
      <c r="C64" s="54">
        <v>21458.093137254902</v>
      </c>
      <c r="D64" s="54">
        <v>22518.559803921569</v>
      </c>
      <c r="E64" s="55">
        <v>21887.255000000001</v>
      </c>
      <c r="F64" s="55">
        <v>22968.931</v>
      </c>
      <c r="G64" s="858">
        <v>-4.7093005765048419</v>
      </c>
      <c r="H64" s="56">
        <v>332</v>
      </c>
      <c r="I64" s="56">
        <v>4.7649100662669692</v>
      </c>
      <c r="J64" s="64">
        <v>-55.128205128205131</v>
      </c>
      <c r="K64" s="64">
        <v>0.20423644745287975</v>
      </c>
      <c r="L64" s="864">
        <v>-0.18721191147515395</v>
      </c>
    </row>
    <row r="65" spans="1:12" ht="15">
      <c r="A65" s="24" t="s">
        <v>96</v>
      </c>
      <c r="B65" s="25" t="s">
        <v>27</v>
      </c>
      <c r="C65" s="54">
        <v>23076.133333333331</v>
      </c>
      <c r="D65" s="54">
        <v>22812.048039215686</v>
      </c>
      <c r="E65" s="55">
        <v>23537.655999999999</v>
      </c>
      <c r="F65" s="55">
        <v>23268.289000000001</v>
      </c>
      <c r="G65" s="858">
        <v>1.1576571014740207</v>
      </c>
      <c r="H65" s="56">
        <v>348.3</v>
      </c>
      <c r="I65" s="56">
        <v>1.8718923661889542</v>
      </c>
      <c r="J65" s="64">
        <v>-33.093525179856115</v>
      </c>
      <c r="K65" s="64">
        <v>1.0853708350353037</v>
      </c>
      <c r="L65" s="864">
        <v>-0.30979126473384211</v>
      </c>
    </row>
    <row r="66" spans="1:12" ht="15">
      <c r="A66" s="24" t="s">
        <v>96</v>
      </c>
      <c r="B66" s="25" t="s">
        <v>34</v>
      </c>
      <c r="C66" s="54">
        <v>23319.186274509804</v>
      </c>
      <c r="D66" s="54">
        <v>23139.711764705884</v>
      </c>
      <c r="E66" s="55">
        <v>23785.57</v>
      </c>
      <c r="F66" s="55">
        <v>23602.506000000001</v>
      </c>
      <c r="G66" s="858">
        <v>0.77561255571759413</v>
      </c>
      <c r="H66" s="56">
        <v>359.2</v>
      </c>
      <c r="I66" s="56">
        <v>-0.16675931072818864</v>
      </c>
      <c r="J66" s="64">
        <v>-8.6206896551724146</v>
      </c>
      <c r="K66" s="64">
        <v>0.61854466942872155</v>
      </c>
      <c r="L66" s="864">
        <v>3.6390699740876498E-2</v>
      </c>
    </row>
    <row r="67" spans="1:12" ht="14.25">
      <c r="A67" s="22" t="s">
        <v>96</v>
      </c>
      <c r="B67" s="26" t="s">
        <v>28</v>
      </c>
      <c r="C67" s="65">
        <v>22897.987162219139</v>
      </c>
      <c r="D67" s="65">
        <v>22970.434915849353</v>
      </c>
      <c r="E67" s="66">
        <v>23355.946905463523</v>
      </c>
      <c r="F67" s="66">
        <v>23429.843614166341</v>
      </c>
      <c r="G67" s="865">
        <v>-0.31539565487384508</v>
      </c>
      <c r="H67" s="67">
        <v>313.64371087080252</v>
      </c>
      <c r="I67" s="67">
        <v>0.32157981387884182</v>
      </c>
      <c r="J67" s="68">
        <v>-11.037974683544304</v>
      </c>
      <c r="K67" s="68">
        <v>10.252669662134563</v>
      </c>
      <c r="L67" s="866">
        <v>0.34099647132858024</v>
      </c>
    </row>
    <row r="68" spans="1:12" ht="15">
      <c r="A68" s="24" t="s">
        <v>96</v>
      </c>
      <c r="B68" s="25" t="s">
        <v>29</v>
      </c>
      <c r="C68" s="54">
        <v>22013.573529411766</v>
      </c>
      <c r="D68" s="54">
        <v>22334.103921568629</v>
      </c>
      <c r="E68" s="55">
        <v>22453.845000000001</v>
      </c>
      <c r="F68" s="55">
        <v>22780.786</v>
      </c>
      <c r="G68" s="858">
        <v>-1.4351611924189047</v>
      </c>
      <c r="H68" s="56">
        <v>279.3</v>
      </c>
      <c r="I68" s="56">
        <v>0.2872531418312429</v>
      </c>
      <c r="J68" s="64">
        <v>-12.048192771084338</v>
      </c>
      <c r="K68" s="64">
        <v>1.2779366283480189</v>
      </c>
      <c r="L68" s="864">
        <v>2.8313021000834437E-2</v>
      </c>
    </row>
    <row r="69" spans="1:12" ht="15">
      <c r="A69" s="24" t="s">
        <v>96</v>
      </c>
      <c r="B69" s="25" t="s">
        <v>30</v>
      </c>
      <c r="C69" s="54">
        <v>23006.135294117648</v>
      </c>
      <c r="D69" s="54">
        <v>23088.121568627448</v>
      </c>
      <c r="E69" s="55">
        <v>23466.258000000002</v>
      </c>
      <c r="F69" s="55">
        <v>23549.883999999998</v>
      </c>
      <c r="G69" s="858">
        <v>-0.35510153680585677</v>
      </c>
      <c r="H69" s="56">
        <v>310.5</v>
      </c>
      <c r="I69" s="56">
        <v>0.25831449790119837</v>
      </c>
      <c r="J69" s="64">
        <v>-15.339966832504146</v>
      </c>
      <c r="K69" s="64">
        <v>5.9578689385540065</v>
      </c>
      <c r="L69" s="864">
        <v>-9.4524918717899808E-2</v>
      </c>
    </row>
    <row r="70" spans="1:12" ht="15">
      <c r="A70" s="24" t="s">
        <v>96</v>
      </c>
      <c r="B70" s="25" t="s">
        <v>35</v>
      </c>
      <c r="C70" s="54">
        <v>23012.576470588236</v>
      </c>
      <c r="D70" s="54">
        <v>22971.358823529412</v>
      </c>
      <c r="E70" s="55">
        <v>23472.828000000001</v>
      </c>
      <c r="F70" s="55">
        <v>23430.786</v>
      </c>
      <c r="G70" s="858">
        <v>0.1794306004075206</v>
      </c>
      <c r="H70" s="56">
        <v>334.4</v>
      </c>
      <c r="I70" s="56">
        <v>-0.41691483025611498</v>
      </c>
      <c r="J70" s="64">
        <v>-0.57692307692307698</v>
      </c>
      <c r="K70" s="64">
        <v>3.0168640952325378</v>
      </c>
      <c r="L70" s="864">
        <v>0.40720836904564628</v>
      </c>
    </row>
    <row r="71" spans="1:12" ht="14.25">
      <c r="A71" s="22" t="s">
        <v>96</v>
      </c>
      <c r="B71" s="26" t="s">
        <v>31</v>
      </c>
      <c r="C71" s="65">
        <v>21869.992025998763</v>
      </c>
      <c r="D71" s="65">
        <v>21984.166471956658</v>
      </c>
      <c r="E71" s="66">
        <v>22307.391866518738</v>
      </c>
      <c r="F71" s="66">
        <v>22423.849801395791</v>
      </c>
      <c r="G71" s="865">
        <v>-0.51934853251560764</v>
      </c>
      <c r="H71" s="67">
        <v>274.83334921391139</v>
      </c>
      <c r="I71" s="67">
        <v>0.82934469342321271</v>
      </c>
      <c r="J71" s="68">
        <v>-10.870488322717623</v>
      </c>
      <c r="K71" s="68">
        <v>12.248351520102702</v>
      </c>
      <c r="L71" s="866">
        <v>0.42962222169860809</v>
      </c>
    </row>
    <row r="72" spans="1:12" ht="15">
      <c r="A72" s="24" t="s">
        <v>96</v>
      </c>
      <c r="B72" s="25" t="s">
        <v>32</v>
      </c>
      <c r="C72" s="54">
        <v>21423.314705882352</v>
      </c>
      <c r="D72" s="54">
        <v>21843.188235294117</v>
      </c>
      <c r="E72" s="55">
        <v>21851.780999999999</v>
      </c>
      <c r="F72" s="55">
        <v>22280.052</v>
      </c>
      <c r="G72" s="858">
        <v>-1.9222172371949608</v>
      </c>
      <c r="H72" s="56">
        <v>239.6</v>
      </c>
      <c r="I72" s="56">
        <v>0.29300962745918319</v>
      </c>
      <c r="J72" s="64">
        <v>-18.023255813953487</v>
      </c>
      <c r="K72" s="64">
        <v>3.2911244675264046</v>
      </c>
      <c r="L72" s="864">
        <v>-0.161650800967021</v>
      </c>
    </row>
    <row r="73" spans="1:12" ht="15">
      <c r="A73" s="24" t="s">
        <v>96</v>
      </c>
      <c r="B73" s="25" t="s">
        <v>33</v>
      </c>
      <c r="C73" s="54">
        <v>22045.23431372549</v>
      </c>
      <c r="D73" s="54">
        <v>22049.717647058824</v>
      </c>
      <c r="E73" s="55">
        <v>22486.138999999999</v>
      </c>
      <c r="F73" s="55">
        <v>22490.712</v>
      </c>
      <c r="G73" s="858">
        <v>-2.0332837839906179E-2</v>
      </c>
      <c r="H73" s="56">
        <v>283.2</v>
      </c>
      <c r="I73" s="56">
        <v>0.89063056644104033</v>
      </c>
      <c r="J73" s="56">
        <v>-11.65783497350492</v>
      </c>
      <c r="K73" s="56">
        <v>6.8098266907860179</v>
      </c>
      <c r="L73" s="859">
        <v>0.18029743253047226</v>
      </c>
    </row>
    <row r="74" spans="1:12" ht="15.75" thickBot="1">
      <c r="A74" s="34" t="s">
        <v>96</v>
      </c>
      <c r="B74" s="35" t="s">
        <v>36</v>
      </c>
      <c r="C74" s="57">
        <v>21892.043137254899</v>
      </c>
      <c r="D74" s="57">
        <v>21973.48137254902</v>
      </c>
      <c r="E74" s="58">
        <v>22329.883999999998</v>
      </c>
      <c r="F74" s="58">
        <v>22412.951000000001</v>
      </c>
      <c r="G74" s="860">
        <v>-0.37062053988340371</v>
      </c>
      <c r="H74" s="59">
        <v>302.3</v>
      </c>
      <c r="I74" s="59">
        <v>-2.0097244732576947</v>
      </c>
      <c r="J74" s="59">
        <v>6.3583815028901727</v>
      </c>
      <c r="K74" s="59">
        <v>2.1474003617902784</v>
      </c>
      <c r="L74" s="861">
        <v>0.41097559013515417</v>
      </c>
    </row>
    <row r="75" spans="1:12">
      <c r="A75" s="3"/>
      <c r="B75" s="3"/>
      <c r="C75" s="919"/>
      <c r="D75" s="919"/>
      <c r="E75" s="919"/>
      <c r="F75" s="919"/>
      <c r="G75" s="920"/>
      <c r="H75" s="920"/>
      <c r="I75" s="920"/>
      <c r="J75" s="920"/>
      <c r="K75" s="920"/>
      <c r="L75" s="41"/>
    </row>
    <row r="76" spans="1:12" ht="13.5" thickBot="1">
      <c r="G76" s="41"/>
      <c r="H76" s="41"/>
      <c r="I76" s="41"/>
      <c r="J76" s="41"/>
      <c r="K76" s="41"/>
      <c r="L76" s="921"/>
    </row>
    <row r="77" spans="1:12" ht="21" thickBot="1">
      <c r="A77" s="824" t="s">
        <v>261</v>
      </c>
      <c r="B77" s="815"/>
      <c r="C77" s="815"/>
      <c r="D77" s="815"/>
      <c r="E77" s="815"/>
      <c r="F77" s="815"/>
      <c r="G77" s="1050"/>
      <c r="H77" s="1050"/>
      <c r="I77" s="1050"/>
      <c r="J77" s="1050"/>
      <c r="K77" s="1050"/>
      <c r="L77" s="1051"/>
    </row>
    <row r="78" spans="1:12" ht="12.75" customHeight="1">
      <c r="A78" s="5"/>
      <c r="B78" s="6"/>
      <c r="C78" s="2" t="s">
        <v>9</v>
      </c>
      <c r="D78" s="2"/>
      <c r="E78" s="2"/>
      <c r="F78" s="2"/>
      <c r="G78" s="816"/>
      <c r="H78" s="1152" t="s">
        <v>10</v>
      </c>
      <c r="I78" s="1153"/>
      <c r="J78" s="845" t="s">
        <v>11</v>
      </c>
      <c r="K78" s="817" t="s">
        <v>12</v>
      </c>
      <c r="L78" s="818"/>
    </row>
    <row r="79" spans="1:12" ht="15.75" customHeight="1">
      <c r="A79" s="7" t="s">
        <v>13</v>
      </c>
      <c r="B79" s="8" t="s">
        <v>14</v>
      </c>
      <c r="C79" s="819" t="s">
        <v>40</v>
      </c>
      <c r="D79" s="819"/>
      <c r="E79" s="820" t="s">
        <v>41</v>
      </c>
      <c r="F79" s="821"/>
      <c r="G79" s="846"/>
      <c r="H79" s="1150" t="s">
        <v>15</v>
      </c>
      <c r="I79" s="1151"/>
      <c r="J79" s="847" t="s">
        <v>16</v>
      </c>
      <c r="K79" s="822" t="s">
        <v>17</v>
      </c>
      <c r="L79" s="823"/>
    </row>
    <row r="80" spans="1:12" ht="26.25" thickBot="1">
      <c r="A80" s="9" t="s">
        <v>18</v>
      </c>
      <c r="B80" s="10" t="s">
        <v>19</v>
      </c>
      <c r="C80" s="750" t="s">
        <v>393</v>
      </c>
      <c r="D80" s="1110" t="s">
        <v>388</v>
      </c>
      <c r="E80" s="814" t="s">
        <v>393</v>
      </c>
      <c r="F80" s="990" t="s">
        <v>388</v>
      </c>
      <c r="G80" s="844" t="s">
        <v>20</v>
      </c>
      <c r="H80" s="1104" t="s">
        <v>393</v>
      </c>
      <c r="I80" s="761" t="s">
        <v>20</v>
      </c>
      <c r="J80" s="848" t="s">
        <v>20</v>
      </c>
      <c r="K80" s="1105" t="s">
        <v>393</v>
      </c>
      <c r="L80" s="849" t="s">
        <v>21</v>
      </c>
    </row>
    <row r="81" spans="1:12" ht="15" thickBot="1">
      <c r="A81" s="11" t="s">
        <v>22</v>
      </c>
      <c r="B81" s="12" t="s">
        <v>23</v>
      </c>
      <c r="C81" s="42">
        <v>22469.030794739374</v>
      </c>
      <c r="D81" s="42">
        <v>22738.931076055193</v>
      </c>
      <c r="E81" s="43">
        <v>22918.411410634162</v>
      </c>
      <c r="F81" s="991">
        <v>23193.709697576298</v>
      </c>
      <c r="G81" s="850">
        <v>-1.1869523699820383</v>
      </c>
      <c r="H81" s="44">
        <v>328.87885243758979</v>
      </c>
      <c r="I81" s="44">
        <v>-0.34074646557896726</v>
      </c>
      <c r="J81" s="45">
        <v>-15.987701767870869</v>
      </c>
      <c r="K81" s="44">
        <v>100</v>
      </c>
      <c r="L81" s="851" t="s">
        <v>23</v>
      </c>
    </row>
    <row r="82" spans="1:12" ht="15" thickBot="1">
      <c r="A82" s="13"/>
      <c r="B82" s="14"/>
      <c r="C82" s="46"/>
      <c r="D82" s="46"/>
      <c r="E82" s="46"/>
      <c r="F82" s="46"/>
      <c r="G82" s="852"/>
      <c r="H82" s="45"/>
      <c r="I82" s="45"/>
      <c r="J82" s="45"/>
      <c r="K82" s="45"/>
      <c r="L82" s="853"/>
    </row>
    <row r="83" spans="1:12" ht="15">
      <c r="A83" s="15" t="s">
        <v>87</v>
      </c>
      <c r="B83" s="16" t="s">
        <v>23</v>
      </c>
      <c r="C83" s="47" t="s">
        <v>191</v>
      </c>
      <c r="D83" s="47">
        <v>23889.585576807407</v>
      </c>
      <c r="E83" s="48" t="s">
        <v>191</v>
      </c>
      <c r="F83" s="48">
        <v>24367.377288343556</v>
      </c>
      <c r="G83" s="854" t="s">
        <v>191</v>
      </c>
      <c r="H83" s="49" t="s">
        <v>191</v>
      </c>
      <c r="I83" s="49" t="s">
        <v>79</v>
      </c>
      <c r="J83" s="49" t="s">
        <v>79</v>
      </c>
      <c r="K83" s="49" t="s">
        <v>191</v>
      </c>
      <c r="L83" s="855" t="s">
        <v>79</v>
      </c>
    </row>
    <row r="84" spans="1:12" ht="15">
      <c r="A84" s="24" t="s">
        <v>88</v>
      </c>
      <c r="B84" s="50" t="s">
        <v>23</v>
      </c>
      <c r="C84" s="51">
        <v>23218.477808166215</v>
      </c>
      <c r="D84" s="51">
        <v>23633.554109427474</v>
      </c>
      <c r="E84" s="52">
        <v>23682.84736432954</v>
      </c>
      <c r="F84" s="52">
        <v>24106.225191616024</v>
      </c>
      <c r="G84" s="856">
        <v>-1.7563008057924046</v>
      </c>
      <c r="H84" s="53">
        <v>357.48507412398919</v>
      </c>
      <c r="I84" s="53">
        <v>-0.6459537867886942</v>
      </c>
      <c r="J84" s="53">
        <v>-17.325905292479106</v>
      </c>
      <c r="K84" s="53">
        <v>38.792314730100642</v>
      </c>
      <c r="L84" s="857">
        <v>-0.62791146952601906</v>
      </c>
    </row>
    <row r="85" spans="1:12" ht="15">
      <c r="A85" s="17" t="s">
        <v>89</v>
      </c>
      <c r="B85" s="18" t="s">
        <v>23</v>
      </c>
      <c r="C85" s="54">
        <v>22904.215410669589</v>
      </c>
      <c r="D85" s="54">
        <v>23482.522573030299</v>
      </c>
      <c r="E85" s="55">
        <v>23362.29971888298</v>
      </c>
      <c r="F85" s="55">
        <v>23952.173024490905</v>
      </c>
      <c r="G85" s="858">
        <v>-2.4627131116862953</v>
      </c>
      <c r="H85" s="56">
        <v>408.67255434782606</v>
      </c>
      <c r="I85" s="56">
        <v>-3.2288327382308288E-2</v>
      </c>
      <c r="J85" s="56">
        <v>-18.312985571587127</v>
      </c>
      <c r="K85" s="56">
        <v>9.6196575611031232</v>
      </c>
      <c r="L85" s="859">
        <v>-0.27383096420707709</v>
      </c>
    </row>
    <row r="86" spans="1:12" ht="15">
      <c r="A86" s="17" t="s">
        <v>90</v>
      </c>
      <c r="B86" s="18" t="s">
        <v>23</v>
      </c>
      <c r="C86" s="54" t="s">
        <v>79</v>
      </c>
      <c r="D86" s="54" t="s">
        <v>79</v>
      </c>
      <c r="E86" s="55" t="s">
        <v>79</v>
      </c>
      <c r="F86" s="55" t="s">
        <v>79</v>
      </c>
      <c r="G86" s="858" t="s">
        <v>79</v>
      </c>
      <c r="H86" s="56" t="s">
        <v>79</v>
      </c>
      <c r="I86" s="56" t="s">
        <v>79</v>
      </c>
      <c r="J86" s="56" t="s">
        <v>79</v>
      </c>
      <c r="K86" s="56" t="s">
        <v>79</v>
      </c>
      <c r="L86" s="859" t="s">
        <v>79</v>
      </c>
    </row>
    <row r="87" spans="1:12" ht="15">
      <c r="A87" s="17" t="s">
        <v>77</v>
      </c>
      <c r="B87" s="18" t="s">
        <v>23</v>
      </c>
      <c r="C87" s="54">
        <v>20859.259461655256</v>
      </c>
      <c r="D87" s="54">
        <v>20780.75062531394</v>
      </c>
      <c r="E87" s="55">
        <v>21276.444650888363</v>
      </c>
      <c r="F87" s="55">
        <v>21196.365637820218</v>
      </c>
      <c r="G87" s="858">
        <v>0.37779596010205652</v>
      </c>
      <c r="H87" s="56">
        <v>285.74015369836695</v>
      </c>
      <c r="I87" s="56">
        <v>0.22319574493350972</v>
      </c>
      <c r="J87" s="56">
        <v>-8.7242437527400263</v>
      </c>
      <c r="K87" s="56">
        <v>27.212129133446609</v>
      </c>
      <c r="L87" s="859">
        <v>2.1654617347423155</v>
      </c>
    </row>
    <row r="88" spans="1:12" ht="15.75" thickBot="1">
      <c r="A88" s="19" t="s">
        <v>91</v>
      </c>
      <c r="B88" s="20" t="s">
        <v>23</v>
      </c>
      <c r="C88" s="57">
        <v>22533.508349274027</v>
      </c>
      <c r="D88" s="57">
        <v>22504.687151256363</v>
      </c>
      <c r="E88" s="58">
        <v>22984.178516259508</v>
      </c>
      <c r="F88" s="58">
        <v>22954.780894281492</v>
      </c>
      <c r="G88" s="860">
        <v>0.12806753466045784</v>
      </c>
      <c r="H88" s="59">
        <v>300.08721804511271</v>
      </c>
      <c r="I88" s="59">
        <v>0.75672146038207977</v>
      </c>
      <c r="J88" s="59">
        <v>-19.637462235649547</v>
      </c>
      <c r="K88" s="59">
        <v>24.336688014638611</v>
      </c>
      <c r="L88" s="861">
        <v>-1.1052797025020524</v>
      </c>
    </row>
    <row r="89" spans="1:12" ht="15" thickBot="1">
      <c r="A89" s="13"/>
      <c r="B89" s="21"/>
      <c r="C89" s="46"/>
      <c r="D89" s="46"/>
      <c r="E89" s="46"/>
      <c r="F89" s="46"/>
      <c r="G89" s="852"/>
      <c r="H89" s="45"/>
      <c r="I89" s="45"/>
      <c r="J89" s="45"/>
      <c r="K89" s="45"/>
      <c r="L89" s="853"/>
    </row>
    <row r="90" spans="1:12" ht="14.25">
      <c r="A90" s="22" t="s">
        <v>92</v>
      </c>
      <c r="B90" s="23" t="s">
        <v>25</v>
      </c>
      <c r="C90" s="60" t="s">
        <v>79</v>
      </c>
      <c r="D90" s="60" t="s">
        <v>79</v>
      </c>
      <c r="E90" s="61" t="s">
        <v>79</v>
      </c>
      <c r="F90" s="61" t="s">
        <v>79</v>
      </c>
      <c r="G90" s="862" t="s">
        <v>79</v>
      </c>
      <c r="H90" s="62" t="s">
        <v>79</v>
      </c>
      <c r="I90" s="62" t="s">
        <v>79</v>
      </c>
      <c r="J90" s="63" t="s">
        <v>79</v>
      </c>
      <c r="K90" s="63" t="s">
        <v>79</v>
      </c>
      <c r="L90" s="863" t="s">
        <v>79</v>
      </c>
    </row>
    <row r="91" spans="1:12" ht="15">
      <c r="A91" s="24" t="s">
        <v>92</v>
      </c>
      <c r="B91" s="25" t="s">
        <v>26</v>
      </c>
      <c r="C91" s="54" t="s">
        <v>79</v>
      </c>
      <c r="D91" s="54" t="s">
        <v>79</v>
      </c>
      <c r="E91" s="55" t="s">
        <v>79</v>
      </c>
      <c r="F91" s="55" t="s">
        <v>79</v>
      </c>
      <c r="G91" s="858" t="s">
        <v>79</v>
      </c>
      <c r="H91" s="56" t="s">
        <v>79</v>
      </c>
      <c r="I91" s="56" t="s">
        <v>79</v>
      </c>
      <c r="J91" s="64" t="s">
        <v>79</v>
      </c>
      <c r="K91" s="64" t="s">
        <v>79</v>
      </c>
      <c r="L91" s="864" t="s">
        <v>79</v>
      </c>
    </row>
    <row r="92" spans="1:12" ht="15">
      <c r="A92" s="24" t="s">
        <v>92</v>
      </c>
      <c r="B92" s="25" t="s">
        <v>27</v>
      </c>
      <c r="C92" s="54" t="s">
        <v>79</v>
      </c>
      <c r="D92" s="54" t="s">
        <v>79</v>
      </c>
      <c r="E92" s="55" t="s">
        <v>79</v>
      </c>
      <c r="F92" s="55" t="s">
        <v>79</v>
      </c>
      <c r="G92" s="858" t="s">
        <v>79</v>
      </c>
      <c r="H92" s="56" t="s">
        <v>79</v>
      </c>
      <c r="I92" s="56" t="s">
        <v>79</v>
      </c>
      <c r="J92" s="64" t="s">
        <v>79</v>
      </c>
      <c r="K92" s="64" t="s">
        <v>79</v>
      </c>
      <c r="L92" s="864" t="s">
        <v>79</v>
      </c>
    </row>
    <row r="93" spans="1:12" ht="14.25">
      <c r="A93" s="22" t="s">
        <v>92</v>
      </c>
      <c r="B93" s="26" t="s">
        <v>28</v>
      </c>
      <c r="C93" s="65" t="s">
        <v>79</v>
      </c>
      <c r="D93" s="65" t="s">
        <v>191</v>
      </c>
      <c r="E93" s="66" t="s">
        <v>79</v>
      </c>
      <c r="F93" s="66" t="s">
        <v>191</v>
      </c>
      <c r="G93" s="865" t="s">
        <v>79</v>
      </c>
      <c r="H93" s="67" t="s">
        <v>79</v>
      </c>
      <c r="I93" s="67" t="s">
        <v>79</v>
      </c>
      <c r="J93" s="68" t="s">
        <v>79</v>
      </c>
      <c r="K93" s="68" t="s">
        <v>79</v>
      </c>
      <c r="L93" s="866" t="s">
        <v>79</v>
      </c>
    </row>
    <row r="94" spans="1:12" ht="15">
      <c r="A94" s="24" t="s">
        <v>92</v>
      </c>
      <c r="B94" s="25" t="s">
        <v>29</v>
      </c>
      <c r="C94" s="54" t="s">
        <v>79</v>
      </c>
      <c r="D94" s="54" t="s">
        <v>191</v>
      </c>
      <c r="E94" s="55" t="s">
        <v>79</v>
      </c>
      <c r="F94" s="55" t="s">
        <v>191</v>
      </c>
      <c r="G94" s="858" t="s">
        <v>79</v>
      </c>
      <c r="H94" s="56" t="s">
        <v>79</v>
      </c>
      <c r="I94" s="56" t="s">
        <v>79</v>
      </c>
      <c r="J94" s="64" t="s">
        <v>79</v>
      </c>
      <c r="K94" s="64" t="s">
        <v>79</v>
      </c>
      <c r="L94" s="864" t="s">
        <v>79</v>
      </c>
    </row>
    <row r="95" spans="1:12" ht="15">
      <c r="A95" s="24" t="s">
        <v>92</v>
      </c>
      <c r="B95" s="25" t="s">
        <v>30</v>
      </c>
      <c r="C95" s="54" t="s">
        <v>79</v>
      </c>
      <c r="D95" s="54" t="s">
        <v>191</v>
      </c>
      <c r="E95" s="55" t="s">
        <v>79</v>
      </c>
      <c r="F95" s="55" t="s">
        <v>191</v>
      </c>
      <c r="G95" s="858" t="s">
        <v>79</v>
      </c>
      <c r="H95" s="56" t="s">
        <v>79</v>
      </c>
      <c r="I95" s="56" t="s">
        <v>79</v>
      </c>
      <c r="J95" s="64" t="s">
        <v>79</v>
      </c>
      <c r="K95" s="64" t="s">
        <v>79</v>
      </c>
      <c r="L95" s="864" t="s">
        <v>79</v>
      </c>
    </row>
    <row r="96" spans="1:12" ht="14.25">
      <c r="A96" s="22" t="s">
        <v>92</v>
      </c>
      <c r="B96" s="26" t="s">
        <v>31</v>
      </c>
      <c r="C96" s="65" t="s">
        <v>191</v>
      </c>
      <c r="D96" s="65">
        <v>21024.201960784314</v>
      </c>
      <c r="E96" s="66" t="s">
        <v>191</v>
      </c>
      <c r="F96" s="66">
        <v>21444.686000000002</v>
      </c>
      <c r="G96" s="865" t="s">
        <v>191</v>
      </c>
      <c r="H96" s="67" t="s">
        <v>191</v>
      </c>
      <c r="I96" s="67" t="s">
        <v>79</v>
      </c>
      <c r="J96" s="68" t="s">
        <v>79</v>
      </c>
      <c r="K96" s="68" t="s">
        <v>191</v>
      </c>
      <c r="L96" s="866" t="s">
        <v>79</v>
      </c>
    </row>
    <row r="97" spans="1:12" ht="15">
      <c r="A97" s="24" t="s">
        <v>92</v>
      </c>
      <c r="B97" s="25" t="s">
        <v>32</v>
      </c>
      <c r="C97" s="54" t="s">
        <v>191</v>
      </c>
      <c r="D97" s="54">
        <v>21024.201960784314</v>
      </c>
      <c r="E97" s="55" t="s">
        <v>191</v>
      </c>
      <c r="F97" s="55">
        <v>21444.686000000002</v>
      </c>
      <c r="G97" s="858" t="s">
        <v>191</v>
      </c>
      <c r="H97" s="56" t="s">
        <v>191</v>
      </c>
      <c r="I97" s="56" t="s">
        <v>79</v>
      </c>
      <c r="J97" s="64" t="s">
        <v>79</v>
      </c>
      <c r="K97" s="64" t="s">
        <v>191</v>
      </c>
      <c r="L97" s="864" t="s">
        <v>79</v>
      </c>
    </row>
    <row r="98" spans="1:12" ht="15.75" thickBot="1">
      <c r="A98" s="27" t="s">
        <v>92</v>
      </c>
      <c r="B98" s="28" t="s">
        <v>33</v>
      </c>
      <c r="C98" s="69" t="s">
        <v>79</v>
      </c>
      <c r="D98" s="69" t="s">
        <v>79</v>
      </c>
      <c r="E98" s="70" t="s">
        <v>79</v>
      </c>
      <c r="F98" s="70" t="s">
        <v>79</v>
      </c>
      <c r="G98" s="867" t="s">
        <v>79</v>
      </c>
      <c r="H98" s="64" t="s">
        <v>79</v>
      </c>
      <c r="I98" s="64" t="s">
        <v>79</v>
      </c>
      <c r="J98" s="64" t="s">
        <v>79</v>
      </c>
      <c r="K98" s="64" t="s">
        <v>79</v>
      </c>
      <c r="L98" s="864" t="s">
        <v>79</v>
      </c>
    </row>
    <row r="99" spans="1:12" ht="15" thickBot="1">
      <c r="A99" s="13"/>
      <c r="B99" s="21"/>
      <c r="C99" s="46"/>
      <c r="D99" s="46"/>
      <c r="E99" s="46"/>
      <c r="F99" s="46"/>
      <c r="G99" s="852"/>
      <c r="H99" s="45"/>
      <c r="I99" s="45"/>
      <c r="J99" s="45"/>
      <c r="K99" s="45"/>
      <c r="L99" s="853"/>
    </row>
    <row r="100" spans="1:12" ht="14.25">
      <c r="A100" s="22" t="s">
        <v>93</v>
      </c>
      <c r="B100" s="23" t="s">
        <v>25</v>
      </c>
      <c r="C100" s="60">
        <v>23308.097584704374</v>
      </c>
      <c r="D100" s="60">
        <v>24080.421684766214</v>
      </c>
      <c r="E100" s="61">
        <v>23774.259536398462</v>
      </c>
      <c r="F100" s="61">
        <v>24562.030118461538</v>
      </c>
      <c r="G100" s="862">
        <v>-3.2072698317838348</v>
      </c>
      <c r="H100" s="62">
        <v>421.00322580645167</v>
      </c>
      <c r="I100" s="62">
        <v>-1.0380458065547176</v>
      </c>
      <c r="J100" s="63">
        <v>-32.36363636363636</v>
      </c>
      <c r="K100" s="63">
        <v>2.4310547640831266</v>
      </c>
      <c r="L100" s="863">
        <v>-0.58860044619468166</v>
      </c>
    </row>
    <row r="101" spans="1:12" ht="15">
      <c r="A101" s="24" t="s">
        <v>93</v>
      </c>
      <c r="B101" s="25" t="s">
        <v>26</v>
      </c>
      <c r="C101" s="54">
        <v>23128.424509803921</v>
      </c>
      <c r="D101" s="54">
        <v>24309.3</v>
      </c>
      <c r="E101" s="55">
        <v>23590.992999999999</v>
      </c>
      <c r="F101" s="55">
        <v>24795.486000000001</v>
      </c>
      <c r="G101" s="858">
        <v>-4.8577107946180291</v>
      </c>
      <c r="H101" s="56">
        <v>409.1</v>
      </c>
      <c r="I101" s="56">
        <v>-1.5876834255472614</v>
      </c>
      <c r="J101" s="64">
        <v>-43.859649122807014</v>
      </c>
      <c r="K101" s="64">
        <v>1.2547379427525813</v>
      </c>
      <c r="L101" s="864">
        <v>-0.62293856982016504</v>
      </c>
    </row>
    <row r="102" spans="1:12" ht="15">
      <c r="A102" s="24" t="s">
        <v>93</v>
      </c>
      <c r="B102" s="25" t="s">
        <v>27</v>
      </c>
      <c r="C102" s="54">
        <v>23488.875490196075</v>
      </c>
      <c r="D102" s="54">
        <v>23726.01176470588</v>
      </c>
      <c r="E102" s="55">
        <v>23958.652999999998</v>
      </c>
      <c r="F102" s="55">
        <v>24200.531999999999</v>
      </c>
      <c r="G102" s="858">
        <v>-0.99947802800368535</v>
      </c>
      <c r="H102" s="56">
        <v>433.7</v>
      </c>
      <c r="I102" s="56">
        <v>-1.7444494789306726</v>
      </c>
      <c r="J102" s="64">
        <v>-13.461538461538462</v>
      </c>
      <c r="K102" s="64">
        <v>1.176316821330545</v>
      </c>
      <c r="L102" s="864">
        <v>3.4338123625482941E-2</v>
      </c>
    </row>
    <row r="103" spans="1:12" ht="14.25">
      <c r="A103" s="22" t="s">
        <v>93</v>
      </c>
      <c r="B103" s="26" t="s">
        <v>28</v>
      </c>
      <c r="C103" s="65">
        <v>23739.268568516076</v>
      </c>
      <c r="D103" s="65">
        <v>23887.258229133888</v>
      </c>
      <c r="E103" s="66">
        <v>24214.053939886398</v>
      </c>
      <c r="F103" s="66">
        <v>24365.003393716564</v>
      </c>
      <c r="G103" s="865">
        <v>-0.61953389207856224</v>
      </c>
      <c r="H103" s="67">
        <v>376.60962128966219</v>
      </c>
      <c r="I103" s="67">
        <v>0.17455779505402996</v>
      </c>
      <c r="J103" s="68">
        <v>-21.714743589743591</v>
      </c>
      <c r="K103" s="68">
        <v>12.76957260488825</v>
      </c>
      <c r="L103" s="866">
        <v>-0.93417176757249365</v>
      </c>
    </row>
    <row r="104" spans="1:12" ht="15">
      <c r="A104" s="24" t="s">
        <v>93</v>
      </c>
      <c r="B104" s="25" t="s">
        <v>29</v>
      </c>
      <c r="C104" s="54">
        <v>23947.928431372547</v>
      </c>
      <c r="D104" s="54">
        <v>23954.229411764703</v>
      </c>
      <c r="E104" s="55">
        <v>24426.886999999999</v>
      </c>
      <c r="F104" s="55">
        <v>24433.313999999998</v>
      </c>
      <c r="G104" s="858">
        <v>-2.6304250008818614E-2</v>
      </c>
      <c r="H104" s="56">
        <v>367</v>
      </c>
      <c r="I104" s="56">
        <v>0.27322404371584702</v>
      </c>
      <c r="J104" s="64">
        <v>-19.858156028368796</v>
      </c>
      <c r="K104" s="64">
        <v>8.8615867206901058</v>
      </c>
      <c r="L104" s="864">
        <v>-0.42797076256453259</v>
      </c>
    </row>
    <row r="105" spans="1:12" ht="15">
      <c r="A105" s="24" t="s">
        <v>93</v>
      </c>
      <c r="B105" s="25" t="s">
        <v>30</v>
      </c>
      <c r="C105" s="54">
        <v>23303.417647058825</v>
      </c>
      <c r="D105" s="54">
        <v>23757.295098039212</v>
      </c>
      <c r="E105" s="55">
        <v>23769.486000000001</v>
      </c>
      <c r="F105" s="55">
        <v>24232.440999999999</v>
      </c>
      <c r="G105" s="858">
        <v>-1.9104761257852567</v>
      </c>
      <c r="H105" s="56">
        <v>398.4</v>
      </c>
      <c r="I105" s="56">
        <v>0.3779289493575208</v>
      </c>
      <c r="J105" s="64">
        <v>-25.621890547263682</v>
      </c>
      <c r="K105" s="64">
        <v>3.9079858841981436</v>
      </c>
      <c r="L105" s="864">
        <v>-0.5062010050079615</v>
      </c>
    </row>
    <row r="106" spans="1:12" ht="14.25">
      <c r="A106" s="22" t="s">
        <v>93</v>
      </c>
      <c r="B106" s="26" t="s">
        <v>31</v>
      </c>
      <c r="C106" s="65">
        <v>22895.318313454998</v>
      </c>
      <c r="D106" s="65">
        <v>23390.755464118243</v>
      </c>
      <c r="E106" s="66">
        <v>23353.224679724099</v>
      </c>
      <c r="F106" s="66">
        <v>23858.570573400608</v>
      </c>
      <c r="G106" s="865">
        <v>-2.1180895650132037</v>
      </c>
      <c r="H106" s="67">
        <v>340.58808864265927</v>
      </c>
      <c r="I106" s="67">
        <v>-0.21822026393910557</v>
      </c>
      <c r="J106" s="68">
        <v>-12.675374939525883</v>
      </c>
      <c r="K106" s="68">
        <v>23.591687361129267</v>
      </c>
      <c r="L106" s="866">
        <v>0.89486074424116069</v>
      </c>
    </row>
    <row r="107" spans="1:12" ht="15">
      <c r="A107" s="24" t="s">
        <v>93</v>
      </c>
      <c r="B107" s="25" t="s">
        <v>32</v>
      </c>
      <c r="C107" s="54">
        <v>23014.032352941173</v>
      </c>
      <c r="D107" s="54">
        <v>23455.48137254902</v>
      </c>
      <c r="E107" s="55">
        <v>23474.312999999998</v>
      </c>
      <c r="F107" s="55">
        <v>23924.591</v>
      </c>
      <c r="G107" s="858">
        <v>-1.8820718816050064</v>
      </c>
      <c r="H107" s="56">
        <v>333</v>
      </c>
      <c r="I107" s="56">
        <v>0.72595281306714365</v>
      </c>
      <c r="J107" s="64">
        <v>-10.546378653113088</v>
      </c>
      <c r="K107" s="64">
        <v>18.402823160371192</v>
      </c>
      <c r="L107" s="864">
        <v>1.119414793181118</v>
      </c>
    </row>
    <row r="108" spans="1:12" ht="15.75" thickBot="1">
      <c r="A108" s="27" t="s">
        <v>93</v>
      </c>
      <c r="B108" s="28" t="s">
        <v>33</v>
      </c>
      <c r="C108" s="69">
        <v>22513.820588235296</v>
      </c>
      <c r="D108" s="69">
        <v>23208.873529411765</v>
      </c>
      <c r="E108" s="70">
        <v>22964.097000000002</v>
      </c>
      <c r="F108" s="70">
        <v>23673.050999999999</v>
      </c>
      <c r="G108" s="867">
        <v>-2.9947724101975615</v>
      </c>
      <c r="H108" s="64">
        <v>367.5</v>
      </c>
      <c r="I108" s="64">
        <v>-2.1565495207667791</v>
      </c>
      <c r="J108" s="64">
        <v>-19.472616632860039</v>
      </c>
      <c r="K108" s="64">
        <v>5.1888642007580703</v>
      </c>
      <c r="L108" s="864">
        <v>-0.22455404893996356</v>
      </c>
    </row>
    <row r="109" spans="1:12" ht="15.75" thickBot="1">
      <c r="A109" s="29"/>
      <c r="B109" s="30"/>
      <c r="C109" s="71"/>
      <c r="D109" s="71"/>
      <c r="E109" s="71"/>
      <c r="F109" s="71"/>
      <c r="G109" s="868"/>
      <c r="H109" s="72"/>
      <c r="I109" s="72"/>
      <c r="J109" s="72"/>
      <c r="K109" s="72"/>
      <c r="L109" s="869"/>
    </row>
    <row r="110" spans="1:12" ht="15">
      <c r="A110" s="24" t="s">
        <v>94</v>
      </c>
      <c r="B110" s="31" t="s">
        <v>30</v>
      </c>
      <c r="C110" s="73">
        <v>23112.867647058822</v>
      </c>
      <c r="D110" s="73">
        <v>23820.05</v>
      </c>
      <c r="E110" s="74">
        <v>23575.125</v>
      </c>
      <c r="F110" s="74">
        <v>24296.451000000001</v>
      </c>
      <c r="G110" s="870">
        <v>-2.9688533522858993</v>
      </c>
      <c r="H110" s="75">
        <v>418.2</v>
      </c>
      <c r="I110" s="75">
        <v>-0.80645161290323397</v>
      </c>
      <c r="J110" s="75">
        <v>-18.036529680365295</v>
      </c>
      <c r="K110" s="75">
        <v>4.6921970984185073</v>
      </c>
      <c r="L110" s="871">
        <v>-0.11729010922396554</v>
      </c>
    </row>
    <row r="111" spans="1:12" ht="15.75" thickBot="1">
      <c r="A111" s="27" t="s">
        <v>94</v>
      </c>
      <c r="B111" s="28" t="s">
        <v>33</v>
      </c>
      <c r="C111" s="69">
        <v>22696.283333333333</v>
      </c>
      <c r="D111" s="69">
        <v>23143.194117647061</v>
      </c>
      <c r="E111" s="70">
        <v>23150.208999999999</v>
      </c>
      <c r="F111" s="70">
        <v>23606.058000000001</v>
      </c>
      <c r="G111" s="867">
        <v>-1.9310678640203374</v>
      </c>
      <c r="H111" s="64">
        <v>399.6</v>
      </c>
      <c r="I111" s="64">
        <v>0.73103100579784075</v>
      </c>
      <c r="J111" s="64">
        <v>-18.574514038876892</v>
      </c>
      <c r="K111" s="64">
        <v>4.9274604626846168</v>
      </c>
      <c r="L111" s="864">
        <v>-0.15654085498311154</v>
      </c>
    </row>
    <row r="112" spans="1:12" ht="15.75" thickBot="1">
      <c r="A112" s="29"/>
      <c r="B112" s="30"/>
      <c r="C112" s="71"/>
      <c r="D112" s="71"/>
      <c r="E112" s="71"/>
      <c r="F112" s="71"/>
      <c r="G112" s="868"/>
      <c r="H112" s="72"/>
      <c r="I112" s="72"/>
      <c r="J112" s="72"/>
      <c r="K112" s="72"/>
      <c r="L112" s="869"/>
    </row>
    <row r="113" spans="1:12" ht="14.25">
      <c r="A113" s="22" t="s">
        <v>95</v>
      </c>
      <c r="B113" s="23" t="s">
        <v>25</v>
      </c>
      <c r="C113" s="60" t="s">
        <v>79</v>
      </c>
      <c r="D113" s="60" t="s">
        <v>79</v>
      </c>
      <c r="E113" s="61" t="s">
        <v>79</v>
      </c>
      <c r="F113" s="61" t="s">
        <v>79</v>
      </c>
      <c r="G113" s="862" t="s">
        <v>79</v>
      </c>
      <c r="H113" s="62" t="s">
        <v>79</v>
      </c>
      <c r="I113" s="62" t="s">
        <v>79</v>
      </c>
      <c r="J113" s="63" t="s">
        <v>79</v>
      </c>
      <c r="K113" s="63" t="s">
        <v>79</v>
      </c>
      <c r="L113" s="863" t="s">
        <v>79</v>
      </c>
    </row>
    <row r="114" spans="1:12" ht="15">
      <c r="A114" s="17" t="s">
        <v>95</v>
      </c>
      <c r="B114" s="25" t="s">
        <v>26</v>
      </c>
      <c r="C114" s="54" t="s">
        <v>79</v>
      </c>
      <c r="D114" s="54" t="s">
        <v>79</v>
      </c>
      <c r="E114" s="55" t="s">
        <v>79</v>
      </c>
      <c r="F114" s="55" t="s">
        <v>79</v>
      </c>
      <c r="G114" s="858" t="s">
        <v>79</v>
      </c>
      <c r="H114" s="56" t="s">
        <v>79</v>
      </c>
      <c r="I114" s="56" t="s">
        <v>79</v>
      </c>
      <c r="J114" s="64" t="s">
        <v>79</v>
      </c>
      <c r="K114" s="64" t="s">
        <v>79</v>
      </c>
      <c r="L114" s="864" t="s">
        <v>79</v>
      </c>
    </row>
    <row r="115" spans="1:12" ht="15">
      <c r="A115" s="17" t="s">
        <v>95</v>
      </c>
      <c r="B115" s="25" t="s">
        <v>27</v>
      </c>
      <c r="C115" s="54" t="s">
        <v>79</v>
      </c>
      <c r="D115" s="54" t="s">
        <v>79</v>
      </c>
      <c r="E115" s="55" t="s">
        <v>79</v>
      </c>
      <c r="F115" s="55" t="s">
        <v>79</v>
      </c>
      <c r="G115" s="858" t="s">
        <v>79</v>
      </c>
      <c r="H115" s="56" t="s">
        <v>79</v>
      </c>
      <c r="I115" s="56" t="s">
        <v>79</v>
      </c>
      <c r="J115" s="64" t="s">
        <v>79</v>
      </c>
      <c r="K115" s="64" t="s">
        <v>79</v>
      </c>
      <c r="L115" s="864" t="s">
        <v>79</v>
      </c>
    </row>
    <row r="116" spans="1:12" ht="15">
      <c r="A116" s="17" t="s">
        <v>95</v>
      </c>
      <c r="B116" s="25" t="s">
        <v>34</v>
      </c>
      <c r="C116" s="54" t="s">
        <v>79</v>
      </c>
      <c r="D116" s="54" t="s">
        <v>79</v>
      </c>
      <c r="E116" s="55" t="s">
        <v>79</v>
      </c>
      <c r="F116" s="55" t="s">
        <v>79</v>
      </c>
      <c r="G116" s="858" t="s">
        <v>79</v>
      </c>
      <c r="H116" s="56" t="s">
        <v>79</v>
      </c>
      <c r="I116" s="56" t="s">
        <v>79</v>
      </c>
      <c r="J116" s="64" t="s">
        <v>79</v>
      </c>
      <c r="K116" s="64" t="s">
        <v>79</v>
      </c>
      <c r="L116" s="864" t="s">
        <v>79</v>
      </c>
    </row>
    <row r="117" spans="1:12" ht="14.25">
      <c r="A117" s="32" t="s">
        <v>95</v>
      </c>
      <c r="B117" s="26" t="s">
        <v>28</v>
      </c>
      <c r="C117" s="65" t="s">
        <v>79</v>
      </c>
      <c r="D117" s="65" t="s">
        <v>79</v>
      </c>
      <c r="E117" s="66" t="s">
        <v>79</v>
      </c>
      <c r="F117" s="66" t="s">
        <v>79</v>
      </c>
      <c r="G117" s="865" t="s">
        <v>79</v>
      </c>
      <c r="H117" s="67" t="s">
        <v>79</v>
      </c>
      <c r="I117" s="67" t="s">
        <v>79</v>
      </c>
      <c r="J117" s="68" t="s">
        <v>79</v>
      </c>
      <c r="K117" s="68" t="s">
        <v>79</v>
      </c>
      <c r="L117" s="866" t="s">
        <v>79</v>
      </c>
    </row>
    <row r="118" spans="1:12" ht="15">
      <c r="A118" s="17" t="s">
        <v>95</v>
      </c>
      <c r="B118" s="25" t="s">
        <v>30</v>
      </c>
      <c r="C118" s="54" t="s">
        <v>79</v>
      </c>
      <c r="D118" s="54" t="s">
        <v>79</v>
      </c>
      <c r="E118" s="55" t="s">
        <v>79</v>
      </c>
      <c r="F118" s="55" t="s">
        <v>79</v>
      </c>
      <c r="G118" s="858" t="s">
        <v>79</v>
      </c>
      <c r="H118" s="56" t="s">
        <v>79</v>
      </c>
      <c r="I118" s="56" t="s">
        <v>79</v>
      </c>
      <c r="J118" s="64" t="s">
        <v>79</v>
      </c>
      <c r="K118" s="64" t="s">
        <v>79</v>
      </c>
      <c r="L118" s="864" t="s">
        <v>79</v>
      </c>
    </row>
    <row r="119" spans="1:12" ht="15">
      <c r="A119" s="17" t="s">
        <v>95</v>
      </c>
      <c r="B119" s="25" t="s">
        <v>35</v>
      </c>
      <c r="C119" s="54" t="s">
        <v>79</v>
      </c>
      <c r="D119" s="54" t="s">
        <v>79</v>
      </c>
      <c r="E119" s="55" t="s">
        <v>79</v>
      </c>
      <c r="F119" s="55" t="s">
        <v>79</v>
      </c>
      <c r="G119" s="858" t="s">
        <v>79</v>
      </c>
      <c r="H119" s="56" t="s">
        <v>79</v>
      </c>
      <c r="I119" s="56" t="s">
        <v>79</v>
      </c>
      <c r="J119" s="64" t="s">
        <v>79</v>
      </c>
      <c r="K119" s="64" t="s">
        <v>79</v>
      </c>
      <c r="L119" s="864" t="s">
        <v>79</v>
      </c>
    </row>
    <row r="120" spans="1:12" ht="14.25">
      <c r="A120" s="32" t="s">
        <v>95</v>
      </c>
      <c r="B120" s="26" t="s">
        <v>31</v>
      </c>
      <c r="C120" s="65" t="s">
        <v>79</v>
      </c>
      <c r="D120" s="65" t="s">
        <v>79</v>
      </c>
      <c r="E120" s="66" t="s">
        <v>79</v>
      </c>
      <c r="F120" s="66" t="s">
        <v>79</v>
      </c>
      <c r="G120" s="865" t="s">
        <v>79</v>
      </c>
      <c r="H120" s="67" t="s">
        <v>79</v>
      </c>
      <c r="I120" s="67" t="s">
        <v>79</v>
      </c>
      <c r="J120" s="68" t="s">
        <v>79</v>
      </c>
      <c r="K120" s="68" t="s">
        <v>79</v>
      </c>
      <c r="L120" s="866" t="s">
        <v>79</v>
      </c>
    </row>
    <row r="121" spans="1:12" ht="15">
      <c r="A121" s="17" t="s">
        <v>95</v>
      </c>
      <c r="B121" s="25" t="s">
        <v>33</v>
      </c>
      <c r="C121" s="54" t="s">
        <v>79</v>
      </c>
      <c r="D121" s="54" t="s">
        <v>79</v>
      </c>
      <c r="E121" s="55" t="s">
        <v>79</v>
      </c>
      <c r="F121" s="55" t="s">
        <v>79</v>
      </c>
      <c r="G121" s="858" t="s">
        <v>79</v>
      </c>
      <c r="H121" s="56" t="s">
        <v>79</v>
      </c>
      <c r="I121" s="56" t="s">
        <v>79</v>
      </c>
      <c r="J121" s="64" t="s">
        <v>79</v>
      </c>
      <c r="K121" s="64" t="s">
        <v>79</v>
      </c>
      <c r="L121" s="864" t="s">
        <v>79</v>
      </c>
    </row>
    <row r="122" spans="1:12" ht="15.75" thickBot="1">
      <c r="A122" s="33" t="s">
        <v>95</v>
      </c>
      <c r="B122" s="25" t="s">
        <v>36</v>
      </c>
      <c r="C122" s="69" t="s">
        <v>79</v>
      </c>
      <c r="D122" s="69" t="s">
        <v>79</v>
      </c>
      <c r="E122" s="70" t="s">
        <v>79</v>
      </c>
      <c r="F122" s="70" t="s">
        <v>79</v>
      </c>
      <c r="G122" s="867" t="s">
        <v>79</v>
      </c>
      <c r="H122" s="64" t="s">
        <v>79</v>
      </c>
      <c r="I122" s="64" t="s">
        <v>79</v>
      </c>
      <c r="J122" s="64" t="s">
        <v>79</v>
      </c>
      <c r="K122" s="64" t="s">
        <v>79</v>
      </c>
      <c r="L122" s="864" t="s">
        <v>79</v>
      </c>
    </row>
    <row r="123" spans="1:12" ht="15.75" thickBot="1">
      <c r="A123" s="29"/>
      <c r="B123" s="30"/>
      <c r="C123" s="71"/>
      <c r="D123" s="71"/>
      <c r="E123" s="71"/>
      <c r="F123" s="71"/>
      <c r="G123" s="868"/>
      <c r="H123" s="72"/>
      <c r="I123" s="72"/>
      <c r="J123" s="72"/>
      <c r="K123" s="72"/>
      <c r="L123" s="869"/>
    </row>
    <row r="124" spans="1:12" ht="14.25">
      <c r="A124" s="22" t="s">
        <v>24</v>
      </c>
      <c r="B124" s="23" t="s">
        <v>28</v>
      </c>
      <c r="C124" s="60">
        <v>21784.08882309018</v>
      </c>
      <c r="D124" s="60">
        <v>21239.097353874138</v>
      </c>
      <c r="E124" s="61">
        <v>22219.770599551983</v>
      </c>
      <c r="F124" s="61">
        <v>21663.879300951623</v>
      </c>
      <c r="G124" s="862">
        <v>2.5659822549691795</v>
      </c>
      <c r="H124" s="62">
        <v>354.6121495327103</v>
      </c>
      <c r="I124" s="62">
        <v>0.77178152327220473</v>
      </c>
      <c r="J124" s="63">
        <v>-0.46511627906976744</v>
      </c>
      <c r="K124" s="63">
        <v>2.7970199973859624</v>
      </c>
      <c r="L124" s="863">
        <v>0.43619865116876655</v>
      </c>
    </row>
    <row r="125" spans="1:12" ht="15">
      <c r="A125" s="24" t="s">
        <v>24</v>
      </c>
      <c r="B125" s="25" t="s">
        <v>29</v>
      </c>
      <c r="C125" s="54">
        <v>22227.835294117645</v>
      </c>
      <c r="D125" s="54">
        <v>21973.45196078431</v>
      </c>
      <c r="E125" s="55">
        <v>22672.392</v>
      </c>
      <c r="F125" s="55">
        <v>22412.920999999998</v>
      </c>
      <c r="G125" s="858">
        <v>1.157684890782426</v>
      </c>
      <c r="H125" s="56">
        <v>318.5</v>
      </c>
      <c r="I125" s="56">
        <v>-3.3677184466019487</v>
      </c>
      <c r="J125" s="64">
        <v>47.826086956521742</v>
      </c>
      <c r="K125" s="64">
        <v>0.44438635472487259</v>
      </c>
      <c r="L125" s="864">
        <v>0.19183337350163776</v>
      </c>
    </row>
    <row r="126" spans="1:12" ht="15">
      <c r="A126" s="24" t="s">
        <v>24</v>
      </c>
      <c r="B126" s="25" t="s">
        <v>30</v>
      </c>
      <c r="C126" s="54">
        <v>21540.803921568626</v>
      </c>
      <c r="D126" s="54">
        <v>20755.613725490195</v>
      </c>
      <c r="E126" s="55">
        <v>21971.62</v>
      </c>
      <c r="F126" s="55">
        <v>21170.725999999999</v>
      </c>
      <c r="G126" s="858">
        <v>3.7830256742258164</v>
      </c>
      <c r="H126" s="56">
        <v>353.6</v>
      </c>
      <c r="I126" s="56">
        <v>1.8433179723502402</v>
      </c>
      <c r="J126" s="64">
        <v>-13.90728476821192</v>
      </c>
      <c r="K126" s="64">
        <v>1.6991242974774539</v>
      </c>
      <c r="L126" s="864">
        <v>4.1059072924911844E-2</v>
      </c>
    </row>
    <row r="127" spans="1:12" ht="15">
      <c r="A127" s="24" t="s">
        <v>24</v>
      </c>
      <c r="B127" s="25" t="s">
        <v>35</v>
      </c>
      <c r="C127" s="54">
        <v>22118.192156862744</v>
      </c>
      <c r="D127" s="54">
        <v>22503.163725490194</v>
      </c>
      <c r="E127" s="55">
        <v>22560.556</v>
      </c>
      <c r="F127" s="55">
        <v>22953.226999999999</v>
      </c>
      <c r="G127" s="858">
        <v>-1.7107442016758623</v>
      </c>
      <c r="H127" s="56">
        <v>381.8</v>
      </c>
      <c r="I127" s="56">
        <v>2.6198585276401034E-2</v>
      </c>
      <c r="J127" s="64">
        <v>21.951219512195124</v>
      </c>
      <c r="K127" s="64">
        <v>0.65350934518363613</v>
      </c>
      <c r="L127" s="864">
        <v>0.20330620474221739</v>
      </c>
    </row>
    <row r="128" spans="1:12" ht="14.25">
      <c r="A128" s="22" t="s">
        <v>24</v>
      </c>
      <c r="B128" s="26" t="s">
        <v>31</v>
      </c>
      <c r="C128" s="65">
        <v>21349.040420709433</v>
      </c>
      <c r="D128" s="65">
        <v>21181.259159348552</v>
      </c>
      <c r="E128" s="66">
        <v>21776.02122912362</v>
      </c>
      <c r="F128" s="66">
        <v>21604.884342535523</v>
      </c>
      <c r="G128" s="865">
        <v>0.79212128088630762</v>
      </c>
      <c r="H128" s="67">
        <v>301.31891252955086</v>
      </c>
      <c r="I128" s="67">
        <v>-3.758620878710589E-2</v>
      </c>
      <c r="J128" s="68">
        <v>-8.9670014347202294</v>
      </c>
      <c r="K128" s="68">
        <v>16.586067180760686</v>
      </c>
      <c r="L128" s="866">
        <v>1.2791604057524495</v>
      </c>
    </row>
    <row r="129" spans="1:12" ht="15">
      <c r="A129" s="24" t="s">
        <v>24</v>
      </c>
      <c r="B129" s="25" t="s">
        <v>32</v>
      </c>
      <c r="C129" s="54">
        <v>21319.097058823529</v>
      </c>
      <c r="D129" s="54">
        <v>20875.226470588233</v>
      </c>
      <c r="E129" s="55">
        <v>21745.478999999999</v>
      </c>
      <c r="F129" s="55">
        <v>21292.731</v>
      </c>
      <c r="G129" s="858">
        <v>2.1263031031575967</v>
      </c>
      <c r="H129" s="56">
        <v>276.89999999999998</v>
      </c>
      <c r="I129" s="56">
        <v>2.2148394241417497</v>
      </c>
      <c r="J129" s="64">
        <v>14.587332053742802</v>
      </c>
      <c r="K129" s="64">
        <v>7.8029015814926144</v>
      </c>
      <c r="L129" s="864">
        <v>2.0820275285662939</v>
      </c>
    </row>
    <row r="130" spans="1:12" ht="15">
      <c r="A130" s="24" t="s">
        <v>24</v>
      </c>
      <c r="B130" s="25" t="s">
        <v>33</v>
      </c>
      <c r="C130" s="54">
        <v>21323.250980392157</v>
      </c>
      <c r="D130" s="54">
        <v>21243.324509803919</v>
      </c>
      <c r="E130" s="55">
        <v>21749.716</v>
      </c>
      <c r="F130" s="55">
        <v>21668.190999999999</v>
      </c>
      <c r="G130" s="858">
        <v>0.37624276064393863</v>
      </c>
      <c r="H130" s="56">
        <v>320.39999999999998</v>
      </c>
      <c r="I130" s="56">
        <v>1.6497461928933976</v>
      </c>
      <c r="J130" s="64">
        <v>-23.423423423423422</v>
      </c>
      <c r="K130" s="64">
        <v>7.7767612076852703</v>
      </c>
      <c r="L130" s="864">
        <v>-0.75513733189966459</v>
      </c>
    </row>
    <row r="131" spans="1:12" ht="15">
      <c r="A131" s="24" t="s">
        <v>24</v>
      </c>
      <c r="B131" s="25" t="s">
        <v>36</v>
      </c>
      <c r="C131" s="54">
        <v>21722.338235294119</v>
      </c>
      <c r="D131" s="54">
        <v>22001.093137254902</v>
      </c>
      <c r="E131" s="55">
        <v>22156.785</v>
      </c>
      <c r="F131" s="55">
        <v>22441.115000000002</v>
      </c>
      <c r="G131" s="858">
        <v>-1.2670047811795526</v>
      </c>
      <c r="H131" s="56">
        <v>343.2</v>
      </c>
      <c r="I131" s="56">
        <v>-3.5141973573235874</v>
      </c>
      <c r="J131" s="64">
        <v>-19.791666666666664</v>
      </c>
      <c r="K131" s="64">
        <v>1.0064043915827996</v>
      </c>
      <c r="L131" s="864">
        <v>-4.7729790914180725E-2</v>
      </c>
    </row>
    <row r="132" spans="1:12" ht="14.25">
      <c r="A132" s="22" t="s">
        <v>24</v>
      </c>
      <c r="B132" s="26" t="s">
        <v>37</v>
      </c>
      <c r="C132" s="65">
        <v>18975.155213189555</v>
      </c>
      <c r="D132" s="65">
        <v>19466.955593927647</v>
      </c>
      <c r="E132" s="66">
        <v>19354.658317453348</v>
      </c>
      <c r="F132" s="66">
        <v>19856.294705806202</v>
      </c>
      <c r="G132" s="865">
        <v>-2.5263343226174508</v>
      </c>
      <c r="H132" s="67">
        <v>228.13071786310516</v>
      </c>
      <c r="I132" s="67">
        <v>-0.75339915684152481</v>
      </c>
      <c r="J132" s="68">
        <v>-10.863095238095239</v>
      </c>
      <c r="K132" s="68">
        <v>7.8290419552999602</v>
      </c>
      <c r="L132" s="866">
        <v>0.45010267782109814</v>
      </c>
    </row>
    <row r="133" spans="1:12" ht="15">
      <c r="A133" s="24" t="s">
        <v>24</v>
      </c>
      <c r="B133" s="25" t="s">
        <v>81</v>
      </c>
      <c r="C133" s="76">
        <v>18823.437254901961</v>
      </c>
      <c r="D133" s="76">
        <v>19081.2568627451</v>
      </c>
      <c r="E133" s="77">
        <v>19199.905999999999</v>
      </c>
      <c r="F133" s="77">
        <v>19462.882000000001</v>
      </c>
      <c r="G133" s="872">
        <v>-1.3511668004769404</v>
      </c>
      <c r="H133" s="78">
        <v>211.4</v>
      </c>
      <c r="I133" s="78">
        <v>-3.293687099725521</v>
      </c>
      <c r="J133" s="79">
        <v>7.042253521126761</v>
      </c>
      <c r="K133" s="79">
        <v>4.9666710233956346</v>
      </c>
      <c r="L133" s="873">
        <v>1.0685706610370094</v>
      </c>
    </row>
    <row r="134" spans="1:12" ht="15">
      <c r="A134" s="24" t="s">
        <v>24</v>
      </c>
      <c r="B134" s="25" t="s">
        <v>38</v>
      </c>
      <c r="C134" s="54">
        <v>18967.49019607843</v>
      </c>
      <c r="D134" s="54">
        <v>20115.149019607845</v>
      </c>
      <c r="E134" s="55">
        <v>19346.84</v>
      </c>
      <c r="F134" s="55">
        <v>20517.452000000001</v>
      </c>
      <c r="G134" s="858">
        <v>-5.7054452960338402</v>
      </c>
      <c r="H134" s="56">
        <v>248.1</v>
      </c>
      <c r="I134" s="56">
        <v>4.9048625792811817</v>
      </c>
      <c r="J134" s="64">
        <v>-35.185185185185183</v>
      </c>
      <c r="K134" s="64">
        <v>2.2872827081427265</v>
      </c>
      <c r="L134" s="864">
        <v>-0.67746968013003084</v>
      </c>
    </row>
    <row r="135" spans="1:12" ht="15.75" thickBot="1">
      <c r="A135" s="24" t="s">
        <v>24</v>
      </c>
      <c r="B135" s="25" t="s">
        <v>39</v>
      </c>
      <c r="C135" s="54">
        <v>19945.722549019607</v>
      </c>
      <c r="D135" s="54">
        <v>18586.425490196078</v>
      </c>
      <c r="E135" s="55">
        <v>20344.636999999999</v>
      </c>
      <c r="F135" s="55">
        <v>18958.153999999999</v>
      </c>
      <c r="G135" s="858">
        <v>7.3133861028874456</v>
      </c>
      <c r="H135" s="56">
        <v>293.2</v>
      </c>
      <c r="I135" s="56">
        <v>5.9248554913294713</v>
      </c>
      <c r="J135" s="64">
        <v>-6.3829787234042552</v>
      </c>
      <c r="K135" s="64">
        <v>0.57508822376159974</v>
      </c>
      <c r="L135" s="864">
        <v>5.9001696914119828E-2</v>
      </c>
    </row>
    <row r="136" spans="1:12" ht="15.75" thickBot="1">
      <c r="A136" s="29"/>
      <c r="B136" s="30"/>
      <c r="C136" s="71"/>
      <c r="D136" s="71"/>
      <c r="E136" s="71"/>
      <c r="F136" s="71"/>
      <c r="G136" s="868"/>
      <c r="H136" s="72"/>
      <c r="I136" s="72"/>
      <c r="J136" s="72"/>
      <c r="K136" s="72"/>
      <c r="L136" s="869"/>
    </row>
    <row r="137" spans="1:12" ht="14.25">
      <c r="A137" s="22" t="s">
        <v>96</v>
      </c>
      <c r="B137" s="26" t="s">
        <v>25</v>
      </c>
      <c r="C137" s="65">
        <v>23136.991004730942</v>
      </c>
      <c r="D137" s="65">
        <v>23386.316040821672</v>
      </c>
      <c r="E137" s="66">
        <v>23599.730824825561</v>
      </c>
      <c r="F137" s="66">
        <v>23854.042361638105</v>
      </c>
      <c r="G137" s="865">
        <v>-1.0661150548702201</v>
      </c>
      <c r="H137" s="67">
        <v>355.94705882352935</v>
      </c>
      <c r="I137" s="67">
        <v>3.387286437393469</v>
      </c>
      <c r="J137" s="68">
        <v>-31.081081081081081</v>
      </c>
      <c r="K137" s="68">
        <v>1.9997385962619265</v>
      </c>
      <c r="L137" s="866">
        <v>-0.43794670076234055</v>
      </c>
    </row>
    <row r="138" spans="1:12" ht="15">
      <c r="A138" s="24" t="s">
        <v>96</v>
      </c>
      <c r="B138" s="25" t="s">
        <v>26</v>
      </c>
      <c r="C138" s="54">
        <v>21107.141176470588</v>
      </c>
      <c r="D138" s="54">
        <v>22914.521568627453</v>
      </c>
      <c r="E138" s="55">
        <v>21529.284</v>
      </c>
      <c r="F138" s="55">
        <v>23372.812000000002</v>
      </c>
      <c r="G138" s="858">
        <v>-7.8874891048625297</v>
      </c>
      <c r="H138" s="56">
        <v>334.6</v>
      </c>
      <c r="I138" s="56">
        <v>6.2222222222222294</v>
      </c>
      <c r="J138" s="64">
        <v>-35</v>
      </c>
      <c r="K138" s="64">
        <v>0.33982485949549079</v>
      </c>
      <c r="L138" s="864">
        <v>-9.9397716544917691E-2</v>
      </c>
    </row>
    <row r="139" spans="1:12" ht="15">
      <c r="A139" s="24" t="s">
        <v>96</v>
      </c>
      <c r="B139" s="25" t="s">
        <v>27</v>
      </c>
      <c r="C139" s="54">
        <v>23530.286274509803</v>
      </c>
      <c r="D139" s="54">
        <v>23502.896078431375</v>
      </c>
      <c r="E139" s="55">
        <v>24000.892</v>
      </c>
      <c r="F139" s="55">
        <v>23972.954000000002</v>
      </c>
      <c r="G139" s="858">
        <v>0.11653966382281582</v>
      </c>
      <c r="H139" s="56">
        <v>352.9</v>
      </c>
      <c r="I139" s="56">
        <v>2.2009846510280817</v>
      </c>
      <c r="J139" s="64">
        <v>-28.187919463087248</v>
      </c>
      <c r="K139" s="64">
        <v>1.3985099986929812</v>
      </c>
      <c r="L139" s="864">
        <v>-0.23759409705754031</v>
      </c>
    </row>
    <row r="140" spans="1:12" ht="15">
      <c r="A140" s="24" t="s">
        <v>96</v>
      </c>
      <c r="B140" s="25" t="s">
        <v>34</v>
      </c>
      <c r="C140" s="54">
        <v>23488.099019607842</v>
      </c>
      <c r="D140" s="54">
        <v>23382</v>
      </c>
      <c r="E140" s="55">
        <v>23957.861000000001</v>
      </c>
      <c r="F140" s="55">
        <v>23849.64</v>
      </c>
      <c r="G140" s="858">
        <v>0.45376366268002943</v>
      </c>
      <c r="H140" s="56">
        <v>400</v>
      </c>
      <c r="I140" s="56">
        <v>6.6098081023454185</v>
      </c>
      <c r="J140" s="64">
        <v>-39.393939393939391</v>
      </c>
      <c r="K140" s="64">
        <v>0.26140373807345446</v>
      </c>
      <c r="L140" s="864">
        <v>-0.10095488715988249</v>
      </c>
    </row>
    <row r="141" spans="1:12" ht="14.25">
      <c r="A141" s="22" t="s">
        <v>96</v>
      </c>
      <c r="B141" s="26" t="s">
        <v>28</v>
      </c>
      <c r="C141" s="65">
        <v>22831.888435598474</v>
      </c>
      <c r="D141" s="65">
        <v>22878.161016418424</v>
      </c>
      <c r="E141" s="66">
        <v>23288.526204310445</v>
      </c>
      <c r="F141" s="66">
        <v>23335.724236746792</v>
      </c>
      <c r="G141" s="865">
        <v>-0.20225655718892963</v>
      </c>
      <c r="H141" s="67">
        <v>313.56832298136646</v>
      </c>
      <c r="I141" s="67">
        <v>-0.17074901001209217</v>
      </c>
      <c r="J141" s="68">
        <v>-16.752843846949329</v>
      </c>
      <c r="K141" s="68">
        <v>10.521500457456542</v>
      </c>
      <c r="L141" s="866">
        <v>-9.6705318320333689E-2</v>
      </c>
    </row>
    <row r="142" spans="1:12" ht="15">
      <c r="A142" s="24" t="s">
        <v>96</v>
      </c>
      <c r="B142" s="25" t="s">
        <v>29</v>
      </c>
      <c r="C142" s="54">
        <v>21728.849019607842</v>
      </c>
      <c r="D142" s="54">
        <v>21885.357843137252</v>
      </c>
      <c r="E142" s="55">
        <v>22163.425999999999</v>
      </c>
      <c r="F142" s="55">
        <v>22323.064999999999</v>
      </c>
      <c r="G142" s="858">
        <v>-0.71513029236800241</v>
      </c>
      <c r="H142" s="56">
        <v>285.10000000000002</v>
      </c>
      <c r="I142" s="56">
        <v>0.49347902714135855</v>
      </c>
      <c r="J142" s="64">
        <v>15.573770491803279</v>
      </c>
      <c r="K142" s="64">
        <v>1.8428963534178537</v>
      </c>
      <c r="L142" s="864">
        <v>0.50326749649460778</v>
      </c>
    </row>
    <row r="143" spans="1:12" ht="15">
      <c r="A143" s="24" t="s">
        <v>96</v>
      </c>
      <c r="B143" s="25" t="s">
        <v>30</v>
      </c>
      <c r="C143" s="54">
        <v>23015.367647058822</v>
      </c>
      <c r="D143" s="54">
        <v>23066.632352941175</v>
      </c>
      <c r="E143" s="55">
        <v>23475.674999999999</v>
      </c>
      <c r="F143" s="55">
        <v>23527.965</v>
      </c>
      <c r="G143" s="858">
        <v>-0.22224616536109634</v>
      </c>
      <c r="H143" s="56">
        <v>312</v>
      </c>
      <c r="I143" s="56">
        <v>0.16051364365971107</v>
      </c>
      <c r="J143" s="64">
        <v>-22.13622291021672</v>
      </c>
      <c r="K143" s="64">
        <v>6.5743040125473797</v>
      </c>
      <c r="L143" s="864">
        <v>-0.51914059050521733</v>
      </c>
    </row>
    <row r="144" spans="1:12" ht="15">
      <c r="A144" s="24" t="s">
        <v>96</v>
      </c>
      <c r="B144" s="25" t="s">
        <v>35</v>
      </c>
      <c r="C144" s="54">
        <v>23113.144117647058</v>
      </c>
      <c r="D144" s="54">
        <v>22825.73039215686</v>
      </c>
      <c r="E144" s="55">
        <v>23575.406999999999</v>
      </c>
      <c r="F144" s="55">
        <v>23282.244999999999</v>
      </c>
      <c r="G144" s="858">
        <v>1.2591655143221809</v>
      </c>
      <c r="H144" s="56">
        <v>343.4</v>
      </c>
      <c r="I144" s="56">
        <v>0.64478311840562397</v>
      </c>
      <c r="J144" s="64">
        <v>-19.095477386934672</v>
      </c>
      <c r="K144" s="64">
        <v>2.1043000914913081</v>
      </c>
      <c r="L144" s="864">
        <v>-8.0832224309724143E-2</v>
      </c>
    </row>
    <row r="145" spans="1:12" ht="14.25">
      <c r="A145" s="22" t="s">
        <v>96</v>
      </c>
      <c r="B145" s="26" t="s">
        <v>31</v>
      </c>
      <c r="C145" s="65">
        <v>22104.018977329695</v>
      </c>
      <c r="D145" s="65">
        <v>21921.26967883149</v>
      </c>
      <c r="E145" s="66">
        <v>22546.09935687629</v>
      </c>
      <c r="F145" s="66">
        <v>22359.695072408122</v>
      </c>
      <c r="G145" s="865">
        <v>0.83366201490909886</v>
      </c>
      <c r="H145" s="67">
        <v>278.62831858407077</v>
      </c>
      <c r="I145" s="67">
        <v>1.4143296505922609</v>
      </c>
      <c r="J145" s="68">
        <v>-19.858156028368796</v>
      </c>
      <c r="K145" s="68">
        <v>11.815448960920142</v>
      </c>
      <c r="L145" s="866">
        <v>-0.57062768341937797</v>
      </c>
    </row>
    <row r="146" spans="1:12" ht="15">
      <c r="A146" s="24" t="s">
        <v>96</v>
      </c>
      <c r="B146" s="25" t="s">
        <v>32</v>
      </c>
      <c r="C146" s="54">
        <v>21682.817647058822</v>
      </c>
      <c r="D146" s="54">
        <v>21833.75588235294</v>
      </c>
      <c r="E146" s="55">
        <v>22116.473999999998</v>
      </c>
      <c r="F146" s="55">
        <v>22270.431</v>
      </c>
      <c r="G146" s="858">
        <v>-0.69130678252253919</v>
      </c>
      <c r="H146" s="56">
        <v>244.2</v>
      </c>
      <c r="I146" s="56">
        <v>1.0761589403973486</v>
      </c>
      <c r="J146" s="64">
        <v>-23.324396782841823</v>
      </c>
      <c r="K146" s="64">
        <v>3.7380734544503991</v>
      </c>
      <c r="L146" s="864">
        <v>-0.35767706712641001</v>
      </c>
    </row>
    <row r="147" spans="1:12" ht="15">
      <c r="A147" s="24" t="s">
        <v>96</v>
      </c>
      <c r="B147" s="25" t="s">
        <v>33</v>
      </c>
      <c r="C147" s="54">
        <v>22310.340196078429</v>
      </c>
      <c r="D147" s="54">
        <v>22027.658823529411</v>
      </c>
      <c r="E147" s="55">
        <v>22756.546999999999</v>
      </c>
      <c r="F147" s="55">
        <v>22468.212</v>
      </c>
      <c r="G147" s="858">
        <v>1.2833019378667032</v>
      </c>
      <c r="H147" s="56">
        <v>290.60000000000002</v>
      </c>
      <c r="I147" s="56">
        <v>1.0782608695652254</v>
      </c>
      <c r="J147" s="56">
        <v>-21.776504297994272</v>
      </c>
      <c r="K147" s="56">
        <v>7.1363220494053063</v>
      </c>
      <c r="L147" s="859">
        <v>-0.52811190249982154</v>
      </c>
    </row>
    <row r="148" spans="1:12" ht="15.75" thickBot="1">
      <c r="A148" s="34" t="s">
        <v>96</v>
      </c>
      <c r="B148" s="35" t="s">
        <v>36</v>
      </c>
      <c r="C148" s="57">
        <v>21962.212745098037</v>
      </c>
      <c r="D148" s="57">
        <v>21217.069607843136</v>
      </c>
      <c r="E148" s="58">
        <v>22401.456999999999</v>
      </c>
      <c r="F148" s="58">
        <v>21641.411</v>
      </c>
      <c r="G148" s="860">
        <v>3.5119983627684834</v>
      </c>
      <c r="H148" s="59">
        <v>324.60000000000002</v>
      </c>
      <c r="I148" s="59">
        <v>-3.2200357781752995</v>
      </c>
      <c r="J148" s="59">
        <v>26.315789473684209</v>
      </c>
      <c r="K148" s="59">
        <v>0.94105345706443599</v>
      </c>
      <c r="L148" s="861">
        <v>0.31516128620685391</v>
      </c>
    </row>
    <row r="149" spans="1:12">
      <c r="G149" s="41"/>
      <c r="H149" s="41"/>
      <c r="I149" s="41"/>
      <c r="J149" s="41"/>
      <c r="K149" s="41"/>
      <c r="L149" s="41"/>
    </row>
    <row r="150" spans="1:12" ht="13.5" thickBot="1">
      <c r="G150" s="41"/>
      <c r="H150" s="41"/>
      <c r="I150" s="41"/>
      <c r="J150" s="41"/>
      <c r="K150" s="41"/>
      <c r="L150" s="921"/>
    </row>
    <row r="151" spans="1:12" ht="21" thickBot="1">
      <c r="A151" s="824" t="s">
        <v>262</v>
      </c>
      <c r="B151" s="815"/>
      <c r="C151" s="815"/>
      <c r="D151" s="815"/>
      <c r="E151" s="815"/>
      <c r="F151" s="815"/>
      <c r="G151" s="1050"/>
      <c r="H151" s="1050"/>
      <c r="I151" s="1050"/>
      <c r="J151" s="1050"/>
      <c r="K151" s="1050"/>
      <c r="L151" s="1051"/>
    </row>
    <row r="152" spans="1:12" ht="12.75" customHeight="1">
      <c r="A152" s="5"/>
      <c r="B152" s="6"/>
      <c r="C152" s="2" t="s">
        <v>9</v>
      </c>
      <c r="D152" s="2"/>
      <c r="E152" s="2"/>
      <c r="F152" s="2"/>
      <c r="G152" s="816"/>
      <c r="H152" s="1152" t="s">
        <v>10</v>
      </c>
      <c r="I152" s="1153"/>
      <c r="J152" s="845" t="s">
        <v>11</v>
      </c>
      <c r="K152" s="817" t="s">
        <v>12</v>
      </c>
      <c r="L152" s="818"/>
    </row>
    <row r="153" spans="1:12" ht="15.75" customHeight="1">
      <c r="A153" s="7" t="s">
        <v>13</v>
      </c>
      <c r="B153" s="8" t="s">
        <v>14</v>
      </c>
      <c r="C153" s="819" t="s">
        <v>40</v>
      </c>
      <c r="D153" s="819"/>
      <c r="E153" s="820" t="s">
        <v>41</v>
      </c>
      <c r="F153" s="821"/>
      <c r="G153" s="846"/>
      <c r="H153" s="1150" t="s">
        <v>15</v>
      </c>
      <c r="I153" s="1151"/>
      <c r="J153" s="847" t="s">
        <v>16</v>
      </c>
      <c r="K153" s="822" t="s">
        <v>17</v>
      </c>
      <c r="L153" s="823"/>
    </row>
    <row r="154" spans="1:12" ht="26.25" thickBot="1">
      <c r="A154" s="9" t="s">
        <v>18</v>
      </c>
      <c r="B154" s="10" t="s">
        <v>19</v>
      </c>
      <c r="C154" s="750" t="s">
        <v>393</v>
      </c>
      <c r="D154" s="1110" t="s">
        <v>388</v>
      </c>
      <c r="E154" s="814" t="s">
        <v>393</v>
      </c>
      <c r="F154" s="990" t="s">
        <v>388</v>
      </c>
      <c r="G154" s="844" t="s">
        <v>20</v>
      </c>
      <c r="H154" s="1104" t="s">
        <v>393</v>
      </c>
      <c r="I154" s="761" t="s">
        <v>20</v>
      </c>
      <c r="J154" s="848" t="s">
        <v>20</v>
      </c>
      <c r="K154" s="1105" t="s">
        <v>393</v>
      </c>
      <c r="L154" s="849" t="s">
        <v>21</v>
      </c>
    </row>
    <row r="155" spans="1:12" ht="15" thickBot="1">
      <c r="A155" s="11" t="s">
        <v>22</v>
      </c>
      <c r="B155" s="12" t="s">
        <v>23</v>
      </c>
      <c r="C155" s="42">
        <v>22343.429917031735</v>
      </c>
      <c r="D155" s="42">
        <v>22674.04178259816</v>
      </c>
      <c r="E155" s="43">
        <v>22790.298515372371</v>
      </c>
      <c r="F155" s="991">
        <v>23127.522618250125</v>
      </c>
      <c r="G155" s="850">
        <v>-1.4581073314426123</v>
      </c>
      <c r="H155" s="44">
        <v>318.78736256457807</v>
      </c>
      <c r="I155" s="44">
        <v>-0.47473106735926107</v>
      </c>
      <c r="J155" s="45">
        <v>-11.717927727751141</v>
      </c>
      <c r="K155" s="44">
        <v>100</v>
      </c>
      <c r="L155" s="851" t="s">
        <v>23</v>
      </c>
    </row>
    <row r="156" spans="1:12" ht="15" thickBot="1">
      <c r="A156" s="13"/>
      <c r="B156" s="14"/>
      <c r="C156" s="46"/>
      <c r="D156" s="46"/>
      <c r="E156" s="46"/>
      <c r="F156" s="46"/>
      <c r="G156" s="852"/>
      <c r="H156" s="45"/>
      <c r="I156" s="45"/>
      <c r="J156" s="45"/>
      <c r="K156" s="45"/>
      <c r="L156" s="853"/>
    </row>
    <row r="157" spans="1:12" ht="15">
      <c r="A157" s="15" t="s">
        <v>87</v>
      </c>
      <c r="B157" s="16" t="s">
        <v>23</v>
      </c>
      <c r="C157" s="47">
        <v>22947.320769789392</v>
      </c>
      <c r="D157" s="47">
        <v>23431.563452830927</v>
      </c>
      <c r="E157" s="48">
        <v>23406.267185185181</v>
      </c>
      <c r="F157" s="48">
        <v>23900.194721887547</v>
      </c>
      <c r="G157" s="854">
        <v>-2.0666255754394838</v>
      </c>
      <c r="H157" s="49">
        <v>270</v>
      </c>
      <c r="I157" s="49">
        <v>-10.541270494683681</v>
      </c>
      <c r="J157" s="49">
        <v>-69.696969696969703</v>
      </c>
      <c r="K157" s="49">
        <v>0.13246787653993908</v>
      </c>
      <c r="L157" s="855">
        <v>-0.25345189892491887</v>
      </c>
    </row>
    <row r="158" spans="1:12" ht="15">
      <c r="A158" s="24" t="s">
        <v>88</v>
      </c>
      <c r="B158" s="50" t="s">
        <v>23</v>
      </c>
      <c r="C158" s="51">
        <v>23137.193896518034</v>
      </c>
      <c r="D158" s="51">
        <v>23524.186744575774</v>
      </c>
      <c r="E158" s="52">
        <v>23599.937774448394</v>
      </c>
      <c r="F158" s="52">
        <v>23994.670479467291</v>
      </c>
      <c r="G158" s="856">
        <v>-1.6450849173222795</v>
      </c>
      <c r="H158" s="53">
        <v>349.65384345384348</v>
      </c>
      <c r="I158" s="53">
        <v>-0.58623801610907489</v>
      </c>
      <c r="J158" s="53">
        <v>-12.954476015887565</v>
      </c>
      <c r="K158" s="53">
        <v>37.740098026228644</v>
      </c>
      <c r="L158" s="857">
        <v>-0.53612697669499454</v>
      </c>
    </row>
    <row r="159" spans="1:12" ht="15">
      <c r="A159" s="17" t="s">
        <v>89</v>
      </c>
      <c r="B159" s="18" t="s">
        <v>23</v>
      </c>
      <c r="C159" s="54">
        <v>23017.908441384985</v>
      </c>
      <c r="D159" s="54">
        <v>23835.256567173547</v>
      </c>
      <c r="E159" s="55">
        <v>23478.266610212686</v>
      </c>
      <c r="F159" s="55">
        <v>24311.961698517018</v>
      </c>
      <c r="G159" s="858">
        <v>-3.4291559794419455</v>
      </c>
      <c r="H159" s="56">
        <v>385.74385633270322</v>
      </c>
      <c r="I159" s="56">
        <v>-1.5144890522367682</v>
      </c>
      <c r="J159" s="56">
        <v>-12.706270627062707</v>
      </c>
      <c r="K159" s="56">
        <v>7.0075506689627769</v>
      </c>
      <c r="L159" s="859">
        <v>-7.9339753210068586E-2</v>
      </c>
    </row>
    <row r="160" spans="1:12" ht="15">
      <c r="A160" s="17" t="s">
        <v>90</v>
      </c>
      <c r="B160" s="18" t="s">
        <v>23</v>
      </c>
      <c r="C160" s="54" t="s">
        <v>79</v>
      </c>
      <c r="D160" s="54" t="s">
        <v>79</v>
      </c>
      <c r="E160" s="55" t="s">
        <v>79</v>
      </c>
      <c r="F160" s="55" t="s">
        <v>79</v>
      </c>
      <c r="G160" s="858" t="s">
        <v>79</v>
      </c>
      <c r="H160" s="56" t="s">
        <v>79</v>
      </c>
      <c r="I160" s="56" t="s">
        <v>79</v>
      </c>
      <c r="J160" s="56" t="s">
        <v>79</v>
      </c>
      <c r="K160" s="56" t="s">
        <v>79</v>
      </c>
      <c r="L160" s="859" t="s">
        <v>79</v>
      </c>
    </row>
    <row r="161" spans="1:12" ht="15">
      <c r="A161" s="17" t="s">
        <v>77</v>
      </c>
      <c r="B161" s="18" t="s">
        <v>23</v>
      </c>
      <c r="C161" s="54">
        <v>20687.712463500742</v>
      </c>
      <c r="D161" s="54">
        <v>20917.738370111176</v>
      </c>
      <c r="E161" s="55">
        <v>21101.466712770758</v>
      </c>
      <c r="F161" s="55">
        <v>21336.093137513399</v>
      </c>
      <c r="G161" s="858">
        <v>-1.0996691063844177</v>
      </c>
      <c r="H161" s="56">
        <v>286.17344028520495</v>
      </c>
      <c r="I161" s="56">
        <v>-0.28398314536936203</v>
      </c>
      <c r="J161" s="56">
        <v>-12.650836901518101</v>
      </c>
      <c r="K161" s="56">
        <v>29.725791495562326</v>
      </c>
      <c r="L161" s="859">
        <v>-0.31747829744433886</v>
      </c>
    </row>
    <row r="162" spans="1:12" ht="15.75" thickBot="1">
      <c r="A162" s="19" t="s">
        <v>91</v>
      </c>
      <c r="B162" s="20" t="s">
        <v>23</v>
      </c>
      <c r="C162" s="57">
        <v>22580.759266371642</v>
      </c>
      <c r="D162" s="57">
        <v>22729.039706532461</v>
      </c>
      <c r="E162" s="58">
        <v>23032.374451699077</v>
      </c>
      <c r="F162" s="58">
        <v>23183.62050066311</v>
      </c>
      <c r="G162" s="860">
        <v>-0.65238321581267467</v>
      </c>
      <c r="H162" s="59">
        <v>292.86922274387064</v>
      </c>
      <c r="I162" s="59">
        <v>0.50401120953467915</v>
      </c>
      <c r="J162" s="59">
        <v>-7.3913043478260869</v>
      </c>
      <c r="K162" s="59">
        <v>25.394091932706321</v>
      </c>
      <c r="L162" s="861">
        <v>1.1863969262743268</v>
      </c>
    </row>
    <row r="163" spans="1:12" ht="15" thickBot="1">
      <c r="A163" s="13"/>
      <c r="B163" s="21"/>
      <c r="C163" s="46"/>
      <c r="D163" s="46"/>
      <c r="E163" s="46"/>
      <c r="F163" s="46"/>
      <c r="G163" s="852"/>
      <c r="H163" s="45"/>
      <c r="I163" s="45"/>
      <c r="J163" s="45"/>
      <c r="K163" s="45"/>
      <c r="L163" s="853"/>
    </row>
    <row r="164" spans="1:12" ht="14.25">
      <c r="A164" s="22" t="s">
        <v>92</v>
      </c>
      <c r="B164" s="23" t="s">
        <v>25</v>
      </c>
      <c r="C164" s="60" t="s">
        <v>79</v>
      </c>
      <c r="D164" s="60" t="s">
        <v>191</v>
      </c>
      <c r="E164" s="61" t="s">
        <v>79</v>
      </c>
      <c r="F164" s="61" t="s">
        <v>191</v>
      </c>
      <c r="G164" s="862" t="s">
        <v>79</v>
      </c>
      <c r="H164" s="62" t="s">
        <v>79</v>
      </c>
      <c r="I164" s="62" t="s">
        <v>79</v>
      </c>
      <c r="J164" s="63" t="s">
        <v>79</v>
      </c>
      <c r="K164" s="63" t="s">
        <v>79</v>
      </c>
      <c r="L164" s="863" t="s">
        <v>79</v>
      </c>
    </row>
    <row r="165" spans="1:12" ht="15">
      <c r="A165" s="24" t="s">
        <v>92</v>
      </c>
      <c r="B165" s="25" t="s">
        <v>26</v>
      </c>
      <c r="C165" s="54" t="s">
        <v>79</v>
      </c>
      <c r="D165" s="54" t="s">
        <v>79</v>
      </c>
      <c r="E165" s="55" t="s">
        <v>79</v>
      </c>
      <c r="F165" s="55" t="s">
        <v>79</v>
      </c>
      <c r="G165" s="858" t="s">
        <v>79</v>
      </c>
      <c r="H165" s="56" t="s">
        <v>79</v>
      </c>
      <c r="I165" s="56" t="s">
        <v>79</v>
      </c>
      <c r="J165" s="64" t="s">
        <v>79</v>
      </c>
      <c r="K165" s="64" t="s">
        <v>79</v>
      </c>
      <c r="L165" s="864" t="s">
        <v>79</v>
      </c>
    </row>
    <row r="166" spans="1:12" ht="15">
      <c r="A166" s="24" t="s">
        <v>92</v>
      </c>
      <c r="B166" s="25" t="s">
        <v>27</v>
      </c>
      <c r="C166" s="54" t="s">
        <v>79</v>
      </c>
      <c r="D166" s="54" t="s">
        <v>191</v>
      </c>
      <c r="E166" s="55" t="s">
        <v>79</v>
      </c>
      <c r="F166" s="55" t="s">
        <v>191</v>
      </c>
      <c r="G166" s="858" t="s">
        <v>79</v>
      </c>
      <c r="H166" s="56" t="s">
        <v>79</v>
      </c>
      <c r="I166" s="56" t="s">
        <v>79</v>
      </c>
      <c r="J166" s="64" t="s">
        <v>79</v>
      </c>
      <c r="K166" s="64" t="s">
        <v>79</v>
      </c>
      <c r="L166" s="864" t="s">
        <v>79</v>
      </c>
    </row>
    <row r="167" spans="1:12" ht="14.25">
      <c r="A167" s="22" t="s">
        <v>92</v>
      </c>
      <c r="B167" s="26" t="s">
        <v>28</v>
      </c>
      <c r="C167" s="65" t="s">
        <v>191</v>
      </c>
      <c r="D167" s="65">
        <v>23101.498393133184</v>
      </c>
      <c r="E167" s="66" t="s">
        <v>191</v>
      </c>
      <c r="F167" s="66">
        <v>23563.52836099585</v>
      </c>
      <c r="G167" s="865" t="s">
        <v>191</v>
      </c>
      <c r="H167" s="67" t="s">
        <v>191</v>
      </c>
      <c r="I167" s="1113" t="s">
        <v>79</v>
      </c>
      <c r="J167" s="1114" t="s">
        <v>79</v>
      </c>
      <c r="K167" s="68" t="s">
        <v>191</v>
      </c>
      <c r="L167" s="1115" t="s">
        <v>79</v>
      </c>
    </row>
    <row r="168" spans="1:12" ht="15">
      <c r="A168" s="24" t="s">
        <v>92</v>
      </c>
      <c r="B168" s="25" t="s">
        <v>29</v>
      </c>
      <c r="C168" s="54" t="s">
        <v>79</v>
      </c>
      <c r="D168" s="54">
        <v>21917.928431372547</v>
      </c>
      <c r="E168" s="55" t="s">
        <v>79</v>
      </c>
      <c r="F168" s="55">
        <v>22356.287</v>
      </c>
      <c r="G168" s="858" t="s">
        <v>79</v>
      </c>
      <c r="H168" s="56" t="s">
        <v>79</v>
      </c>
      <c r="I168" s="56" t="s">
        <v>79</v>
      </c>
      <c r="J168" s="64" t="s">
        <v>79</v>
      </c>
      <c r="K168" s="64" t="s">
        <v>79</v>
      </c>
      <c r="L168" s="864" t="s">
        <v>79</v>
      </c>
    </row>
    <row r="169" spans="1:12" ht="15">
      <c r="A169" s="24" t="s">
        <v>92</v>
      </c>
      <c r="B169" s="25" t="s">
        <v>30</v>
      </c>
      <c r="C169" s="54" t="s">
        <v>191</v>
      </c>
      <c r="D169" s="54" t="s">
        <v>191</v>
      </c>
      <c r="E169" s="55" t="s">
        <v>191</v>
      </c>
      <c r="F169" s="55" t="s">
        <v>191</v>
      </c>
      <c r="G169" s="858" t="s">
        <v>79</v>
      </c>
      <c r="H169" s="56" t="s">
        <v>191</v>
      </c>
      <c r="I169" s="56" t="s">
        <v>79</v>
      </c>
      <c r="J169" s="64" t="s">
        <v>79</v>
      </c>
      <c r="K169" s="64" t="s">
        <v>191</v>
      </c>
      <c r="L169" s="864" t="s">
        <v>79</v>
      </c>
    </row>
    <row r="170" spans="1:12" ht="14.25">
      <c r="A170" s="22" t="s">
        <v>92</v>
      </c>
      <c r="B170" s="26" t="s">
        <v>31</v>
      </c>
      <c r="C170" s="65">
        <v>22464.807547676606</v>
      </c>
      <c r="D170" s="65">
        <v>21071.139724037759</v>
      </c>
      <c r="E170" s="66">
        <v>22914.103698630137</v>
      </c>
      <c r="F170" s="66">
        <v>21492.562518518516</v>
      </c>
      <c r="G170" s="865">
        <v>6.6141074564132873</v>
      </c>
      <c r="H170" s="67">
        <v>243.33333333333334</v>
      </c>
      <c r="I170" s="67">
        <v>6.5131261434167209</v>
      </c>
      <c r="J170" s="68">
        <v>-53.846153846153847</v>
      </c>
      <c r="K170" s="68">
        <v>7.9480725923963436E-2</v>
      </c>
      <c r="L170" s="866">
        <v>-7.2548276531889666E-2</v>
      </c>
    </row>
    <row r="171" spans="1:12" ht="15">
      <c r="A171" s="24" t="s">
        <v>92</v>
      </c>
      <c r="B171" s="25" t="s">
        <v>32</v>
      </c>
      <c r="C171" s="54">
        <v>22303.514705882353</v>
      </c>
      <c r="D171" s="54">
        <v>21319.932352941174</v>
      </c>
      <c r="E171" s="55">
        <v>22749.584999999999</v>
      </c>
      <c r="F171" s="55">
        <v>21746.330999999998</v>
      </c>
      <c r="G171" s="858">
        <v>4.6134403086203406</v>
      </c>
      <c r="H171" s="56">
        <v>210</v>
      </c>
      <c r="I171" s="56">
        <v>-9.0515374621048093</v>
      </c>
      <c r="J171" s="64">
        <v>-63.636363636363633</v>
      </c>
      <c r="K171" s="64">
        <v>5.2987150615975628E-2</v>
      </c>
      <c r="L171" s="864">
        <v>-7.5652774538976994E-2</v>
      </c>
    </row>
    <row r="172" spans="1:12" ht="15.75" thickBot="1">
      <c r="A172" s="27" t="s">
        <v>92</v>
      </c>
      <c r="B172" s="28" t="s">
        <v>33</v>
      </c>
      <c r="C172" s="69" t="s">
        <v>191</v>
      </c>
      <c r="D172" s="69" t="s">
        <v>191</v>
      </c>
      <c r="E172" s="70" t="s">
        <v>191</v>
      </c>
      <c r="F172" s="70" t="s">
        <v>191</v>
      </c>
      <c r="G172" s="867" t="s">
        <v>79</v>
      </c>
      <c r="H172" s="64" t="s">
        <v>191</v>
      </c>
      <c r="I172" s="64" t="s">
        <v>79</v>
      </c>
      <c r="J172" s="64" t="s">
        <v>79</v>
      </c>
      <c r="K172" s="64" t="s">
        <v>191</v>
      </c>
      <c r="L172" s="864" t="s">
        <v>79</v>
      </c>
    </row>
    <row r="173" spans="1:12" ht="15" thickBot="1">
      <c r="A173" s="13"/>
      <c r="B173" s="21"/>
      <c r="C173" s="46"/>
      <c r="D173" s="46"/>
      <c r="E173" s="46"/>
      <c r="F173" s="46"/>
      <c r="G173" s="852"/>
      <c r="H173" s="45"/>
      <c r="I173" s="45"/>
      <c r="J173" s="45"/>
      <c r="K173" s="45"/>
      <c r="L173" s="853"/>
    </row>
    <row r="174" spans="1:12" ht="14.25">
      <c r="A174" s="22" t="s">
        <v>93</v>
      </c>
      <c r="B174" s="23" t="s">
        <v>25</v>
      </c>
      <c r="C174" s="60">
        <v>23536.326840695459</v>
      </c>
      <c r="D174" s="60">
        <v>23697.935271551811</v>
      </c>
      <c r="E174" s="61">
        <v>24007.053377509368</v>
      </c>
      <c r="F174" s="61">
        <v>24171.893976982847</v>
      </c>
      <c r="G174" s="862">
        <v>-0.68195152448725915</v>
      </c>
      <c r="H174" s="62">
        <v>419.72937062937064</v>
      </c>
      <c r="I174" s="62">
        <v>1.8485769820727718</v>
      </c>
      <c r="J174" s="63">
        <v>-13.595166163141995</v>
      </c>
      <c r="K174" s="63">
        <v>3.7885812690422571</v>
      </c>
      <c r="L174" s="863">
        <v>-8.2311024256772392E-2</v>
      </c>
    </row>
    <row r="175" spans="1:12" ht="15">
      <c r="A175" s="24" t="s">
        <v>93</v>
      </c>
      <c r="B175" s="25" t="s">
        <v>26</v>
      </c>
      <c r="C175" s="54">
        <v>23739.400980392154</v>
      </c>
      <c r="D175" s="54">
        <v>23990.506862745096</v>
      </c>
      <c r="E175" s="55">
        <v>24214.188999999998</v>
      </c>
      <c r="F175" s="55">
        <v>24470.316999999999</v>
      </c>
      <c r="G175" s="858">
        <v>-1.0466885247134339</v>
      </c>
      <c r="H175" s="56">
        <v>412.2</v>
      </c>
      <c r="I175" s="56">
        <v>2.0802377414561608</v>
      </c>
      <c r="J175" s="64">
        <v>-12.5</v>
      </c>
      <c r="K175" s="64">
        <v>2.3181878394489335</v>
      </c>
      <c r="L175" s="864">
        <v>-2.0719890641114347E-2</v>
      </c>
    </row>
    <row r="176" spans="1:12" ht="15">
      <c r="A176" s="24" t="s">
        <v>93</v>
      </c>
      <c r="B176" s="25" t="s">
        <v>27</v>
      </c>
      <c r="C176" s="54">
        <v>23230.55</v>
      </c>
      <c r="D176" s="54">
        <v>23273.299019607843</v>
      </c>
      <c r="E176" s="55">
        <v>23695.161</v>
      </c>
      <c r="F176" s="55">
        <v>23738.764999999999</v>
      </c>
      <c r="G176" s="858">
        <v>-0.18368268104932739</v>
      </c>
      <c r="H176" s="56">
        <v>431.6</v>
      </c>
      <c r="I176" s="56">
        <v>1.6007532956685524</v>
      </c>
      <c r="J176" s="64">
        <v>-15.267175572519085</v>
      </c>
      <c r="K176" s="64">
        <v>1.4703934295933236</v>
      </c>
      <c r="L176" s="864">
        <v>-6.1591133615657823E-2</v>
      </c>
    </row>
    <row r="177" spans="1:12" ht="14.25">
      <c r="A177" s="22" t="s">
        <v>93</v>
      </c>
      <c r="B177" s="26" t="s">
        <v>28</v>
      </c>
      <c r="C177" s="65">
        <v>23676.319088547345</v>
      </c>
      <c r="D177" s="65">
        <v>23999.800712316985</v>
      </c>
      <c r="E177" s="66">
        <v>24149.845470318291</v>
      </c>
      <c r="F177" s="66">
        <v>24479.796726563323</v>
      </c>
      <c r="G177" s="865">
        <v>-1.3478512911302021</v>
      </c>
      <c r="H177" s="67">
        <v>372.3202628696605</v>
      </c>
      <c r="I177" s="67">
        <v>-0.18265616926631761</v>
      </c>
      <c r="J177" s="68">
        <v>-10.226155358898721</v>
      </c>
      <c r="K177" s="68">
        <v>12.094317128096437</v>
      </c>
      <c r="L177" s="866">
        <v>0.20097132058854328</v>
      </c>
    </row>
    <row r="178" spans="1:12" ht="15">
      <c r="A178" s="24" t="s">
        <v>93</v>
      </c>
      <c r="B178" s="25" t="s">
        <v>29</v>
      </c>
      <c r="C178" s="54">
        <v>23749.873529411765</v>
      </c>
      <c r="D178" s="54">
        <v>24078.519607843136</v>
      </c>
      <c r="E178" s="55">
        <v>24224.870999999999</v>
      </c>
      <c r="F178" s="55">
        <v>24560.09</v>
      </c>
      <c r="G178" s="858">
        <v>-1.3648932068245716</v>
      </c>
      <c r="H178" s="56">
        <v>361.2</v>
      </c>
      <c r="I178" s="56">
        <v>0.22197558268590772</v>
      </c>
      <c r="J178" s="64">
        <v>-6.2949640287769784</v>
      </c>
      <c r="K178" s="64">
        <v>6.9015763677308257</v>
      </c>
      <c r="L178" s="864">
        <v>0.39941287808049175</v>
      </c>
    </row>
    <row r="179" spans="1:12" ht="15">
      <c r="A179" s="24" t="s">
        <v>93</v>
      </c>
      <c r="B179" s="25" t="s">
        <v>30</v>
      </c>
      <c r="C179" s="54">
        <v>23585.112745098038</v>
      </c>
      <c r="D179" s="54">
        <v>23911.668627450978</v>
      </c>
      <c r="E179" s="55">
        <v>24056.814999999999</v>
      </c>
      <c r="F179" s="55">
        <v>24389.901999999998</v>
      </c>
      <c r="G179" s="858">
        <v>-1.36567584404398</v>
      </c>
      <c r="H179" s="56">
        <v>387.1</v>
      </c>
      <c r="I179" s="56">
        <v>-0.28335909325089281</v>
      </c>
      <c r="J179" s="64">
        <v>-14.967462039045554</v>
      </c>
      <c r="K179" s="64">
        <v>5.1927407603656111</v>
      </c>
      <c r="L179" s="864">
        <v>-0.19844155749194936</v>
      </c>
    </row>
    <row r="180" spans="1:12" ht="14.25">
      <c r="A180" s="22" t="s">
        <v>93</v>
      </c>
      <c r="B180" s="26" t="s">
        <v>31</v>
      </c>
      <c r="C180" s="65">
        <v>22706.029332227492</v>
      </c>
      <c r="D180" s="65">
        <v>23202.926550519482</v>
      </c>
      <c r="E180" s="66">
        <v>23160.149918872041</v>
      </c>
      <c r="F180" s="66">
        <v>23666.985081529871</v>
      </c>
      <c r="G180" s="865">
        <v>-2.1415282128747894</v>
      </c>
      <c r="H180" s="67">
        <v>324.96533333333338</v>
      </c>
      <c r="I180" s="67">
        <v>-1.5511037262518153</v>
      </c>
      <c r="J180" s="68">
        <v>-14.285714285714285</v>
      </c>
      <c r="K180" s="68">
        <v>21.857199629089948</v>
      </c>
      <c r="L180" s="866">
        <v>-0.65478727302676631</v>
      </c>
    </row>
    <row r="181" spans="1:12" ht="15">
      <c r="A181" s="24" t="s">
        <v>93</v>
      </c>
      <c r="B181" s="25" t="s">
        <v>32</v>
      </c>
      <c r="C181" s="54">
        <v>22737.831372549019</v>
      </c>
      <c r="D181" s="54">
        <v>23199.934313725491</v>
      </c>
      <c r="E181" s="55">
        <v>23192.588</v>
      </c>
      <c r="F181" s="55">
        <v>23663.933000000001</v>
      </c>
      <c r="G181" s="858">
        <v>-1.9918286617866994</v>
      </c>
      <c r="H181" s="56">
        <v>314.2</v>
      </c>
      <c r="I181" s="56">
        <v>-1.8125000000000038</v>
      </c>
      <c r="J181" s="64">
        <v>-1.5202702702702704</v>
      </c>
      <c r="K181" s="64">
        <v>15.445754404556894</v>
      </c>
      <c r="L181" s="864">
        <v>1.5994206424238104</v>
      </c>
    </row>
    <row r="182" spans="1:12" ht="15.75" thickBot="1">
      <c r="A182" s="27" t="s">
        <v>93</v>
      </c>
      <c r="B182" s="28" t="s">
        <v>33</v>
      </c>
      <c r="C182" s="69">
        <v>22637.431372549021</v>
      </c>
      <c r="D182" s="69">
        <v>23207.346078431372</v>
      </c>
      <c r="E182" s="70">
        <v>23090.18</v>
      </c>
      <c r="F182" s="70">
        <v>23671.492999999999</v>
      </c>
      <c r="G182" s="867">
        <v>-2.4557513123485633</v>
      </c>
      <c r="H182" s="64">
        <v>350.9</v>
      </c>
      <c r="I182" s="64">
        <v>1.3575967648757912</v>
      </c>
      <c r="J182" s="64">
        <v>-34.682860998650469</v>
      </c>
      <c r="K182" s="64">
        <v>6.4114452245330504</v>
      </c>
      <c r="L182" s="864">
        <v>-2.2542079154505767</v>
      </c>
    </row>
    <row r="183" spans="1:12" ht="15.75" thickBot="1">
      <c r="A183" s="29"/>
      <c r="B183" s="30"/>
      <c r="C183" s="71"/>
      <c r="D183" s="71"/>
      <c r="E183" s="71"/>
      <c r="F183" s="71"/>
      <c r="G183" s="868"/>
      <c r="H183" s="72"/>
      <c r="I183" s="72"/>
      <c r="J183" s="72"/>
      <c r="K183" s="72"/>
      <c r="L183" s="869"/>
    </row>
    <row r="184" spans="1:12" ht="15">
      <c r="A184" s="24" t="s">
        <v>94</v>
      </c>
      <c r="B184" s="31" t="s">
        <v>30</v>
      </c>
      <c r="C184" s="73">
        <v>23389.958823529414</v>
      </c>
      <c r="D184" s="73">
        <v>24308.136274509801</v>
      </c>
      <c r="E184" s="74">
        <v>23857.758000000002</v>
      </c>
      <c r="F184" s="74">
        <v>24794.298999999999</v>
      </c>
      <c r="G184" s="870">
        <v>-3.7772433090364745</v>
      </c>
      <c r="H184" s="75">
        <v>406.5</v>
      </c>
      <c r="I184" s="75">
        <v>-1.2630556230264729</v>
      </c>
      <c r="J184" s="75">
        <v>-28.888888888888886</v>
      </c>
      <c r="K184" s="75">
        <v>2.9672804344946351</v>
      </c>
      <c r="L184" s="871">
        <v>-0.71649924039719037</v>
      </c>
    </row>
    <row r="185" spans="1:12" ht="15.75" thickBot="1">
      <c r="A185" s="27" t="s">
        <v>94</v>
      </c>
      <c r="B185" s="28" t="s">
        <v>33</v>
      </c>
      <c r="C185" s="69">
        <v>22718.095098039215</v>
      </c>
      <c r="D185" s="69">
        <v>23265.569607843139</v>
      </c>
      <c r="E185" s="70">
        <v>23172.456999999999</v>
      </c>
      <c r="F185" s="70">
        <v>23730.881000000001</v>
      </c>
      <c r="G185" s="867">
        <v>-2.3531532605131797</v>
      </c>
      <c r="H185" s="64">
        <v>370.5</v>
      </c>
      <c r="I185" s="64">
        <v>0.13513513513513514</v>
      </c>
      <c r="J185" s="64">
        <v>4.8109965635738838</v>
      </c>
      <c r="K185" s="64">
        <v>4.0402702344681414</v>
      </c>
      <c r="L185" s="864">
        <v>0.63715948718712134</v>
      </c>
    </row>
    <row r="186" spans="1:12" ht="15.75" thickBot="1">
      <c r="A186" s="29"/>
      <c r="B186" s="30"/>
      <c r="C186" s="71"/>
      <c r="D186" s="71"/>
      <c r="E186" s="71"/>
      <c r="F186" s="71"/>
      <c r="G186" s="868"/>
      <c r="H186" s="72"/>
      <c r="I186" s="72"/>
      <c r="J186" s="72"/>
      <c r="K186" s="72"/>
      <c r="L186" s="869"/>
    </row>
    <row r="187" spans="1:12" ht="14.25">
      <c r="A187" s="22" t="s">
        <v>95</v>
      </c>
      <c r="B187" s="23" t="s">
        <v>25</v>
      </c>
      <c r="C187" s="60" t="s">
        <v>79</v>
      </c>
      <c r="D187" s="60" t="s">
        <v>79</v>
      </c>
      <c r="E187" s="61" t="s">
        <v>79</v>
      </c>
      <c r="F187" s="61" t="s">
        <v>79</v>
      </c>
      <c r="G187" s="862" t="s">
        <v>79</v>
      </c>
      <c r="H187" s="62" t="s">
        <v>79</v>
      </c>
      <c r="I187" s="62" t="s">
        <v>79</v>
      </c>
      <c r="J187" s="63" t="s">
        <v>79</v>
      </c>
      <c r="K187" s="63" t="s">
        <v>79</v>
      </c>
      <c r="L187" s="863" t="s">
        <v>79</v>
      </c>
    </row>
    <row r="188" spans="1:12" ht="15">
      <c r="A188" s="17" t="s">
        <v>95</v>
      </c>
      <c r="B188" s="25" t="s">
        <v>26</v>
      </c>
      <c r="C188" s="54" t="s">
        <v>79</v>
      </c>
      <c r="D188" s="54" t="s">
        <v>79</v>
      </c>
      <c r="E188" s="55" t="s">
        <v>79</v>
      </c>
      <c r="F188" s="55" t="s">
        <v>79</v>
      </c>
      <c r="G188" s="858" t="s">
        <v>79</v>
      </c>
      <c r="H188" s="56" t="s">
        <v>79</v>
      </c>
      <c r="I188" s="56" t="s">
        <v>79</v>
      </c>
      <c r="J188" s="64" t="s">
        <v>79</v>
      </c>
      <c r="K188" s="64" t="s">
        <v>79</v>
      </c>
      <c r="L188" s="864" t="s">
        <v>79</v>
      </c>
    </row>
    <row r="189" spans="1:12" ht="15">
      <c r="A189" s="17" t="s">
        <v>95</v>
      </c>
      <c r="B189" s="25" t="s">
        <v>27</v>
      </c>
      <c r="C189" s="54" t="s">
        <v>79</v>
      </c>
      <c r="D189" s="54" t="s">
        <v>79</v>
      </c>
      <c r="E189" s="55" t="s">
        <v>79</v>
      </c>
      <c r="F189" s="55" t="s">
        <v>79</v>
      </c>
      <c r="G189" s="858" t="s">
        <v>79</v>
      </c>
      <c r="H189" s="56" t="s">
        <v>79</v>
      </c>
      <c r="I189" s="56" t="s">
        <v>79</v>
      </c>
      <c r="J189" s="64" t="s">
        <v>79</v>
      </c>
      <c r="K189" s="64" t="s">
        <v>79</v>
      </c>
      <c r="L189" s="864" t="s">
        <v>79</v>
      </c>
    </row>
    <row r="190" spans="1:12" ht="15">
      <c r="A190" s="17" t="s">
        <v>95</v>
      </c>
      <c r="B190" s="25" t="s">
        <v>34</v>
      </c>
      <c r="C190" s="54" t="s">
        <v>79</v>
      </c>
      <c r="D190" s="54" t="s">
        <v>79</v>
      </c>
      <c r="E190" s="55" t="s">
        <v>79</v>
      </c>
      <c r="F190" s="55" t="s">
        <v>79</v>
      </c>
      <c r="G190" s="858" t="s">
        <v>79</v>
      </c>
      <c r="H190" s="56" t="s">
        <v>79</v>
      </c>
      <c r="I190" s="56" t="s">
        <v>79</v>
      </c>
      <c r="J190" s="64" t="s">
        <v>79</v>
      </c>
      <c r="K190" s="64" t="s">
        <v>79</v>
      </c>
      <c r="L190" s="864" t="s">
        <v>79</v>
      </c>
    </row>
    <row r="191" spans="1:12" ht="14.25">
      <c r="A191" s="32" t="s">
        <v>95</v>
      </c>
      <c r="B191" s="26" t="s">
        <v>28</v>
      </c>
      <c r="C191" s="65" t="s">
        <v>79</v>
      </c>
      <c r="D191" s="65" t="s">
        <v>79</v>
      </c>
      <c r="E191" s="66" t="s">
        <v>79</v>
      </c>
      <c r="F191" s="66" t="s">
        <v>79</v>
      </c>
      <c r="G191" s="865" t="s">
        <v>79</v>
      </c>
      <c r="H191" s="67" t="s">
        <v>79</v>
      </c>
      <c r="I191" s="67" t="s">
        <v>79</v>
      </c>
      <c r="J191" s="68" t="s">
        <v>79</v>
      </c>
      <c r="K191" s="68" t="s">
        <v>79</v>
      </c>
      <c r="L191" s="866" t="s">
        <v>79</v>
      </c>
    </row>
    <row r="192" spans="1:12" ht="15">
      <c r="A192" s="17" t="s">
        <v>95</v>
      </c>
      <c r="B192" s="25" t="s">
        <v>30</v>
      </c>
      <c r="C192" s="54" t="s">
        <v>79</v>
      </c>
      <c r="D192" s="54" t="s">
        <v>79</v>
      </c>
      <c r="E192" s="55" t="s">
        <v>79</v>
      </c>
      <c r="F192" s="55" t="s">
        <v>79</v>
      </c>
      <c r="G192" s="858" t="s">
        <v>79</v>
      </c>
      <c r="H192" s="56" t="s">
        <v>79</v>
      </c>
      <c r="I192" s="56" t="s">
        <v>79</v>
      </c>
      <c r="J192" s="64" t="s">
        <v>79</v>
      </c>
      <c r="K192" s="64" t="s">
        <v>79</v>
      </c>
      <c r="L192" s="864" t="s">
        <v>79</v>
      </c>
    </row>
    <row r="193" spans="1:12" ht="15">
      <c r="A193" s="17" t="s">
        <v>95</v>
      </c>
      <c r="B193" s="25" t="s">
        <v>35</v>
      </c>
      <c r="C193" s="54" t="s">
        <v>79</v>
      </c>
      <c r="D193" s="54" t="s">
        <v>79</v>
      </c>
      <c r="E193" s="55" t="s">
        <v>79</v>
      </c>
      <c r="F193" s="55" t="s">
        <v>79</v>
      </c>
      <c r="G193" s="858" t="s">
        <v>79</v>
      </c>
      <c r="H193" s="56" t="s">
        <v>79</v>
      </c>
      <c r="I193" s="56" t="s">
        <v>79</v>
      </c>
      <c r="J193" s="64" t="s">
        <v>79</v>
      </c>
      <c r="K193" s="64" t="s">
        <v>79</v>
      </c>
      <c r="L193" s="864" t="s">
        <v>79</v>
      </c>
    </row>
    <row r="194" spans="1:12" ht="14.25">
      <c r="A194" s="32" t="s">
        <v>95</v>
      </c>
      <c r="B194" s="26" t="s">
        <v>31</v>
      </c>
      <c r="C194" s="65" t="s">
        <v>79</v>
      </c>
      <c r="D194" s="65" t="s">
        <v>79</v>
      </c>
      <c r="E194" s="66" t="s">
        <v>79</v>
      </c>
      <c r="F194" s="66" t="s">
        <v>79</v>
      </c>
      <c r="G194" s="865" t="s">
        <v>79</v>
      </c>
      <c r="H194" s="67" t="s">
        <v>79</v>
      </c>
      <c r="I194" s="67" t="s">
        <v>79</v>
      </c>
      <c r="J194" s="68" t="s">
        <v>79</v>
      </c>
      <c r="K194" s="68" t="s">
        <v>79</v>
      </c>
      <c r="L194" s="866" t="s">
        <v>79</v>
      </c>
    </row>
    <row r="195" spans="1:12" ht="15">
      <c r="A195" s="17" t="s">
        <v>95</v>
      </c>
      <c r="B195" s="25" t="s">
        <v>33</v>
      </c>
      <c r="C195" s="54" t="s">
        <v>79</v>
      </c>
      <c r="D195" s="54" t="s">
        <v>79</v>
      </c>
      <c r="E195" s="55" t="s">
        <v>79</v>
      </c>
      <c r="F195" s="55" t="s">
        <v>79</v>
      </c>
      <c r="G195" s="858" t="s">
        <v>79</v>
      </c>
      <c r="H195" s="56" t="s">
        <v>79</v>
      </c>
      <c r="I195" s="56" t="s">
        <v>79</v>
      </c>
      <c r="J195" s="64" t="s">
        <v>79</v>
      </c>
      <c r="K195" s="64" t="s">
        <v>79</v>
      </c>
      <c r="L195" s="864" t="s">
        <v>79</v>
      </c>
    </row>
    <row r="196" spans="1:12" ht="15.75" thickBot="1">
      <c r="A196" s="33" t="s">
        <v>95</v>
      </c>
      <c r="B196" s="25" t="s">
        <v>36</v>
      </c>
      <c r="C196" s="69" t="s">
        <v>79</v>
      </c>
      <c r="D196" s="69" t="s">
        <v>79</v>
      </c>
      <c r="E196" s="70" t="s">
        <v>79</v>
      </c>
      <c r="F196" s="70" t="s">
        <v>79</v>
      </c>
      <c r="G196" s="867" t="s">
        <v>79</v>
      </c>
      <c r="H196" s="64" t="s">
        <v>79</v>
      </c>
      <c r="I196" s="64" t="s">
        <v>79</v>
      </c>
      <c r="J196" s="64" t="s">
        <v>79</v>
      </c>
      <c r="K196" s="64" t="s">
        <v>79</v>
      </c>
      <c r="L196" s="864" t="s">
        <v>79</v>
      </c>
    </row>
    <row r="197" spans="1:12" ht="15.75" thickBot="1">
      <c r="A197" s="29"/>
      <c r="B197" s="30"/>
      <c r="C197" s="71"/>
      <c r="D197" s="71"/>
      <c r="E197" s="71"/>
      <c r="F197" s="71"/>
      <c r="G197" s="868"/>
      <c r="H197" s="72"/>
      <c r="I197" s="72"/>
      <c r="J197" s="72"/>
      <c r="K197" s="72"/>
      <c r="L197" s="869"/>
    </row>
    <row r="198" spans="1:12" ht="14.25">
      <c r="A198" s="22" t="s">
        <v>24</v>
      </c>
      <c r="B198" s="23" t="s">
        <v>28</v>
      </c>
      <c r="C198" s="60">
        <v>21580.723233192621</v>
      </c>
      <c r="D198" s="60">
        <v>21920.201475070735</v>
      </c>
      <c r="E198" s="61">
        <v>22012.337697856474</v>
      </c>
      <c r="F198" s="61">
        <v>22358.605504572151</v>
      </c>
      <c r="G198" s="862">
        <v>-1.5487003724130679</v>
      </c>
      <c r="H198" s="62">
        <v>361.28215488215483</v>
      </c>
      <c r="I198" s="62">
        <v>2.3402081399462493</v>
      </c>
      <c r="J198" s="63">
        <v>-22.047244094488189</v>
      </c>
      <c r="K198" s="63">
        <v>3.9342959332361906</v>
      </c>
      <c r="L198" s="863">
        <v>-0.52132329258535082</v>
      </c>
    </row>
    <row r="199" spans="1:12" ht="15">
      <c r="A199" s="24" t="s">
        <v>24</v>
      </c>
      <c r="B199" s="25" t="s">
        <v>29</v>
      </c>
      <c r="C199" s="54">
        <v>21425.986274509803</v>
      </c>
      <c r="D199" s="54">
        <v>21946.491176470587</v>
      </c>
      <c r="E199" s="55">
        <v>21854.506000000001</v>
      </c>
      <c r="F199" s="55">
        <v>22385.420999999998</v>
      </c>
      <c r="G199" s="858">
        <v>-2.3716998666230014</v>
      </c>
      <c r="H199" s="56">
        <v>320.60000000000002</v>
      </c>
      <c r="I199" s="56">
        <v>-2.4345709068776626</v>
      </c>
      <c r="J199" s="64">
        <v>-35.61643835616438</v>
      </c>
      <c r="K199" s="64">
        <v>0.62259901973771359</v>
      </c>
      <c r="L199" s="864">
        <v>-0.23110230174515389</v>
      </c>
    </row>
    <row r="200" spans="1:12" ht="15">
      <c r="A200" s="24" t="s">
        <v>24</v>
      </c>
      <c r="B200" s="25" t="s">
        <v>30</v>
      </c>
      <c r="C200" s="54">
        <v>21817.655882352938</v>
      </c>
      <c r="D200" s="54">
        <v>22030.116666666669</v>
      </c>
      <c r="E200" s="55">
        <v>22254.008999999998</v>
      </c>
      <c r="F200" s="55">
        <v>22470.719000000001</v>
      </c>
      <c r="G200" s="858">
        <v>-0.96441061810261952</v>
      </c>
      <c r="H200" s="56">
        <v>349.5</v>
      </c>
      <c r="I200" s="56">
        <v>1.7171129220023216</v>
      </c>
      <c r="J200" s="64">
        <v>-33.727810650887577</v>
      </c>
      <c r="K200" s="64">
        <v>1.4836402172473175</v>
      </c>
      <c r="L200" s="864">
        <v>-0.49273681467877295</v>
      </c>
    </row>
    <row r="201" spans="1:12" ht="15">
      <c r="A201" s="24" t="s">
        <v>24</v>
      </c>
      <c r="B201" s="25" t="s">
        <v>35</v>
      </c>
      <c r="C201" s="54">
        <v>21449.970588235294</v>
      </c>
      <c r="D201" s="54">
        <v>21786.48431372549</v>
      </c>
      <c r="E201" s="55">
        <v>21878.97</v>
      </c>
      <c r="F201" s="55">
        <v>22222.214</v>
      </c>
      <c r="G201" s="858">
        <v>-1.5445985715014658</v>
      </c>
      <c r="H201" s="56">
        <v>384.7</v>
      </c>
      <c r="I201" s="56">
        <v>1.9613040021203225</v>
      </c>
      <c r="J201" s="64">
        <v>-0.71942446043165476</v>
      </c>
      <c r="K201" s="64">
        <v>1.8280566962511589</v>
      </c>
      <c r="L201" s="864">
        <v>0.20251582383857536</v>
      </c>
    </row>
    <row r="202" spans="1:12" ht="14.25">
      <c r="A202" s="22" t="s">
        <v>24</v>
      </c>
      <c r="B202" s="26" t="s">
        <v>31</v>
      </c>
      <c r="C202" s="65">
        <v>21296.753372368839</v>
      </c>
      <c r="D202" s="65">
        <v>21435.699774806817</v>
      </c>
      <c r="E202" s="66">
        <v>21722.688439816218</v>
      </c>
      <c r="F202" s="66">
        <v>21864.413770302956</v>
      </c>
      <c r="G202" s="865">
        <v>-0.64820091668423208</v>
      </c>
      <c r="H202" s="67">
        <v>296.71528089887641</v>
      </c>
      <c r="I202" s="67">
        <v>-0.32341306326383462</v>
      </c>
      <c r="J202" s="68">
        <v>-12.630890052356019</v>
      </c>
      <c r="K202" s="68">
        <v>17.684461518081864</v>
      </c>
      <c r="L202" s="866">
        <v>-0.18479353980610469</v>
      </c>
    </row>
    <row r="203" spans="1:12" ht="15">
      <c r="A203" s="24" t="s">
        <v>24</v>
      </c>
      <c r="B203" s="25" t="s">
        <v>32</v>
      </c>
      <c r="C203" s="54">
        <v>20970.492156862743</v>
      </c>
      <c r="D203" s="54">
        <v>21026.825490196079</v>
      </c>
      <c r="E203" s="55">
        <v>21389.901999999998</v>
      </c>
      <c r="F203" s="55">
        <v>21447.362000000001</v>
      </c>
      <c r="G203" s="858">
        <v>-0.26791173665088863</v>
      </c>
      <c r="H203" s="56">
        <v>267.60000000000002</v>
      </c>
      <c r="I203" s="56">
        <v>-0.33519553072624853</v>
      </c>
      <c r="J203" s="64">
        <v>-17.514124293785311</v>
      </c>
      <c r="K203" s="64">
        <v>5.8020929924493307</v>
      </c>
      <c r="L203" s="864">
        <v>-0.40770703093974703</v>
      </c>
    </row>
    <row r="204" spans="1:12" ht="15">
      <c r="A204" s="24" t="s">
        <v>24</v>
      </c>
      <c r="B204" s="25" t="s">
        <v>33</v>
      </c>
      <c r="C204" s="54">
        <v>21379.272549019606</v>
      </c>
      <c r="D204" s="54">
        <v>21664.707843137254</v>
      </c>
      <c r="E204" s="55">
        <v>21806.858</v>
      </c>
      <c r="F204" s="55">
        <v>22098.002</v>
      </c>
      <c r="G204" s="858">
        <v>-1.3175127778520439</v>
      </c>
      <c r="H204" s="56">
        <v>298.10000000000002</v>
      </c>
      <c r="I204" s="56">
        <v>-0.79866888519134016</v>
      </c>
      <c r="J204" s="64">
        <v>-16.176470588235293</v>
      </c>
      <c r="K204" s="64">
        <v>7.5506689627765269</v>
      </c>
      <c r="L204" s="864">
        <v>-0.40161731952963642</v>
      </c>
    </row>
    <row r="205" spans="1:12" ht="15">
      <c r="A205" s="24" t="s">
        <v>24</v>
      </c>
      <c r="B205" s="25" t="s">
        <v>36</v>
      </c>
      <c r="C205" s="54">
        <v>21519.020588235297</v>
      </c>
      <c r="D205" s="54">
        <v>21542.127450980392</v>
      </c>
      <c r="E205" s="55">
        <v>21949.401000000002</v>
      </c>
      <c r="F205" s="55">
        <v>21972.97</v>
      </c>
      <c r="G205" s="858">
        <v>-0.10726360614882514</v>
      </c>
      <c r="H205" s="56">
        <v>333.3</v>
      </c>
      <c r="I205" s="56">
        <v>-2.1145374449339176</v>
      </c>
      <c r="J205" s="64">
        <v>3.1545741324921135</v>
      </c>
      <c r="K205" s="64">
        <v>4.3316995628560075</v>
      </c>
      <c r="L205" s="864">
        <v>0.62453081066328187</v>
      </c>
    </row>
    <row r="206" spans="1:12" ht="14.25">
      <c r="A206" s="22" t="s">
        <v>24</v>
      </c>
      <c r="B206" s="26" t="s">
        <v>37</v>
      </c>
      <c r="C206" s="65">
        <v>18258.355055149266</v>
      </c>
      <c r="D206" s="65">
        <v>18413.741906761352</v>
      </c>
      <c r="E206" s="66">
        <v>18623.522156252253</v>
      </c>
      <c r="F206" s="66">
        <v>18782.01674489658</v>
      </c>
      <c r="G206" s="865">
        <v>-0.84386352539800258</v>
      </c>
      <c r="H206" s="67">
        <v>226.72794117647058</v>
      </c>
      <c r="I206" s="67">
        <v>1.1628153902170226</v>
      </c>
      <c r="J206" s="68">
        <v>-7.2727272727272725</v>
      </c>
      <c r="K206" s="68">
        <v>8.107034044244271</v>
      </c>
      <c r="L206" s="866">
        <v>0.38863853494711265</v>
      </c>
    </row>
    <row r="207" spans="1:12" ht="15">
      <c r="A207" s="24" t="s">
        <v>24</v>
      </c>
      <c r="B207" s="25" t="s">
        <v>81</v>
      </c>
      <c r="C207" s="76">
        <v>18032.814705882352</v>
      </c>
      <c r="D207" s="76">
        <v>18276.160784313728</v>
      </c>
      <c r="E207" s="77">
        <v>18393.471000000001</v>
      </c>
      <c r="F207" s="77">
        <v>18641.684000000001</v>
      </c>
      <c r="G207" s="872">
        <v>-1.331494515195085</v>
      </c>
      <c r="H207" s="78">
        <v>213.8</v>
      </c>
      <c r="I207" s="78">
        <v>1.1831519167061049</v>
      </c>
      <c r="J207" s="79">
        <v>-6.982543640897755</v>
      </c>
      <c r="K207" s="79">
        <v>4.9410517949397272</v>
      </c>
      <c r="L207" s="873">
        <v>0.25154179610918082</v>
      </c>
    </row>
    <row r="208" spans="1:12" ht="15">
      <c r="A208" s="24" t="s">
        <v>24</v>
      </c>
      <c r="B208" s="25" t="s">
        <v>38</v>
      </c>
      <c r="C208" s="54">
        <v>18307.792156862746</v>
      </c>
      <c r="D208" s="54">
        <v>18641.754901960783</v>
      </c>
      <c r="E208" s="55">
        <v>18673.948</v>
      </c>
      <c r="F208" s="55">
        <v>19014.59</v>
      </c>
      <c r="G208" s="858">
        <v>-1.7914769658456997</v>
      </c>
      <c r="H208" s="56">
        <v>240.9</v>
      </c>
      <c r="I208" s="56">
        <v>1.2610340479192939</v>
      </c>
      <c r="J208" s="64">
        <v>-2.9411764705882351</v>
      </c>
      <c r="K208" s="64">
        <v>2.6228639554907933</v>
      </c>
      <c r="L208" s="864">
        <v>0.2371780707989446</v>
      </c>
    </row>
    <row r="209" spans="1:12" ht="15.75" thickBot="1">
      <c r="A209" s="24" t="s">
        <v>24</v>
      </c>
      <c r="B209" s="25" t="s">
        <v>39</v>
      </c>
      <c r="C209" s="54">
        <v>19640.246078431373</v>
      </c>
      <c r="D209" s="54">
        <v>18454.047058823529</v>
      </c>
      <c r="E209" s="55">
        <v>20033.050999999999</v>
      </c>
      <c r="F209" s="55">
        <v>18823.128000000001</v>
      </c>
      <c r="G209" s="858">
        <v>6.4278530114654631</v>
      </c>
      <c r="H209" s="56">
        <v>275.89999999999998</v>
      </c>
      <c r="I209" s="56">
        <v>3.5272045028142505</v>
      </c>
      <c r="J209" s="64">
        <v>-25.454545454545453</v>
      </c>
      <c r="K209" s="64">
        <v>0.5431182938137501</v>
      </c>
      <c r="L209" s="864">
        <v>-0.1000813319610131</v>
      </c>
    </row>
    <row r="210" spans="1:12" ht="15.75" thickBot="1">
      <c r="A210" s="29"/>
      <c r="B210" s="30"/>
      <c r="C210" s="71"/>
      <c r="D210" s="71"/>
      <c r="E210" s="71"/>
      <c r="F210" s="71"/>
      <c r="G210" s="868"/>
      <c r="H210" s="72"/>
      <c r="I210" s="72"/>
      <c r="J210" s="72"/>
      <c r="K210" s="72"/>
      <c r="L210" s="869"/>
    </row>
    <row r="211" spans="1:12" ht="14.25">
      <c r="A211" s="22" t="s">
        <v>96</v>
      </c>
      <c r="B211" s="26" t="s">
        <v>25</v>
      </c>
      <c r="C211" s="65">
        <v>23027.96153597824</v>
      </c>
      <c r="D211" s="65">
        <v>22375.296196892163</v>
      </c>
      <c r="E211" s="66">
        <v>23488.520766697806</v>
      </c>
      <c r="F211" s="66">
        <v>22822.802120830005</v>
      </c>
      <c r="G211" s="865">
        <v>2.916901449450898</v>
      </c>
      <c r="H211" s="67">
        <v>345.32500000000005</v>
      </c>
      <c r="I211" s="67">
        <v>2.5115390508292901</v>
      </c>
      <c r="J211" s="68">
        <v>-33.333333333333329</v>
      </c>
      <c r="K211" s="68">
        <v>1.6426016690952443</v>
      </c>
      <c r="L211" s="866">
        <v>-0.53258251988850014</v>
      </c>
    </row>
    <row r="212" spans="1:12" ht="15">
      <c r="A212" s="24" t="s">
        <v>96</v>
      </c>
      <c r="B212" s="25" t="s">
        <v>26</v>
      </c>
      <c r="C212" s="54">
        <v>23673.835294117649</v>
      </c>
      <c r="D212" s="54">
        <v>22238.409803921568</v>
      </c>
      <c r="E212" s="55">
        <v>24147.312000000002</v>
      </c>
      <c r="F212" s="55">
        <v>22683.178</v>
      </c>
      <c r="G212" s="858">
        <v>6.4547128272766807</v>
      </c>
      <c r="H212" s="56">
        <v>302</v>
      </c>
      <c r="I212" s="56">
        <v>-5.2994669175289992</v>
      </c>
      <c r="J212" s="64">
        <v>-85.714285714285708</v>
      </c>
      <c r="K212" s="64">
        <v>6.6233938269969539E-2</v>
      </c>
      <c r="L212" s="864">
        <v>-0.34307491449578886</v>
      </c>
    </row>
    <row r="213" spans="1:12" ht="15">
      <c r="A213" s="24" t="s">
        <v>96</v>
      </c>
      <c r="B213" s="25" t="s">
        <v>27</v>
      </c>
      <c r="C213" s="54">
        <v>22463.662745098041</v>
      </c>
      <c r="D213" s="54">
        <v>21951.567647058822</v>
      </c>
      <c r="E213" s="55">
        <v>22912.936000000002</v>
      </c>
      <c r="F213" s="55">
        <v>22390.598999999998</v>
      </c>
      <c r="G213" s="858">
        <v>2.3328406712120708</v>
      </c>
      <c r="H213" s="56">
        <v>341.7</v>
      </c>
      <c r="I213" s="56">
        <v>1.6057091882247922</v>
      </c>
      <c r="J213" s="64">
        <v>-35.164835164835168</v>
      </c>
      <c r="K213" s="64">
        <v>0.78156047158564035</v>
      </c>
      <c r="L213" s="864">
        <v>-0.28264254560533142</v>
      </c>
    </row>
    <row r="214" spans="1:12" ht="15">
      <c r="A214" s="24" t="s">
        <v>96</v>
      </c>
      <c r="B214" s="25" t="s">
        <v>34</v>
      </c>
      <c r="C214" s="54">
        <v>23519.73431372549</v>
      </c>
      <c r="D214" s="54">
        <v>23069.108823529412</v>
      </c>
      <c r="E214" s="55">
        <v>23990.129000000001</v>
      </c>
      <c r="F214" s="55">
        <v>23530.491000000002</v>
      </c>
      <c r="G214" s="858">
        <v>1.9533719037142021</v>
      </c>
      <c r="H214" s="56">
        <v>352.5</v>
      </c>
      <c r="I214" s="56">
        <v>1.2349224583572693</v>
      </c>
      <c r="J214" s="64">
        <v>0</v>
      </c>
      <c r="K214" s="64">
        <v>0.79480725923963447</v>
      </c>
      <c r="L214" s="864">
        <v>9.3134940212620032E-2</v>
      </c>
    </row>
    <row r="215" spans="1:12" ht="14.25">
      <c r="A215" s="22" t="s">
        <v>96</v>
      </c>
      <c r="B215" s="26" t="s">
        <v>28</v>
      </c>
      <c r="C215" s="65">
        <v>23161.371289530576</v>
      </c>
      <c r="D215" s="65">
        <v>23282.600801165176</v>
      </c>
      <c r="E215" s="66">
        <v>23624.598715321186</v>
      </c>
      <c r="F215" s="66">
        <v>23748.252817188481</v>
      </c>
      <c r="G215" s="865">
        <v>-0.52068715462636483</v>
      </c>
      <c r="H215" s="67">
        <v>313.38689903846154</v>
      </c>
      <c r="I215" s="67">
        <v>0.77019799718526449</v>
      </c>
      <c r="J215" s="68">
        <v>-4.805491990846682</v>
      </c>
      <c r="K215" s="68">
        <v>11.021327328122931</v>
      </c>
      <c r="L215" s="866">
        <v>0.80030054762942093</v>
      </c>
    </row>
    <row r="216" spans="1:12" ht="15">
      <c r="A216" s="24" t="s">
        <v>96</v>
      </c>
      <c r="B216" s="25" t="s">
        <v>29</v>
      </c>
      <c r="C216" s="54">
        <v>22704.953921568627</v>
      </c>
      <c r="D216" s="54">
        <v>22906.997058823526</v>
      </c>
      <c r="E216" s="55">
        <v>23159.053</v>
      </c>
      <c r="F216" s="55">
        <v>23365.136999999999</v>
      </c>
      <c r="G216" s="858">
        <v>-0.88201494388840485</v>
      </c>
      <c r="H216" s="56">
        <v>268.89999999999998</v>
      </c>
      <c r="I216" s="56">
        <v>-1.8971178402043214</v>
      </c>
      <c r="J216" s="64">
        <v>-35.714285714285715</v>
      </c>
      <c r="K216" s="64">
        <v>0.95376871108756123</v>
      </c>
      <c r="L216" s="864">
        <v>-0.35601961776286561</v>
      </c>
    </row>
    <row r="217" spans="1:12" ht="15">
      <c r="A217" s="24" t="s">
        <v>96</v>
      </c>
      <c r="B217" s="25" t="s">
        <v>30</v>
      </c>
      <c r="C217" s="54">
        <v>23284.025490196076</v>
      </c>
      <c r="D217" s="54">
        <v>23489.045098039216</v>
      </c>
      <c r="E217" s="55">
        <v>23749.705999999998</v>
      </c>
      <c r="F217" s="55">
        <v>23958.826000000001</v>
      </c>
      <c r="G217" s="858">
        <v>-0.872830747216089</v>
      </c>
      <c r="H217" s="56">
        <v>308.3</v>
      </c>
      <c r="I217" s="56">
        <v>0.75163398692810834</v>
      </c>
      <c r="J217" s="64">
        <v>-5.1391862955032117</v>
      </c>
      <c r="K217" s="64">
        <v>5.8683269307193004</v>
      </c>
      <c r="L217" s="864">
        <v>0.4069773809590389</v>
      </c>
    </row>
    <row r="218" spans="1:12" ht="15">
      <c r="A218" s="24" t="s">
        <v>96</v>
      </c>
      <c r="B218" s="25" t="s">
        <v>35</v>
      </c>
      <c r="C218" s="54">
        <v>23085.826470588236</v>
      </c>
      <c r="D218" s="54">
        <v>23099.666666666668</v>
      </c>
      <c r="E218" s="55">
        <v>23547.543000000001</v>
      </c>
      <c r="F218" s="55">
        <v>23561.66</v>
      </c>
      <c r="G218" s="858">
        <v>-5.9915133314029534E-2</v>
      </c>
      <c r="H218" s="56">
        <v>330.6</v>
      </c>
      <c r="I218" s="56">
        <v>-0.69089816761788969</v>
      </c>
      <c r="J218" s="64">
        <v>7.4576271186440684</v>
      </c>
      <c r="K218" s="64">
        <v>4.1992316863160681</v>
      </c>
      <c r="L218" s="864">
        <v>0.7493427844332472</v>
      </c>
    </row>
    <row r="219" spans="1:12" ht="14.25">
      <c r="A219" s="22" t="s">
        <v>96</v>
      </c>
      <c r="B219" s="26" t="s">
        <v>31</v>
      </c>
      <c r="C219" s="65">
        <v>21919.506169464799</v>
      </c>
      <c r="D219" s="65">
        <v>22251.65687332382</v>
      </c>
      <c r="E219" s="66">
        <v>22357.896292854097</v>
      </c>
      <c r="F219" s="66">
        <v>22696.690010790298</v>
      </c>
      <c r="G219" s="865">
        <v>-1.4927009963793605</v>
      </c>
      <c r="H219" s="67">
        <v>268.33725286160251</v>
      </c>
      <c r="I219" s="67">
        <v>0.85028756525691529</v>
      </c>
      <c r="J219" s="68">
        <v>-4.8514851485148514</v>
      </c>
      <c r="K219" s="68">
        <v>12.730162935488142</v>
      </c>
      <c r="L219" s="866">
        <v>0.91867889853340046</v>
      </c>
    </row>
    <row r="220" spans="1:12" ht="15">
      <c r="A220" s="24" t="s">
        <v>96</v>
      </c>
      <c r="B220" s="25" t="s">
        <v>32</v>
      </c>
      <c r="C220" s="54">
        <v>21235.293137254903</v>
      </c>
      <c r="D220" s="54">
        <v>21969.301960784313</v>
      </c>
      <c r="E220" s="55">
        <v>21659.999</v>
      </c>
      <c r="F220" s="55">
        <v>22408.687999999998</v>
      </c>
      <c r="G220" s="858">
        <v>-3.3410657509265986</v>
      </c>
      <c r="H220" s="56">
        <v>235.3</v>
      </c>
      <c r="I220" s="56">
        <v>-0.54945054945054228</v>
      </c>
      <c r="J220" s="64">
        <v>-13.636363636363635</v>
      </c>
      <c r="K220" s="64">
        <v>3.2719565505364949</v>
      </c>
      <c r="L220" s="864">
        <v>-7.2681503492273869E-2</v>
      </c>
    </row>
    <row r="221" spans="1:12" ht="15">
      <c r="A221" s="24" t="s">
        <v>96</v>
      </c>
      <c r="B221" s="25" t="s">
        <v>33</v>
      </c>
      <c r="C221" s="54">
        <v>22164.592156862742</v>
      </c>
      <c r="D221" s="54">
        <v>22381.960784313724</v>
      </c>
      <c r="E221" s="55">
        <v>22607.883999999998</v>
      </c>
      <c r="F221" s="55">
        <v>22829.599999999999</v>
      </c>
      <c r="G221" s="858">
        <v>-0.97117776921190191</v>
      </c>
      <c r="H221" s="56">
        <v>271.5</v>
      </c>
      <c r="I221" s="56">
        <v>1.7616191904047933</v>
      </c>
      <c r="J221" s="56">
        <v>-6.004140786749482</v>
      </c>
      <c r="K221" s="56">
        <v>6.014041594913234</v>
      </c>
      <c r="L221" s="859">
        <v>0.36557942674576793</v>
      </c>
    </row>
    <row r="222" spans="1:12" ht="15.75" thickBot="1">
      <c r="A222" s="34" t="s">
        <v>96</v>
      </c>
      <c r="B222" s="35" t="s">
        <v>36</v>
      </c>
      <c r="C222" s="57">
        <v>22044.46176470588</v>
      </c>
      <c r="D222" s="57">
        <v>22283.750980392157</v>
      </c>
      <c r="E222" s="58">
        <v>22485.350999999999</v>
      </c>
      <c r="F222" s="58">
        <v>22729.425999999999</v>
      </c>
      <c r="G222" s="860">
        <v>-1.0738282612152226</v>
      </c>
      <c r="H222" s="59">
        <v>294.2</v>
      </c>
      <c r="I222" s="59">
        <v>-1.8024032042723743</v>
      </c>
      <c r="J222" s="59">
        <v>7.8838174273858916</v>
      </c>
      <c r="K222" s="59">
        <v>3.4441647900384154</v>
      </c>
      <c r="L222" s="861">
        <v>0.62578097527990728</v>
      </c>
    </row>
    <row r="223" spans="1:12">
      <c r="G223" s="41"/>
      <c r="H223" s="41"/>
      <c r="I223" s="41"/>
      <c r="J223" s="41"/>
      <c r="K223" s="41"/>
      <c r="L223" s="41"/>
    </row>
    <row r="224" spans="1:12">
      <c r="G224" s="41"/>
      <c r="H224" s="41"/>
      <c r="I224" s="41"/>
      <c r="J224" s="41"/>
      <c r="K224" s="41"/>
      <c r="L224" s="876"/>
    </row>
    <row r="225" spans="1:12" ht="13.5" thickBot="1">
      <c r="G225" s="41"/>
      <c r="H225" s="41"/>
      <c r="I225" s="41"/>
      <c r="J225" s="41"/>
      <c r="K225" s="41"/>
      <c r="L225" s="921"/>
    </row>
    <row r="226" spans="1:12" ht="21" thickBot="1">
      <c r="A226" s="824" t="s">
        <v>250</v>
      </c>
      <c r="B226" s="815"/>
      <c r="C226" s="815"/>
      <c r="D226" s="815"/>
      <c r="E226" s="815"/>
      <c r="F226" s="815"/>
      <c r="G226" s="1050"/>
      <c r="H226" s="1050"/>
      <c r="I226" s="1050"/>
      <c r="J226" s="1050"/>
      <c r="K226" s="1050"/>
      <c r="L226" s="1051"/>
    </row>
    <row r="227" spans="1:12" ht="12.75" customHeight="1">
      <c r="A227" s="5"/>
      <c r="B227" s="6"/>
      <c r="C227" s="2" t="s">
        <v>9</v>
      </c>
      <c r="D227" s="2"/>
      <c r="E227" s="2"/>
      <c r="F227" s="2"/>
      <c r="G227" s="816"/>
      <c r="H227" s="1152" t="s">
        <v>10</v>
      </c>
      <c r="I227" s="1153"/>
      <c r="J227" s="845" t="s">
        <v>11</v>
      </c>
      <c r="K227" s="817" t="s">
        <v>12</v>
      </c>
      <c r="L227" s="818"/>
    </row>
    <row r="228" spans="1:12" ht="15.75" customHeight="1">
      <c r="A228" s="7" t="s">
        <v>13</v>
      </c>
      <c r="B228" s="8" t="s">
        <v>14</v>
      </c>
      <c r="C228" s="819" t="s">
        <v>40</v>
      </c>
      <c r="D228" s="819"/>
      <c r="E228" s="820" t="s">
        <v>41</v>
      </c>
      <c r="F228" s="821"/>
      <c r="G228" s="846"/>
      <c r="H228" s="1150" t="s">
        <v>15</v>
      </c>
      <c r="I228" s="1151"/>
      <c r="J228" s="847" t="s">
        <v>16</v>
      </c>
      <c r="K228" s="822" t="s">
        <v>17</v>
      </c>
      <c r="L228" s="823"/>
    </row>
    <row r="229" spans="1:12" ht="26.25" thickBot="1">
      <c r="A229" s="9" t="s">
        <v>18</v>
      </c>
      <c r="B229" s="10" t="s">
        <v>19</v>
      </c>
      <c r="C229" s="750" t="s">
        <v>393</v>
      </c>
      <c r="D229" s="1110" t="s">
        <v>388</v>
      </c>
      <c r="E229" s="814" t="s">
        <v>393</v>
      </c>
      <c r="F229" s="990" t="s">
        <v>388</v>
      </c>
      <c r="G229" s="844" t="s">
        <v>20</v>
      </c>
      <c r="H229" s="1104" t="s">
        <v>393</v>
      </c>
      <c r="I229" s="761" t="s">
        <v>20</v>
      </c>
      <c r="J229" s="848" t="s">
        <v>20</v>
      </c>
      <c r="K229" s="1105" t="s">
        <v>393</v>
      </c>
      <c r="L229" s="849" t="s">
        <v>21</v>
      </c>
    </row>
    <row r="230" spans="1:12" ht="15" thickBot="1">
      <c r="A230" s="11" t="s">
        <v>22</v>
      </c>
      <c r="B230" s="12" t="s">
        <v>23</v>
      </c>
      <c r="C230" s="42">
        <v>20748.947837813281</v>
      </c>
      <c r="D230" s="42">
        <v>21230.903456794331</v>
      </c>
      <c r="E230" s="43">
        <v>21163.926794569546</v>
      </c>
      <c r="F230" s="991">
        <v>21655.521525930217</v>
      </c>
      <c r="G230" s="850">
        <v>-2.2700664621354747</v>
      </c>
      <c r="H230" s="44">
        <v>308.7395541731467</v>
      </c>
      <c r="I230" s="44">
        <v>-2.0153333877546595</v>
      </c>
      <c r="J230" s="45">
        <v>-14.037433155080215</v>
      </c>
      <c r="K230" s="44">
        <v>100</v>
      </c>
      <c r="L230" s="851" t="s">
        <v>23</v>
      </c>
    </row>
    <row r="231" spans="1:12" ht="15" thickBot="1">
      <c r="A231" s="13"/>
      <c r="B231" s="14"/>
      <c r="C231" s="46"/>
      <c r="D231" s="46"/>
      <c r="E231" s="46"/>
      <c r="F231" s="46"/>
      <c r="G231" s="852"/>
      <c r="H231" s="45"/>
      <c r="I231" s="45"/>
      <c r="J231" s="45"/>
      <c r="K231" s="45"/>
      <c r="L231" s="853"/>
    </row>
    <row r="232" spans="1:12" ht="15">
      <c r="A232" s="15" t="s">
        <v>87</v>
      </c>
      <c r="B232" s="16" t="s">
        <v>23</v>
      </c>
      <c r="C232" s="47" t="s">
        <v>79</v>
      </c>
      <c r="D232" s="47" t="s">
        <v>79</v>
      </c>
      <c r="E232" s="48" t="s">
        <v>79</v>
      </c>
      <c r="F232" s="48" t="s">
        <v>79</v>
      </c>
      <c r="G232" s="854" t="s">
        <v>79</v>
      </c>
      <c r="H232" s="49" t="s">
        <v>79</v>
      </c>
      <c r="I232" s="49" t="s">
        <v>79</v>
      </c>
      <c r="J232" s="49" t="s">
        <v>79</v>
      </c>
      <c r="K232" s="49">
        <v>0</v>
      </c>
      <c r="L232" s="855">
        <v>0</v>
      </c>
    </row>
    <row r="233" spans="1:12" ht="15">
      <c r="A233" s="24" t="s">
        <v>88</v>
      </c>
      <c r="B233" s="50" t="s">
        <v>23</v>
      </c>
      <c r="C233" s="51">
        <v>22296.356645722186</v>
      </c>
      <c r="D233" s="51">
        <v>22977.850642651349</v>
      </c>
      <c r="E233" s="52">
        <v>22742.283778636629</v>
      </c>
      <c r="F233" s="52">
        <v>23437.407655504376</v>
      </c>
      <c r="G233" s="856">
        <v>-2.9658735602719011</v>
      </c>
      <c r="H233" s="53">
        <v>351.93471502590671</v>
      </c>
      <c r="I233" s="53">
        <v>-0.17700428142284458</v>
      </c>
      <c r="J233" s="53">
        <v>-29.56204379562044</v>
      </c>
      <c r="K233" s="53">
        <v>20.010368066355625</v>
      </c>
      <c r="L233" s="857">
        <v>-4.4103092954982088</v>
      </c>
    </row>
    <row r="234" spans="1:12" ht="15">
      <c r="A234" s="17" t="s">
        <v>89</v>
      </c>
      <c r="B234" s="18" t="s">
        <v>23</v>
      </c>
      <c r="C234" s="54">
        <v>22331.722482098641</v>
      </c>
      <c r="D234" s="54">
        <v>23093.302424879508</v>
      </c>
      <c r="E234" s="55">
        <v>22778.356931740615</v>
      </c>
      <c r="F234" s="55">
        <v>23555.1684733771</v>
      </c>
      <c r="G234" s="858">
        <v>-3.2978390390816599</v>
      </c>
      <c r="H234" s="56">
        <v>386.41758241758242</v>
      </c>
      <c r="I234" s="56">
        <v>-3.5977109489657635</v>
      </c>
      <c r="J234" s="56">
        <v>-46.783625730994146</v>
      </c>
      <c r="K234" s="56">
        <v>4.7174701918092277</v>
      </c>
      <c r="L234" s="859">
        <v>-2.9028506638057454</v>
      </c>
    </row>
    <row r="235" spans="1:12" ht="15">
      <c r="A235" s="17" t="s">
        <v>90</v>
      </c>
      <c r="B235" s="18" t="s">
        <v>23</v>
      </c>
      <c r="C235" s="54" t="s">
        <v>79</v>
      </c>
      <c r="D235" s="54" t="s">
        <v>79</v>
      </c>
      <c r="E235" s="55" t="s">
        <v>79</v>
      </c>
      <c r="F235" s="55" t="s">
        <v>79</v>
      </c>
      <c r="G235" s="858" t="s">
        <v>79</v>
      </c>
      <c r="H235" s="56" t="s">
        <v>79</v>
      </c>
      <c r="I235" s="56" t="s">
        <v>79</v>
      </c>
      <c r="J235" s="56" t="s">
        <v>79</v>
      </c>
      <c r="K235" s="1111" t="s">
        <v>79</v>
      </c>
      <c r="L235" s="1112" t="s">
        <v>79</v>
      </c>
    </row>
    <row r="236" spans="1:12" ht="15">
      <c r="A236" s="17" t="s">
        <v>77</v>
      </c>
      <c r="B236" s="18" t="s">
        <v>23</v>
      </c>
      <c r="C236" s="54">
        <v>19929.876367686749</v>
      </c>
      <c r="D236" s="54">
        <v>19914.870477165128</v>
      </c>
      <c r="E236" s="55">
        <v>20328.473895040486</v>
      </c>
      <c r="F236" s="55">
        <v>20313.16788670843</v>
      </c>
      <c r="G236" s="858">
        <v>7.5350178846654944E-2</v>
      </c>
      <c r="H236" s="56">
        <v>288.91429924242425</v>
      </c>
      <c r="I236" s="56">
        <v>0.62177168449837539</v>
      </c>
      <c r="J236" s="56">
        <v>-6.8783068783068781</v>
      </c>
      <c r="K236" s="56">
        <v>54.743390357698289</v>
      </c>
      <c r="L236" s="859">
        <v>4.2086309994095146</v>
      </c>
    </row>
    <row r="237" spans="1:12" ht="15.75" thickBot="1">
      <c r="A237" s="19" t="s">
        <v>91</v>
      </c>
      <c r="B237" s="20" t="s">
        <v>23</v>
      </c>
      <c r="C237" s="57">
        <v>20615.210724403609</v>
      </c>
      <c r="D237" s="57">
        <v>20924.59273743246</v>
      </c>
      <c r="E237" s="58">
        <v>21027.51493889168</v>
      </c>
      <c r="F237" s="58">
        <v>21343.084592181109</v>
      </c>
      <c r="G237" s="860">
        <v>-1.4785569158313496</v>
      </c>
      <c r="H237" s="59">
        <v>301.6522727272727</v>
      </c>
      <c r="I237" s="59">
        <v>-1.4745987752504341</v>
      </c>
      <c r="J237" s="59">
        <v>1.2787723785166241</v>
      </c>
      <c r="K237" s="59">
        <v>20.52877138413686</v>
      </c>
      <c r="L237" s="861">
        <v>3.1045289598944343</v>
      </c>
    </row>
    <row r="238" spans="1:12" ht="15" thickBot="1">
      <c r="A238" s="13"/>
      <c r="B238" s="21"/>
      <c r="C238" s="46"/>
      <c r="D238" s="46"/>
      <c r="E238" s="46"/>
      <c r="F238" s="46"/>
      <c r="G238" s="852"/>
      <c r="H238" s="45"/>
      <c r="I238" s="45"/>
      <c r="J238" s="45"/>
      <c r="K238" s="45"/>
      <c r="L238" s="853"/>
    </row>
    <row r="239" spans="1:12" ht="14.25">
      <c r="A239" s="22" t="s">
        <v>92</v>
      </c>
      <c r="B239" s="23" t="s">
        <v>25</v>
      </c>
      <c r="C239" s="60" t="s">
        <v>79</v>
      </c>
      <c r="D239" s="60" t="s">
        <v>79</v>
      </c>
      <c r="E239" s="61" t="s">
        <v>79</v>
      </c>
      <c r="F239" s="61" t="s">
        <v>79</v>
      </c>
      <c r="G239" s="862" t="s">
        <v>79</v>
      </c>
      <c r="H239" s="62" t="s">
        <v>79</v>
      </c>
      <c r="I239" s="62" t="s">
        <v>79</v>
      </c>
      <c r="J239" s="63" t="s">
        <v>79</v>
      </c>
      <c r="K239" s="63" t="s">
        <v>79</v>
      </c>
      <c r="L239" s="863" t="s">
        <v>79</v>
      </c>
    </row>
    <row r="240" spans="1:12" ht="15">
      <c r="A240" s="24" t="s">
        <v>92</v>
      </c>
      <c r="B240" s="25" t="s">
        <v>26</v>
      </c>
      <c r="C240" s="54" t="s">
        <v>79</v>
      </c>
      <c r="D240" s="54" t="s">
        <v>79</v>
      </c>
      <c r="E240" s="55" t="s">
        <v>79</v>
      </c>
      <c r="F240" s="55" t="s">
        <v>79</v>
      </c>
      <c r="G240" s="858" t="s">
        <v>79</v>
      </c>
      <c r="H240" s="56" t="s">
        <v>79</v>
      </c>
      <c r="I240" s="56" t="s">
        <v>79</v>
      </c>
      <c r="J240" s="64" t="s">
        <v>79</v>
      </c>
      <c r="K240" s="64" t="s">
        <v>79</v>
      </c>
      <c r="L240" s="864" t="s">
        <v>79</v>
      </c>
    </row>
    <row r="241" spans="1:12" ht="15">
      <c r="A241" s="24" t="s">
        <v>92</v>
      </c>
      <c r="B241" s="25" t="s">
        <v>27</v>
      </c>
      <c r="C241" s="54" t="s">
        <v>79</v>
      </c>
      <c r="D241" s="54" t="s">
        <v>79</v>
      </c>
      <c r="E241" s="55" t="s">
        <v>79</v>
      </c>
      <c r="F241" s="55" t="s">
        <v>79</v>
      </c>
      <c r="G241" s="858" t="s">
        <v>79</v>
      </c>
      <c r="H241" s="56" t="s">
        <v>79</v>
      </c>
      <c r="I241" s="56" t="s">
        <v>79</v>
      </c>
      <c r="J241" s="64" t="s">
        <v>79</v>
      </c>
      <c r="K241" s="64" t="s">
        <v>79</v>
      </c>
      <c r="L241" s="864" t="s">
        <v>79</v>
      </c>
    </row>
    <row r="242" spans="1:12" ht="14.25">
      <c r="A242" s="22" t="s">
        <v>92</v>
      </c>
      <c r="B242" s="26" t="s">
        <v>28</v>
      </c>
      <c r="C242" s="65" t="s">
        <v>79</v>
      </c>
      <c r="D242" s="65" t="s">
        <v>79</v>
      </c>
      <c r="E242" s="66" t="s">
        <v>79</v>
      </c>
      <c r="F242" s="66" t="s">
        <v>79</v>
      </c>
      <c r="G242" s="865" t="s">
        <v>79</v>
      </c>
      <c r="H242" s="67" t="s">
        <v>79</v>
      </c>
      <c r="I242" s="67" t="s">
        <v>79</v>
      </c>
      <c r="J242" s="68" t="s">
        <v>79</v>
      </c>
      <c r="K242" s="68" t="s">
        <v>79</v>
      </c>
      <c r="L242" s="866" t="s">
        <v>79</v>
      </c>
    </row>
    <row r="243" spans="1:12" ht="15">
      <c r="A243" s="24" t="s">
        <v>92</v>
      </c>
      <c r="B243" s="25" t="s">
        <v>29</v>
      </c>
      <c r="C243" s="54" t="s">
        <v>79</v>
      </c>
      <c r="D243" s="54" t="s">
        <v>79</v>
      </c>
      <c r="E243" s="55" t="s">
        <v>79</v>
      </c>
      <c r="F243" s="55" t="s">
        <v>79</v>
      </c>
      <c r="G243" s="858" t="s">
        <v>79</v>
      </c>
      <c r="H243" s="56" t="s">
        <v>79</v>
      </c>
      <c r="I243" s="56" t="s">
        <v>79</v>
      </c>
      <c r="J243" s="64" t="s">
        <v>79</v>
      </c>
      <c r="K243" s="64" t="s">
        <v>79</v>
      </c>
      <c r="L243" s="864" t="s">
        <v>79</v>
      </c>
    </row>
    <row r="244" spans="1:12" ht="15">
      <c r="A244" s="24" t="s">
        <v>92</v>
      </c>
      <c r="B244" s="25" t="s">
        <v>30</v>
      </c>
      <c r="C244" s="54" t="s">
        <v>79</v>
      </c>
      <c r="D244" s="54" t="s">
        <v>79</v>
      </c>
      <c r="E244" s="55" t="s">
        <v>79</v>
      </c>
      <c r="F244" s="55" t="s">
        <v>79</v>
      </c>
      <c r="G244" s="858" t="s">
        <v>79</v>
      </c>
      <c r="H244" s="56" t="s">
        <v>79</v>
      </c>
      <c r="I244" s="56" t="s">
        <v>79</v>
      </c>
      <c r="J244" s="64" t="s">
        <v>79</v>
      </c>
      <c r="K244" s="64" t="s">
        <v>79</v>
      </c>
      <c r="L244" s="864" t="s">
        <v>79</v>
      </c>
    </row>
    <row r="245" spans="1:12" ht="14.25">
      <c r="A245" s="22" t="s">
        <v>92</v>
      </c>
      <c r="B245" s="26" t="s">
        <v>31</v>
      </c>
      <c r="C245" s="65" t="s">
        <v>79</v>
      </c>
      <c r="D245" s="65" t="s">
        <v>79</v>
      </c>
      <c r="E245" s="66" t="s">
        <v>79</v>
      </c>
      <c r="F245" s="66" t="s">
        <v>79</v>
      </c>
      <c r="G245" s="865" t="s">
        <v>79</v>
      </c>
      <c r="H245" s="67" t="s">
        <v>79</v>
      </c>
      <c r="I245" s="67" t="s">
        <v>79</v>
      </c>
      <c r="J245" s="68" t="s">
        <v>79</v>
      </c>
      <c r="K245" s="68" t="s">
        <v>79</v>
      </c>
      <c r="L245" s="866" t="s">
        <v>79</v>
      </c>
    </row>
    <row r="246" spans="1:12" ht="15">
      <c r="A246" s="24" t="s">
        <v>92</v>
      </c>
      <c r="B246" s="25" t="s">
        <v>32</v>
      </c>
      <c r="C246" s="54" t="s">
        <v>79</v>
      </c>
      <c r="D246" s="54" t="s">
        <v>79</v>
      </c>
      <c r="E246" s="55" t="s">
        <v>79</v>
      </c>
      <c r="F246" s="55" t="s">
        <v>79</v>
      </c>
      <c r="G246" s="858" t="s">
        <v>79</v>
      </c>
      <c r="H246" s="56" t="s">
        <v>79</v>
      </c>
      <c r="I246" s="56" t="s">
        <v>79</v>
      </c>
      <c r="J246" s="64" t="s">
        <v>79</v>
      </c>
      <c r="K246" s="64" t="s">
        <v>79</v>
      </c>
      <c r="L246" s="864" t="s">
        <v>79</v>
      </c>
    </row>
    <row r="247" spans="1:12" ht="15.75" thickBot="1">
      <c r="A247" s="27" t="s">
        <v>92</v>
      </c>
      <c r="B247" s="28" t="s">
        <v>33</v>
      </c>
      <c r="C247" s="69" t="s">
        <v>79</v>
      </c>
      <c r="D247" s="69" t="s">
        <v>79</v>
      </c>
      <c r="E247" s="70" t="s">
        <v>79</v>
      </c>
      <c r="F247" s="70" t="s">
        <v>79</v>
      </c>
      <c r="G247" s="867" t="s">
        <v>79</v>
      </c>
      <c r="H247" s="64" t="s">
        <v>79</v>
      </c>
      <c r="I247" s="64" t="s">
        <v>79</v>
      </c>
      <c r="J247" s="64" t="s">
        <v>79</v>
      </c>
      <c r="K247" s="64" t="s">
        <v>79</v>
      </c>
      <c r="L247" s="864" t="s">
        <v>79</v>
      </c>
    </row>
    <row r="248" spans="1:12" ht="15" thickBot="1">
      <c r="A248" s="13"/>
      <c r="B248" s="21"/>
      <c r="C248" s="46"/>
      <c r="D248" s="46"/>
      <c r="E248" s="46"/>
      <c r="F248" s="46"/>
      <c r="G248" s="852"/>
      <c r="H248" s="45"/>
      <c r="I248" s="45"/>
      <c r="J248" s="45"/>
      <c r="K248" s="45"/>
      <c r="L248" s="853"/>
    </row>
    <row r="249" spans="1:12" ht="14.25">
      <c r="A249" s="22" t="s">
        <v>93</v>
      </c>
      <c r="B249" s="23" t="s">
        <v>25</v>
      </c>
      <c r="C249" s="60">
        <v>23249.26543079934</v>
      </c>
      <c r="D249" s="60">
        <v>24002.225573970925</v>
      </c>
      <c r="E249" s="61">
        <v>23714.250739415325</v>
      </c>
      <c r="F249" s="61">
        <v>24482.270085450346</v>
      </c>
      <c r="G249" s="862">
        <v>-3.1370430248273795</v>
      </c>
      <c r="H249" s="62">
        <v>396.79199999999997</v>
      </c>
      <c r="I249" s="62">
        <v>0.80282682248062398</v>
      </c>
      <c r="J249" s="63">
        <v>13.636363636363635</v>
      </c>
      <c r="K249" s="63">
        <v>2.5920165889061693</v>
      </c>
      <c r="L249" s="863">
        <v>0.63123227518067915</v>
      </c>
    </row>
    <row r="250" spans="1:12" ht="15">
      <c r="A250" s="24" t="s">
        <v>93</v>
      </c>
      <c r="B250" s="25" t="s">
        <v>26</v>
      </c>
      <c r="C250" s="54">
        <v>23328.960784313727</v>
      </c>
      <c r="D250" s="54">
        <v>23770.265686274506</v>
      </c>
      <c r="E250" s="55">
        <v>23795.54</v>
      </c>
      <c r="F250" s="55">
        <v>24245.670999999998</v>
      </c>
      <c r="G250" s="858">
        <v>-1.8565417306866765</v>
      </c>
      <c r="H250" s="56">
        <v>378.4</v>
      </c>
      <c r="I250" s="56">
        <v>0.39798355001326613</v>
      </c>
      <c r="J250" s="64">
        <v>19.230769230769234</v>
      </c>
      <c r="K250" s="64">
        <v>1.6070502851218249</v>
      </c>
      <c r="L250" s="864">
        <v>0.44840500882948975</v>
      </c>
    </row>
    <row r="251" spans="1:12" ht="15">
      <c r="A251" s="24" t="s">
        <v>93</v>
      </c>
      <c r="B251" s="25" t="s">
        <v>27</v>
      </c>
      <c r="C251" s="54" t="s">
        <v>191</v>
      </c>
      <c r="D251" s="54">
        <v>24304.513725490197</v>
      </c>
      <c r="E251" s="55" t="s">
        <v>191</v>
      </c>
      <c r="F251" s="55">
        <v>24790.603999999999</v>
      </c>
      <c r="G251" s="858" t="s">
        <v>79</v>
      </c>
      <c r="H251" s="56" t="s">
        <v>191</v>
      </c>
      <c r="I251" s="56" t="s">
        <v>79</v>
      </c>
      <c r="J251" s="64" t="s">
        <v>79</v>
      </c>
      <c r="K251" s="64" t="s">
        <v>191</v>
      </c>
      <c r="L251" s="864" t="s">
        <v>79</v>
      </c>
    </row>
    <row r="252" spans="1:12" ht="14.25">
      <c r="A252" s="22" t="s">
        <v>93</v>
      </c>
      <c r="B252" s="26" t="s">
        <v>28</v>
      </c>
      <c r="C252" s="65">
        <v>22351.856994239828</v>
      </c>
      <c r="D252" s="65">
        <v>23145.17464000536</v>
      </c>
      <c r="E252" s="66">
        <v>22798.894134124625</v>
      </c>
      <c r="F252" s="66">
        <v>23608.078132805469</v>
      </c>
      <c r="G252" s="865">
        <v>-3.4275725204264438</v>
      </c>
      <c r="H252" s="67">
        <v>370.32967032967031</v>
      </c>
      <c r="I252" s="67">
        <v>-3.1582504992986253E-2</v>
      </c>
      <c r="J252" s="68">
        <v>-39.333333333333329</v>
      </c>
      <c r="K252" s="68">
        <v>4.7174701918092277</v>
      </c>
      <c r="L252" s="866">
        <v>-1.9670217868003981</v>
      </c>
    </row>
    <row r="253" spans="1:12" ht="15">
      <c r="A253" s="24" t="s">
        <v>93</v>
      </c>
      <c r="B253" s="25" t="s">
        <v>29</v>
      </c>
      <c r="C253" s="54">
        <v>22238.373529411765</v>
      </c>
      <c r="D253" s="54">
        <v>23041.169607843134</v>
      </c>
      <c r="E253" s="55">
        <v>22683.141</v>
      </c>
      <c r="F253" s="55">
        <v>23501.992999999999</v>
      </c>
      <c r="G253" s="858">
        <v>-3.4841811075341527</v>
      </c>
      <c r="H253" s="56">
        <v>350.2</v>
      </c>
      <c r="I253" s="56">
        <v>-1.5462468372223785</v>
      </c>
      <c r="J253" s="64">
        <v>-40</v>
      </c>
      <c r="K253" s="64">
        <v>2.4883359253499222</v>
      </c>
      <c r="L253" s="864">
        <v>-1.0767264632418785</v>
      </c>
    </row>
    <row r="254" spans="1:12" ht="15">
      <c r="A254" s="24" t="s">
        <v>93</v>
      </c>
      <c r="B254" s="25" t="s">
        <v>30</v>
      </c>
      <c r="C254" s="54">
        <v>22464.802941176469</v>
      </c>
      <c r="D254" s="54">
        <v>23254.358823529412</v>
      </c>
      <c r="E254" s="55">
        <v>22914.098999999998</v>
      </c>
      <c r="F254" s="55">
        <v>23719.446</v>
      </c>
      <c r="G254" s="858">
        <v>-3.3953027402073452</v>
      </c>
      <c r="H254" s="56">
        <v>392.8</v>
      </c>
      <c r="I254" s="56">
        <v>1.4200877872450297</v>
      </c>
      <c r="J254" s="64">
        <v>-38.571428571428577</v>
      </c>
      <c r="K254" s="64">
        <v>2.2291342664593055</v>
      </c>
      <c r="L254" s="864">
        <v>-0.89029532355851959</v>
      </c>
    </row>
    <row r="255" spans="1:12" ht="14.25">
      <c r="A255" s="22" t="s">
        <v>93</v>
      </c>
      <c r="B255" s="26" t="s">
        <v>31</v>
      </c>
      <c r="C255" s="65">
        <v>22043.913486050551</v>
      </c>
      <c r="D255" s="65">
        <v>22753.113538733312</v>
      </c>
      <c r="E255" s="66">
        <v>22484.791755771563</v>
      </c>
      <c r="F255" s="66">
        <v>23208.175809507979</v>
      </c>
      <c r="G255" s="865">
        <v>-3.1169362886335006</v>
      </c>
      <c r="H255" s="67">
        <v>335.94775510204079</v>
      </c>
      <c r="I255" s="67">
        <v>-1.1552093031129558</v>
      </c>
      <c r="J255" s="68">
        <v>-30.790960451977401</v>
      </c>
      <c r="K255" s="68">
        <v>12.700881285640229</v>
      </c>
      <c r="L255" s="866">
        <v>-3.0745197838784879</v>
      </c>
    </row>
    <row r="256" spans="1:12" ht="15">
      <c r="A256" s="24" t="s">
        <v>93</v>
      </c>
      <c r="B256" s="25" t="s">
        <v>32</v>
      </c>
      <c r="C256" s="54">
        <v>21955.542156862743</v>
      </c>
      <c r="D256" s="54">
        <v>22637.868627450982</v>
      </c>
      <c r="E256" s="55">
        <v>22394.652999999998</v>
      </c>
      <c r="F256" s="55">
        <v>23090.626</v>
      </c>
      <c r="G256" s="858">
        <v>-3.0140932515212095</v>
      </c>
      <c r="H256" s="56">
        <v>321.5</v>
      </c>
      <c r="I256" s="56">
        <v>-2.7231467473524962</v>
      </c>
      <c r="J256" s="64">
        <v>-24.137931034482758</v>
      </c>
      <c r="K256" s="64">
        <v>9.1238983929497159</v>
      </c>
      <c r="L256" s="864">
        <v>-1.2147825339665062</v>
      </c>
    </row>
    <row r="257" spans="1:12" ht="15.75" thickBot="1">
      <c r="A257" s="27" t="s">
        <v>93</v>
      </c>
      <c r="B257" s="28" t="s">
        <v>33</v>
      </c>
      <c r="C257" s="69">
        <v>22238.316666666666</v>
      </c>
      <c r="D257" s="69">
        <v>22955.610784313725</v>
      </c>
      <c r="E257" s="70">
        <v>22683.082999999999</v>
      </c>
      <c r="F257" s="70">
        <v>23414.723000000002</v>
      </c>
      <c r="G257" s="867">
        <v>-3.124700642412054</v>
      </c>
      <c r="H257" s="64">
        <v>372.8</v>
      </c>
      <c r="I257" s="64">
        <v>4.2214145932345604</v>
      </c>
      <c r="J257" s="64">
        <v>-43.442622950819668</v>
      </c>
      <c r="K257" s="64">
        <v>3.5769828926905132</v>
      </c>
      <c r="L257" s="864">
        <v>-1.8597372499119822</v>
      </c>
    </row>
    <row r="258" spans="1:12" ht="15.75" thickBot="1">
      <c r="A258" s="29"/>
      <c r="B258" s="30"/>
      <c r="C258" s="71"/>
      <c r="D258" s="71"/>
      <c r="E258" s="71"/>
      <c r="F258" s="71"/>
      <c r="G258" s="868"/>
      <c r="H258" s="72"/>
      <c r="I258" s="72"/>
      <c r="J258" s="72"/>
      <c r="K258" s="72"/>
      <c r="L258" s="869"/>
    </row>
    <row r="259" spans="1:12" ht="15">
      <c r="A259" s="24" t="s">
        <v>94</v>
      </c>
      <c r="B259" s="31" t="s">
        <v>30</v>
      </c>
      <c r="C259" s="73">
        <v>22495.651960784311</v>
      </c>
      <c r="D259" s="73">
        <v>23241.014705882353</v>
      </c>
      <c r="E259" s="74">
        <v>22945.564999999999</v>
      </c>
      <c r="F259" s="74">
        <v>23705.834999999999</v>
      </c>
      <c r="G259" s="870">
        <v>-3.2071006990473041</v>
      </c>
      <c r="H259" s="75">
        <v>410.4</v>
      </c>
      <c r="I259" s="75">
        <v>-2.7027027027027106</v>
      </c>
      <c r="J259" s="75">
        <v>-50.909090909090907</v>
      </c>
      <c r="K259" s="75">
        <v>1.3996889580093312</v>
      </c>
      <c r="L259" s="871">
        <v>-1.0512914341475317</v>
      </c>
    </row>
    <row r="260" spans="1:12" ht="15.75" thickBot="1">
      <c r="A260" s="27" t="s">
        <v>94</v>
      </c>
      <c r="B260" s="28" t="s">
        <v>33</v>
      </c>
      <c r="C260" s="69">
        <v>22256.293137254903</v>
      </c>
      <c r="D260" s="69">
        <v>23017.736274509803</v>
      </c>
      <c r="E260" s="70">
        <v>22701.419000000002</v>
      </c>
      <c r="F260" s="70">
        <v>23478.091</v>
      </c>
      <c r="G260" s="867">
        <v>-3.308071341916166</v>
      </c>
      <c r="H260" s="64">
        <v>376.3</v>
      </c>
      <c r="I260" s="64">
        <v>-3.7349705807111708</v>
      </c>
      <c r="J260" s="64">
        <v>-44.827586206896555</v>
      </c>
      <c r="K260" s="64">
        <v>3.3177812337998964</v>
      </c>
      <c r="L260" s="864">
        <v>-1.8515592296582146</v>
      </c>
    </row>
    <row r="261" spans="1:12" ht="15.75" thickBot="1">
      <c r="A261" s="29"/>
      <c r="B261" s="30"/>
      <c r="C261" s="71"/>
      <c r="D261" s="71"/>
      <c r="E261" s="71"/>
      <c r="F261" s="71"/>
      <c r="G261" s="868"/>
      <c r="H261" s="72"/>
      <c r="I261" s="72"/>
      <c r="J261" s="72"/>
      <c r="K261" s="72"/>
      <c r="L261" s="869"/>
    </row>
    <row r="262" spans="1:12" ht="14.25">
      <c r="A262" s="22" t="s">
        <v>95</v>
      </c>
      <c r="B262" s="23" t="s">
        <v>25</v>
      </c>
      <c r="C262" s="60" t="s">
        <v>79</v>
      </c>
      <c r="D262" s="60" t="s">
        <v>79</v>
      </c>
      <c r="E262" s="61" t="s">
        <v>79</v>
      </c>
      <c r="F262" s="61" t="s">
        <v>79</v>
      </c>
      <c r="G262" s="862" t="s">
        <v>79</v>
      </c>
      <c r="H262" s="62" t="s">
        <v>79</v>
      </c>
      <c r="I262" s="62" t="s">
        <v>79</v>
      </c>
      <c r="J262" s="63" t="s">
        <v>79</v>
      </c>
      <c r="K262" s="63" t="s">
        <v>79</v>
      </c>
      <c r="L262" s="863" t="s">
        <v>79</v>
      </c>
    </row>
    <row r="263" spans="1:12" ht="15">
      <c r="A263" s="17" t="s">
        <v>95</v>
      </c>
      <c r="B263" s="25" t="s">
        <v>26</v>
      </c>
      <c r="C263" s="54" t="s">
        <v>79</v>
      </c>
      <c r="D263" s="54" t="s">
        <v>79</v>
      </c>
      <c r="E263" s="55" t="s">
        <v>79</v>
      </c>
      <c r="F263" s="55" t="s">
        <v>79</v>
      </c>
      <c r="G263" s="858" t="s">
        <v>79</v>
      </c>
      <c r="H263" s="56" t="s">
        <v>79</v>
      </c>
      <c r="I263" s="56" t="s">
        <v>79</v>
      </c>
      <c r="J263" s="64" t="s">
        <v>79</v>
      </c>
      <c r="K263" s="64" t="s">
        <v>79</v>
      </c>
      <c r="L263" s="864" t="s">
        <v>79</v>
      </c>
    </row>
    <row r="264" spans="1:12" ht="15">
      <c r="A264" s="17" t="s">
        <v>95</v>
      </c>
      <c r="B264" s="25" t="s">
        <v>27</v>
      </c>
      <c r="C264" s="54" t="s">
        <v>79</v>
      </c>
      <c r="D264" s="54" t="s">
        <v>79</v>
      </c>
      <c r="E264" s="55" t="s">
        <v>79</v>
      </c>
      <c r="F264" s="55" t="s">
        <v>79</v>
      </c>
      <c r="G264" s="858" t="s">
        <v>79</v>
      </c>
      <c r="H264" s="56" t="s">
        <v>79</v>
      </c>
      <c r="I264" s="56" t="s">
        <v>79</v>
      </c>
      <c r="J264" s="64" t="s">
        <v>79</v>
      </c>
      <c r="K264" s="64" t="s">
        <v>79</v>
      </c>
      <c r="L264" s="864" t="s">
        <v>79</v>
      </c>
    </row>
    <row r="265" spans="1:12" ht="15">
      <c r="A265" s="17" t="s">
        <v>95</v>
      </c>
      <c r="B265" s="25" t="s">
        <v>34</v>
      </c>
      <c r="C265" s="54" t="s">
        <v>79</v>
      </c>
      <c r="D265" s="54" t="s">
        <v>79</v>
      </c>
      <c r="E265" s="55" t="s">
        <v>79</v>
      </c>
      <c r="F265" s="55" t="s">
        <v>79</v>
      </c>
      <c r="G265" s="858" t="s">
        <v>79</v>
      </c>
      <c r="H265" s="56" t="s">
        <v>79</v>
      </c>
      <c r="I265" s="56" t="s">
        <v>79</v>
      </c>
      <c r="J265" s="64" t="s">
        <v>79</v>
      </c>
      <c r="K265" s="64" t="s">
        <v>79</v>
      </c>
      <c r="L265" s="864" t="s">
        <v>79</v>
      </c>
    </row>
    <row r="266" spans="1:12" ht="14.25">
      <c r="A266" s="32" t="s">
        <v>95</v>
      </c>
      <c r="B266" s="26" t="s">
        <v>28</v>
      </c>
      <c r="C266" s="65" t="s">
        <v>79</v>
      </c>
      <c r="D266" s="65" t="s">
        <v>79</v>
      </c>
      <c r="E266" s="66" t="s">
        <v>79</v>
      </c>
      <c r="F266" s="66" t="s">
        <v>79</v>
      </c>
      <c r="G266" s="865" t="s">
        <v>79</v>
      </c>
      <c r="H266" s="67" t="s">
        <v>79</v>
      </c>
      <c r="I266" s="67" t="s">
        <v>79</v>
      </c>
      <c r="J266" s="68" t="s">
        <v>79</v>
      </c>
      <c r="K266" s="68" t="s">
        <v>79</v>
      </c>
      <c r="L266" s="866" t="s">
        <v>79</v>
      </c>
    </row>
    <row r="267" spans="1:12" ht="15">
      <c r="A267" s="17" t="s">
        <v>95</v>
      </c>
      <c r="B267" s="25" t="s">
        <v>30</v>
      </c>
      <c r="C267" s="54" t="s">
        <v>79</v>
      </c>
      <c r="D267" s="54" t="s">
        <v>79</v>
      </c>
      <c r="E267" s="55" t="s">
        <v>79</v>
      </c>
      <c r="F267" s="55" t="s">
        <v>79</v>
      </c>
      <c r="G267" s="858" t="s">
        <v>79</v>
      </c>
      <c r="H267" s="56" t="s">
        <v>79</v>
      </c>
      <c r="I267" s="56" t="s">
        <v>79</v>
      </c>
      <c r="J267" s="64" t="s">
        <v>79</v>
      </c>
      <c r="K267" s="64" t="s">
        <v>79</v>
      </c>
      <c r="L267" s="864" t="s">
        <v>79</v>
      </c>
    </row>
    <row r="268" spans="1:12" ht="15">
      <c r="A268" s="17" t="s">
        <v>95</v>
      </c>
      <c r="B268" s="25" t="s">
        <v>35</v>
      </c>
      <c r="C268" s="54" t="s">
        <v>79</v>
      </c>
      <c r="D268" s="54" t="s">
        <v>79</v>
      </c>
      <c r="E268" s="55" t="s">
        <v>79</v>
      </c>
      <c r="F268" s="55" t="s">
        <v>79</v>
      </c>
      <c r="G268" s="858" t="s">
        <v>79</v>
      </c>
      <c r="H268" s="56" t="s">
        <v>79</v>
      </c>
      <c r="I268" s="56" t="s">
        <v>79</v>
      </c>
      <c r="J268" s="64" t="s">
        <v>79</v>
      </c>
      <c r="K268" s="64" t="s">
        <v>79</v>
      </c>
      <c r="L268" s="864" t="s">
        <v>79</v>
      </c>
    </row>
    <row r="269" spans="1:12" ht="14.25">
      <c r="A269" s="32" t="s">
        <v>95</v>
      </c>
      <c r="B269" s="26" t="s">
        <v>31</v>
      </c>
      <c r="C269" s="65" t="s">
        <v>79</v>
      </c>
      <c r="D269" s="65" t="s">
        <v>79</v>
      </c>
      <c r="E269" s="66" t="s">
        <v>79</v>
      </c>
      <c r="F269" s="66" t="s">
        <v>79</v>
      </c>
      <c r="G269" s="865" t="s">
        <v>79</v>
      </c>
      <c r="H269" s="67" t="s">
        <v>79</v>
      </c>
      <c r="I269" s="67" t="s">
        <v>79</v>
      </c>
      <c r="J269" s="68" t="s">
        <v>79</v>
      </c>
      <c r="K269" s="68" t="s">
        <v>79</v>
      </c>
      <c r="L269" s="866" t="s">
        <v>79</v>
      </c>
    </row>
    <row r="270" spans="1:12" ht="15">
      <c r="A270" s="17" t="s">
        <v>95</v>
      </c>
      <c r="B270" s="25" t="s">
        <v>33</v>
      </c>
      <c r="C270" s="54" t="s">
        <v>79</v>
      </c>
      <c r="D270" s="54" t="s">
        <v>79</v>
      </c>
      <c r="E270" s="55" t="s">
        <v>79</v>
      </c>
      <c r="F270" s="55" t="s">
        <v>79</v>
      </c>
      <c r="G270" s="858" t="s">
        <v>79</v>
      </c>
      <c r="H270" s="56" t="s">
        <v>79</v>
      </c>
      <c r="I270" s="56" t="s">
        <v>79</v>
      </c>
      <c r="J270" s="64" t="s">
        <v>79</v>
      </c>
      <c r="K270" s="64" t="s">
        <v>79</v>
      </c>
      <c r="L270" s="864" t="s">
        <v>79</v>
      </c>
    </row>
    <row r="271" spans="1:12" ht="15.75" thickBot="1">
      <c r="A271" s="33" t="s">
        <v>95</v>
      </c>
      <c r="B271" s="25" t="s">
        <v>36</v>
      </c>
      <c r="C271" s="69" t="s">
        <v>79</v>
      </c>
      <c r="D271" s="69" t="s">
        <v>79</v>
      </c>
      <c r="E271" s="70" t="s">
        <v>79</v>
      </c>
      <c r="F271" s="70" t="s">
        <v>79</v>
      </c>
      <c r="G271" s="867" t="s">
        <v>79</v>
      </c>
      <c r="H271" s="64" t="s">
        <v>79</v>
      </c>
      <c r="I271" s="64" t="s">
        <v>79</v>
      </c>
      <c r="J271" s="64" t="s">
        <v>79</v>
      </c>
      <c r="K271" s="64" t="s">
        <v>79</v>
      </c>
      <c r="L271" s="864" t="s">
        <v>79</v>
      </c>
    </row>
    <row r="272" spans="1:12" ht="15.75" thickBot="1">
      <c r="A272" s="29"/>
      <c r="B272" s="30"/>
      <c r="C272" s="71"/>
      <c r="D272" s="71"/>
      <c r="E272" s="71"/>
      <c r="F272" s="71"/>
      <c r="G272" s="868"/>
      <c r="H272" s="72"/>
      <c r="I272" s="72"/>
      <c r="J272" s="72"/>
      <c r="K272" s="72"/>
      <c r="L272" s="869"/>
    </row>
    <row r="273" spans="1:12" ht="14.25">
      <c r="A273" s="22" t="s">
        <v>24</v>
      </c>
      <c r="B273" s="23" t="s">
        <v>28</v>
      </c>
      <c r="C273" s="60">
        <v>20498.722335101185</v>
      </c>
      <c r="D273" s="60">
        <v>20182.523905558712</v>
      </c>
      <c r="E273" s="61">
        <v>20908.69678180321</v>
      </c>
      <c r="F273" s="61">
        <v>20586.174383669888</v>
      </c>
      <c r="G273" s="862">
        <v>1.566694190588247</v>
      </c>
      <c r="H273" s="62">
        <v>352.04782608695649</v>
      </c>
      <c r="I273" s="62">
        <v>0.45792006449931738</v>
      </c>
      <c r="J273" s="63">
        <v>6.1538461538461542</v>
      </c>
      <c r="K273" s="63">
        <v>3.5769828926905132</v>
      </c>
      <c r="L273" s="863">
        <v>0.6803697019596755</v>
      </c>
    </row>
    <row r="274" spans="1:12" ht="15">
      <c r="A274" s="24" t="s">
        <v>24</v>
      </c>
      <c r="B274" s="25" t="s">
        <v>29</v>
      </c>
      <c r="C274" s="54" t="s">
        <v>191</v>
      </c>
      <c r="D274" s="54">
        <v>19309.077450980389</v>
      </c>
      <c r="E274" s="55" t="s">
        <v>191</v>
      </c>
      <c r="F274" s="55">
        <v>19695.258999999998</v>
      </c>
      <c r="G274" s="858" t="s">
        <v>79</v>
      </c>
      <c r="H274" s="56" t="s">
        <v>191</v>
      </c>
      <c r="I274" s="56" t="s">
        <v>79</v>
      </c>
      <c r="J274" s="64" t="s">
        <v>79</v>
      </c>
      <c r="K274" s="64" t="s">
        <v>191</v>
      </c>
      <c r="L274" s="864" t="s">
        <v>79</v>
      </c>
    </row>
    <row r="275" spans="1:12" ht="15">
      <c r="A275" s="24" t="s">
        <v>24</v>
      </c>
      <c r="B275" s="25" t="s">
        <v>30</v>
      </c>
      <c r="C275" s="54">
        <v>20135.199999999997</v>
      </c>
      <c r="D275" s="54">
        <v>19654.624509803922</v>
      </c>
      <c r="E275" s="55">
        <v>20537.903999999999</v>
      </c>
      <c r="F275" s="55">
        <v>20047.717000000001</v>
      </c>
      <c r="G275" s="858">
        <v>2.4451013549323251</v>
      </c>
      <c r="H275" s="56">
        <v>322.89999999999998</v>
      </c>
      <c r="I275" s="56">
        <v>-7.9270031365839779</v>
      </c>
      <c r="J275" s="64">
        <v>10.714285714285714</v>
      </c>
      <c r="K275" s="64">
        <v>1.6070502851218249</v>
      </c>
      <c r="L275" s="864">
        <v>0.35927844911469475</v>
      </c>
    </row>
    <row r="276" spans="1:12" ht="15">
      <c r="A276" s="24" t="s">
        <v>24</v>
      </c>
      <c r="B276" s="25" t="s">
        <v>35</v>
      </c>
      <c r="C276" s="54">
        <v>20739.796078431373</v>
      </c>
      <c r="D276" s="54">
        <v>20749.202941176471</v>
      </c>
      <c r="E276" s="55">
        <v>21154.592000000001</v>
      </c>
      <c r="F276" s="55">
        <v>21164.187000000002</v>
      </c>
      <c r="G276" s="858">
        <v>-4.533601975828868E-2</v>
      </c>
      <c r="H276" s="56">
        <v>391.7</v>
      </c>
      <c r="I276" s="56">
        <v>9.3828539514102118</v>
      </c>
      <c r="J276" s="64">
        <v>-6.25</v>
      </c>
      <c r="K276" s="64">
        <v>1.5552099533437014</v>
      </c>
      <c r="L276" s="864">
        <v>0.12918499790698124</v>
      </c>
    </row>
    <row r="277" spans="1:12" ht="14.25">
      <c r="A277" s="22" t="s">
        <v>24</v>
      </c>
      <c r="B277" s="26" t="s">
        <v>31</v>
      </c>
      <c r="C277" s="65">
        <v>20278.395473443801</v>
      </c>
      <c r="D277" s="65">
        <v>20199.593724801787</v>
      </c>
      <c r="E277" s="66">
        <v>20683.963382912676</v>
      </c>
      <c r="F277" s="66">
        <v>20603.585599297825</v>
      </c>
      <c r="G277" s="865">
        <v>0.39011551279496887</v>
      </c>
      <c r="H277" s="67">
        <v>302.85354223433245</v>
      </c>
      <c r="I277" s="67">
        <v>0.95036938394065118</v>
      </c>
      <c r="J277" s="68">
        <v>-6.8527918781725887</v>
      </c>
      <c r="K277" s="68">
        <v>38.050803525142562</v>
      </c>
      <c r="L277" s="866">
        <v>2.9349389975133278</v>
      </c>
    </row>
    <row r="278" spans="1:12" ht="15">
      <c r="A278" s="24" t="s">
        <v>24</v>
      </c>
      <c r="B278" s="25" t="s">
        <v>32</v>
      </c>
      <c r="C278" s="54">
        <v>20280.305882352943</v>
      </c>
      <c r="D278" s="54">
        <v>19850.510784313727</v>
      </c>
      <c r="E278" s="55">
        <v>20685.912</v>
      </c>
      <c r="F278" s="55">
        <v>20247.521000000001</v>
      </c>
      <c r="G278" s="858">
        <v>2.1651588853766324</v>
      </c>
      <c r="H278" s="56">
        <v>277.5</v>
      </c>
      <c r="I278" s="56">
        <v>2.2099447513812152</v>
      </c>
      <c r="J278" s="64">
        <v>4.9586776859504136</v>
      </c>
      <c r="K278" s="64">
        <v>19.751166407465007</v>
      </c>
      <c r="L278" s="864">
        <v>3.5746958192297136</v>
      </c>
    </row>
    <row r="279" spans="1:12" ht="15">
      <c r="A279" s="24" t="s">
        <v>24</v>
      </c>
      <c r="B279" s="25" t="s">
        <v>33</v>
      </c>
      <c r="C279" s="54">
        <v>20163.75588235294</v>
      </c>
      <c r="D279" s="54">
        <v>20325.503921568627</v>
      </c>
      <c r="E279" s="55">
        <v>20567.030999999999</v>
      </c>
      <c r="F279" s="55">
        <v>20732.013999999999</v>
      </c>
      <c r="G279" s="858">
        <v>-0.79578858088751137</v>
      </c>
      <c r="H279" s="56">
        <v>324.8</v>
      </c>
      <c r="I279" s="56">
        <v>1.5952455426962848</v>
      </c>
      <c r="J279" s="64">
        <v>-17.159763313609467</v>
      </c>
      <c r="K279" s="64">
        <v>14.515292897874547</v>
      </c>
      <c r="L279" s="864">
        <v>-0.54709569392580981</v>
      </c>
    </row>
    <row r="280" spans="1:12" ht="15">
      <c r="A280" s="24" t="s">
        <v>24</v>
      </c>
      <c r="B280" s="25" t="s">
        <v>36</v>
      </c>
      <c r="C280" s="54">
        <v>20677.434313725491</v>
      </c>
      <c r="D280" s="54">
        <v>20897.647058823528</v>
      </c>
      <c r="E280" s="55">
        <v>21090.983</v>
      </c>
      <c r="F280" s="55">
        <v>21315.599999999999</v>
      </c>
      <c r="G280" s="858">
        <v>-1.0537681322599335</v>
      </c>
      <c r="H280" s="56">
        <v>351</v>
      </c>
      <c r="I280" s="56">
        <v>2.5116822429906609</v>
      </c>
      <c r="J280" s="64">
        <v>-16.091954022988507</v>
      </c>
      <c r="K280" s="64">
        <v>3.7843442198030068</v>
      </c>
      <c r="L280" s="864">
        <v>-9.2661127790576447E-2</v>
      </c>
    </row>
    <row r="281" spans="1:12" ht="14.25">
      <c r="A281" s="22" t="s">
        <v>24</v>
      </c>
      <c r="B281" s="26" t="s">
        <v>37</v>
      </c>
      <c r="C281" s="65">
        <v>18369.756555943179</v>
      </c>
      <c r="D281" s="65">
        <v>18809.819023415475</v>
      </c>
      <c r="E281" s="66">
        <v>18737.151687062043</v>
      </c>
      <c r="F281" s="66">
        <v>19186.015403883786</v>
      </c>
      <c r="G281" s="865">
        <v>-2.3395358930592765</v>
      </c>
      <c r="H281" s="67">
        <v>231.25573122529647</v>
      </c>
      <c r="I281" s="67">
        <v>-2.1690175264389393</v>
      </c>
      <c r="J281" s="68">
        <v>-9.9644128113879002</v>
      </c>
      <c r="K281" s="68">
        <v>13.115603939865213</v>
      </c>
      <c r="L281" s="866">
        <v>0.59332229993651531</v>
      </c>
    </row>
    <row r="282" spans="1:12" ht="15">
      <c r="A282" s="24" t="s">
        <v>24</v>
      </c>
      <c r="B282" s="25" t="s">
        <v>81</v>
      </c>
      <c r="C282" s="76">
        <v>17551.191176470587</v>
      </c>
      <c r="D282" s="76">
        <v>18124.454901960784</v>
      </c>
      <c r="E282" s="77">
        <v>17902.215</v>
      </c>
      <c r="F282" s="77">
        <v>18486.944</v>
      </c>
      <c r="G282" s="872">
        <v>-3.1629294706577755</v>
      </c>
      <c r="H282" s="78">
        <v>213.9</v>
      </c>
      <c r="I282" s="78">
        <v>-1.6551724137931008</v>
      </c>
      <c r="J282" s="79">
        <v>-3.3898305084745761</v>
      </c>
      <c r="K282" s="79">
        <v>5.9097978227060652</v>
      </c>
      <c r="L282" s="873">
        <v>0.65133079953316031</v>
      </c>
    </row>
    <row r="283" spans="1:12" ht="15">
      <c r="A283" s="24" t="s">
        <v>24</v>
      </c>
      <c r="B283" s="25" t="s">
        <v>38</v>
      </c>
      <c r="C283" s="54">
        <v>18641.889215686275</v>
      </c>
      <c r="D283" s="54">
        <v>19226.687254901961</v>
      </c>
      <c r="E283" s="55">
        <v>19014.726999999999</v>
      </c>
      <c r="F283" s="55">
        <v>19611.221000000001</v>
      </c>
      <c r="G283" s="858">
        <v>-3.0415954213151868</v>
      </c>
      <c r="H283" s="56">
        <v>235.7</v>
      </c>
      <c r="I283" s="56">
        <v>-3.638593622240395</v>
      </c>
      <c r="J283" s="64">
        <v>-21.276595744680851</v>
      </c>
      <c r="K283" s="64">
        <v>5.7542768273716955</v>
      </c>
      <c r="L283" s="864">
        <v>-0.52914563252135238</v>
      </c>
    </row>
    <row r="284" spans="1:12" ht="15.75" thickBot="1">
      <c r="A284" s="24" t="s">
        <v>24</v>
      </c>
      <c r="B284" s="25" t="s">
        <v>39</v>
      </c>
      <c r="C284" s="54">
        <v>19983.552941176469</v>
      </c>
      <c r="D284" s="54">
        <v>19322.659803921568</v>
      </c>
      <c r="E284" s="55">
        <v>20383.223999999998</v>
      </c>
      <c r="F284" s="55">
        <v>19709.113000000001</v>
      </c>
      <c r="G284" s="858">
        <v>3.4203010556588573</v>
      </c>
      <c r="H284" s="56">
        <v>284.3</v>
      </c>
      <c r="I284" s="56">
        <v>-0.24561403508771532</v>
      </c>
      <c r="J284" s="64">
        <v>27.27272727272727</v>
      </c>
      <c r="K284" s="64">
        <v>1.4515292897874545</v>
      </c>
      <c r="L284" s="864">
        <v>0.47113713292470949</v>
      </c>
    </row>
    <row r="285" spans="1:12" ht="15.75" thickBot="1">
      <c r="A285" s="29"/>
      <c r="B285" s="30"/>
      <c r="C285" s="71"/>
      <c r="D285" s="71"/>
      <c r="E285" s="71"/>
      <c r="F285" s="71"/>
      <c r="G285" s="868"/>
      <c r="H285" s="72"/>
      <c r="I285" s="72"/>
      <c r="J285" s="72"/>
      <c r="K285" s="72"/>
      <c r="L285" s="869"/>
    </row>
    <row r="286" spans="1:12" ht="14.25">
      <c r="A286" s="22" t="s">
        <v>96</v>
      </c>
      <c r="B286" s="26" t="s">
        <v>25</v>
      </c>
      <c r="C286" s="65">
        <v>22448.720591653277</v>
      </c>
      <c r="D286" s="65">
        <v>22361.43947881426</v>
      </c>
      <c r="E286" s="66">
        <v>22897.695003486344</v>
      </c>
      <c r="F286" s="66">
        <v>22808.668268390546</v>
      </c>
      <c r="G286" s="865">
        <v>0.39031974181138973</v>
      </c>
      <c r="H286" s="67">
        <v>344.22</v>
      </c>
      <c r="I286" s="67">
        <v>-1.7860343190359593</v>
      </c>
      <c r="J286" s="68">
        <v>-21.875</v>
      </c>
      <c r="K286" s="68">
        <v>2.5920165889061693</v>
      </c>
      <c r="L286" s="866">
        <v>-0.26003332196727102</v>
      </c>
    </row>
    <row r="287" spans="1:12" ht="15">
      <c r="A287" s="24" t="s">
        <v>96</v>
      </c>
      <c r="B287" s="25" t="s">
        <v>26</v>
      </c>
      <c r="C287" s="54">
        <v>21250.653921568628</v>
      </c>
      <c r="D287" s="54">
        <v>20578.300980392156</v>
      </c>
      <c r="E287" s="55">
        <v>21675.667000000001</v>
      </c>
      <c r="F287" s="55">
        <v>20989.866999999998</v>
      </c>
      <c r="G287" s="858">
        <v>3.2672908313330571</v>
      </c>
      <c r="H287" s="56">
        <v>352.5</v>
      </c>
      <c r="I287" s="56">
        <v>10.15625</v>
      </c>
      <c r="J287" s="64">
        <v>33.333333333333329</v>
      </c>
      <c r="K287" s="64">
        <v>0.20736132711249353</v>
      </c>
      <c r="L287" s="864">
        <v>7.3671487540301034E-2</v>
      </c>
    </row>
    <row r="288" spans="1:12" ht="15">
      <c r="A288" s="24" t="s">
        <v>96</v>
      </c>
      <c r="B288" s="25" t="s">
        <v>27</v>
      </c>
      <c r="C288" s="54">
        <v>22377.23725490196</v>
      </c>
      <c r="D288" s="54">
        <v>22103.322549019606</v>
      </c>
      <c r="E288" s="55">
        <v>22824.781999999999</v>
      </c>
      <c r="F288" s="55">
        <v>22545.388999999999</v>
      </c>
      <c r="G288" s="858">
        <v>1.2392467479713924</v>
      </c>
      <c r="H288" s="56">
        <v>343.5</v>
      </c>
      <c r="I288" s="56">
        <v>0.40923706518561154</v>
      </c>
      <c r="J288" s="64">
        <v>-47.368421052631575</v>
      </c>
      <c r="K288" s="64">
        <v>1.0368066355624677</v>
      </c>
      <c r="L288" s="864">
        <v>-0.65659799901863747</v>
      </c>
    </row>
    <row r="289" spans="1:12" ht="15">
      <c r="A289" s="24" t="s">
        <v>96</v>
      </c>
      <c r="B289" s="25" t="s">
        <v>34</v>
      </c>
      <c r="C289" s="54">
        <v>22692.882352941178</v>
      </c>
      <c r="D289" s="54">
        <v>22959.707843137254</v>
      </c>
      <c r="E289" s="55">
        <v>23146.74</v>
      </c>
      <c r="F289" s="55">
        <v>23418.901999999998</v>
      </c>
      <c r="G289" s="858">
        <v>-1.1621467137955344</v>
      </c>
      <c r="H289" s="56">
        <v>343.5</v>
      </c>
      <c r="I289" s="56">
        <v>-6.7336410534890065</v>
      </c>
      <c r="J289" s="64">
        <v>13.043478260869565</v>
      </c>
      <c r="K289" s="64">
        <v>1.3478486262312079</v>
      </c>
      <c r="L289" s="864">
        <v>0.32289318951106538</v>
      </c>
    </row>
    <row r="290" spans="1:12" ht="14.25">
      <c r="A290" s="22" t="s">
        <v>96</v>
      </c>
      <c r="B290" s="26" t="s">
        <v>28</v>
      </c>
      <c r="C290" s="65">
        <v>21527.936323077323</v>
      </c>
      <c r="D290" s="65">
        <v>21617.748669084391</v>
      </c>
      <c r="E290" s="66">
        <v>21958.495049538869</v>
      </c>
      <c r="F290" s="66">
        <v>22050.103642466078</v>
      </c>
      <c r="G290" s="865">
        <v>-0.41545651853889898</v>
      </c>
      <c r="H290" s="67">
        <v>316.22999999999996</v>
      </c>
      <c r="I290" s="67">
        <v>0.86096955473410519</v>
      </c>
      <c r="J290" s="68">
        <v>-10.44776119402985</v>
      </c>
      <c r="K290" s="68">
        <v>6.2208398133748055</v>
      </c>
      <c r="L290" s="866">
        <v>0.24936031248353974</v>
      </c>
    </row>
    <row r="291" spans="1:12" ht="15">
      <c r="A291" s="24" t="s">
        <v>96</v>
      </c>
      <c r="B291" s="25" t="s">
        <v>29</v>
      </c>
      <c r="C291" s="54">
        <v>20809.104901960785</v>
      </c>
      <c r="D291" s="54">
        <v>21823.74705882353</v>
      </c>
      <c r="E291" s="55">
        <v>21225.287</v>
      </c>
      <c r="F291" s="55">
        <v>22260.222000000002</v>
      </c>
      <c r="G291" s="858">
        <v>-4.6492573164813953</v>
      </c>
      <c r="H291" s="56">
        <v>268.3</v>
      </c>
      <c r="I291" s="56">
        <v>-0.14886490509861455</v>
      </c>
      <c r="J291" s="64">
        <v>-60</v>
      </c>
      <c r="K291" s="64">
        <v>0.31104199066874028</v>
      </c>
      <c r="L291" s="864">
        <v>-0.3574072071922223</v>
      </c>
    </row>
    <row r="292" spans="1:12" ht="15">
      <c r="A292" s="24" t="s">
        <v>96</v>
      </c>
      <c r="B292" s="25" t="s">
        <v>30</v>
      </c>
      <c r="C292" s="54">
        <v>21333.565686274509</v>
      </c>
      <c r="D292" s="54">
        <v>21290.280392156863</v>
      </c>
      <c r="E292" s="55">
        <v>21760.237000000001</v>
      </c>
      <c r="F292" s="55">
        <v>21716.085999999999</v>
      </c>
      <c r="G292" s="858">
        <v>0.2033101176703834</v>
      </c>
      <c r="H292" s="56">
        <v>314.10000000000002</v>
      </c>
      <c r="I292" s="56">
        <v>-0.85227272727272374</v>
      </c>
      <c r="J292" s="64">
        <v>-19.35483870967742</v>
      </c>
      <c r="K292" s="64">
        <v>3.8880248833592534</v>
      </c>
      <c r="L292" s="864">
        <v>-0.2563601433787146</v>
      </c>
    </row>
    <row r="293" spans="1:12" ht="15">
      <c r="A293" s="24" t="s">
        <v>96</v>
      </c>
      <c r="B293" s="25" t="s">
        <v>35</v>
      </c>
      <c r="C293" s="54">
        <v>21976.816666666666</v>
      </c>
      <c r="D293" s="54">
        <v>22652.612745098038</v>
      </c>
      <c r="E293" s="55">
        <v>22416.352999999999</v>
      </c>
      <c r="F293" s="55">
        <v>23105.665000000001</v>
      </c>
      <c r="G293" s="858">
        <v>-2.9833030124863389</v>
      </c>
      <c r="H293" s="56">
        <v>327.7</v>
      </c>
      <c r="I293" s="56">
        <v>0</v>
      </c>
      <c r="J293" s="64">
        <v>50</v>
      </c>
      <c r="K293" s="64">
        <v>2.0217729393468118</v>
      </c>
      <c r="L293" s="864">
        <v>0.86312766305447663</v>
      </c>
    </row>
    <row r="294" spans="1:12" ht="14.25">
      <c r="A294" s="22" t="s">
        <v>96</v>
      </c>
      <c r="B294" s="26" t="s">
        <v>31</v>
      </c>
      <c r="C294" s="65">
        <v>19585.77617875766</v>
      </c>
      <c r="D294" s="65">
        <v>19619.966458641549</v>
      </c>
      <c r="E294" s="66">
        <v>19977.491702332813</v>
      </c>
      <c r="F294" s="66">
        <v>20012.365787814382</v>
      </c>
      <c r="G294" s="865">
        <v>-1.1549457683207258</v>
      </c>
      <c r="H294" s="67">
        <v>284.49424778761062</v>
      </c>
      <c r="I294" s="67">
        <v>-0.65157674400171384</v>
      </c>
      <c r="J294" s="68">
        <v>17.098445595854923</v>
      </c>
      <c r="K294" s="68">
        <v>11.715914981855883</v>
      </c>
      <c r="L294" s="866">
        <v>3.1152019693781643</v>
      </c>
    </row>
    <row r="295" spans="1:12" ht="15">
      <c r="A295" s="24" t="s">
        <v>96</v>
      </c>
      <c r="B295" s="25" t="s">
        <v>32</v>
      </c>
      <c r="C295" s="54">
        <v>20418.205882352941</v>
      </c>
      <c r="D295" s="54">
        <v>20669.849999999999</v>
      </c>
      <c r="E295" s="55">
        <v>20826.57</v>
      </c>
      <c r="F295" s="55">
        <v>21083.246999999999</v>
      </c>
      <c r="G295" s="858">
        <v>-1.2174453014756204</v>
      </c>
      <c r="H295" s="56">
        <v>231</v>
      </c>
      <c r="I295" s="56">
        <v>2.257636122177952</v>
      </c>
      <c r="J295" s="64">
        <v>6.8965517241379306</v>
      </c>
      <c r="K295" s="64">
        <v>1.6070502851218249</v>
      </c>
      <c r="L295" s="864">
        <v>0.31471516925729714</v>
      </c>
    </row>
    <row r="296" spans="1:12" ht="15">
      <c r="A296" s="24" t="s">
        <v>96</v>
      </c>
      <c r="B296" s="25" t="s">
        <v>33</v>
      </c>
      <c r="C296" s="54">
        <v>20875.073529411766</v>
      </c>
      <c r="D296" s="54">
        <v>21119.963725490197</v>
      </c>
      <c r="E296" s="55">
        <v>21292.575000000001</v>
      </c>
      <c r="F296" s="55">
        <v>21542.363000000001</v>
      </c>
      <c r="G296" s="858">
        <v>-1.1595199653817014</v>
      </c>
      <c r="H296" s="56">
        <v>290.5</v>
      </c>
      <c r="I296" s="56">
        <v>-1.4920311970159301</v>
      </c>
      <c r="J296" s="56">
        <v>19.285714285714288</v>
      </c>
      <c r="K296" s="56">
        <v>8.6573354069466042</v>
      </c>
      <c r="L296" s="859">
        <v>2.4184762269109541</v>
      </c>
    </row>
    <row r="297" spans="1:12" ht="15.75" thickBot="1">
      <c r="A297" s="34" t="s">
        <v>96</v>
      </c>
      <c r="B297" s="35" t="s">
        <v>36</v>
      </c>
      <c r="C297" s="57">
        <v>11637.179411764706</v>
      </c>
      <c r="D297" s="57">
        <v>11637.179411764706</v>
      </c>
      <c r="E297" s="58">
        <v>11869.923000000001</v>
      </c>
      <c r="F297" s="58">
        <v>11869.923000000001</v>
      </c>
      <c r="G297" s="860">
        <v>-1.435447978794937</v>
      </c>
      <c r="H297" s="59">
        <v>307.89999999999998</v>
      </c>
      <c r="I297" s="59">
        <v>-0.54909560723515671</v>
      </c>
      <c r="J297" s="59">
        <v>16.666666666666664</v>
      </c>
      <c r="K297" s="59">
        <v>2.5454545454545454</v>
      </c>
      <c r="L297" s="861">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E15" sqref="E15"/>
    </sheetView>
  </sheetViews>
  <sheetFormatPr defaultRowHeight="12.75"/>
  <cols>
    <col min="1" max="1" width="42.28515625" customWidth="1"/>
    <col min="2" max="2" width="11.85546875" customWidth="1"/>
    <col min="3" max="3" width="11.5703125" bestFit="1" customWidth="1"/>
    <col min="4" max="4" width="11.5703125" style="80" bestFit="1" customWidth="1"/>
    <col min="5" max="5" width="11.5703125" bestFit="1" customWidth="1"/>
    <col min="6" max="7" width="9.5703125" customWidth="1"/>
  </cols>
  <sheetData>
    <row r="1" spans="1:8" ht="50.25" customHeight="1">
      <c r="A1" s="1158" t="s">
        <v>338</v>
      </c>
      <c r="B1" s="1158"/>
      <c r="C1" s="1158"/>
      <c r="D1" s="1158"/>
      <c r="E1" s="1158"/>
      <c r="F1" s="1158"/>
      <c r="G1" s="562"/>
      <c r="H1" s="562"/>
    </row>
    <row r="2" spans="1:8" ht="13.5" customHeight="1" thickBot="1"/>
    <row r="3" spans="1:8" ht="27" customHeight="1">
      <c r="A3" s="1154" t="s">
        <v>57</v>
      </c>
      <c r="B3" s="1154" t="s">
        <v>97</v>
      </c>
      <c r="C3" s="1159" t="s">
        <v>65</v>
      </c>
      <c r="D3" s="1160"/>
      <c r="E3" s="1161"/>
      <c r="F3" s="1156" t="s">
        <v>98</v>
      </c>
      <c r="G3" s="1157"/>
      <c r="H3" s="80"/>
    </row>
    <row r="4" spans="1:8" ht="32.25" customHeight="1" thickBot="1">
      <c r="A4" s="1155"/>
      <c r="B4" s="1155"/>
      <c r="C4" s="931">
        <v>44703</v>
      </c>
      <c r="D4" s="932">
        <v>44696</v>
      </c>
      <c r="E4" s="933">
        <v>44339</v>
      </c>
      <c r="F4" s="745" t="s">
        <v>268</v>
      </c>
      <c r="G4" s="746" t="s">
        <v>99</v>
      </c>
      <c r="H4" s="80"/>
    </row>
    <row r="5" spans="1:8" ht="29.25" customHeight="1">
      <c r="A5" s="781" t="s">
        <v>103</v>
      </c>
      <c r="B5" s="877" t="s">
        <v>251</v>
      </c>
      <c r="C5" s="1058">
        <v>802.33399999999995</v>
      </c>
      <c r="D5" s="1059">
        <v>845.94</v>
      </c>
      <c r="E5" s="1060">
        <v>664.04</v>
      </c>
      <c r="F5" s="1116">
        <v>-5.1547391067924568</v>
      </c>
      <c r="G5" s="1117">
        <v>20.826155050900546</v>
      </c>
      <c r="H5" s="80"/>
    </row>
    <row r="6" spans="1:8" ht="28.5" customHeight="1" thickBot="1">
      <c r="A6" s="782" t="s">
        <v>104</v>
      </c>
      <c r="B6" s="1047" t="s">
        <v>251</v>
      </c>
      <c r="C6" s="911">
        <v>1214.7049999999999</v>
      </c>
      <c r="D6" s="1061">
        <v>1097.97</v>
      </c>
      <c r="E6" s="1062">
        <v>961.65</v>
      </c>
      <c r="F6" s="1118">
        <v>10.631893403280589</v>
      </c>
      <c r="G6" s="1119">
        <v>26.314667498570159</v>
      </c>
      <c r="H6" s="80"/>
    </row>
    <row r="7" spans="1:8" ht="32.25" customHeight="1" thickBot="1">
      <c r="A7" s="1045" t="s">
        <v>100</v>
      </c>
      <c r="B7" s="1046" t="s">
        <v>101</v>
      </c>
      <c r="C7" s="911" t="s">
        <v>337</v>
      </c>
      <c r="D7" s="929" t="s">
        <v>337</v>
      </c>
      <c r="E7" s="930" t="s">
        <v>79</v>
      </c>
      <c r="F7" s="1120" t="s">
        <v>79</v>
      </c>
      <c r="G7" s="1121" t="s">
        <v>79</v>
      </c>
      <c r="H7" s="80"/>
    </row>
    <row r="8" spans="1:8" s="80" customFormat="1" ht="15.75">
      <c r="A8" s="774"/>
      <c r="B8" s="775"/>
      <c r="D8" s="752"/>
      <c r="E8" s="753"/>
      <c r="F8" s="754"/>
      <c r="G8" s="754"/>
    </row>
    <row r="9" spans="1:8" ht="19.5" customHeight="1">
      <c r="A9" s="555" t="s">
        <v>42</v>
      </c>
      <c r="B9" s="80"/>
      <c r="C9" s="80"/>
      <c r="E9" s="80"/>
      <c r="F9" s="80"/>
      <c r="G9" s="80"/>
      <c r="H9" s="80"/>
    </row>
    <row r="10" spans="1:8" ht="13.5">
      <c r="A10" s="997" t="s">
        <v>316</v>
      </c>
      <c r="B10" s="80"/>
      <c r="C10" s="80"/>
      <c r="E10" s="80"/>
      <c r="F10" s="80"/>
      <c r="G10" s="80"/>
      <c r="H10" s="80"/>
    </row>
    <row r="11" spans="1:8" ht="15">
      <c r="A11" s="556"/>
      <c r="B11" s="80"/>
      <c r="C11" s="80"/>
      <c r="E11" s="80"/>
      <c r="F11" s="80"/>
      <c r="G11" s="80"/>
      <c r="H11" s="80"/>
    </row>
    <row r="12" spans="1:8" ht="15">
      <c r="A12" s="557"/>
      <c r="B12" s="80"/>
      <c r="C12" s="80"/>
      <c r="E12" s="80"/>
      <c r="F12" s="80"/>
      <c r="G12" s="80"/>
      <c r="H12" s="80"/>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U5" sqref="U5"/>
    </sheetView>
  </sheetViews>
  <sheetFormatPr defaultRowHeight="12.75"/>
  <cols>
    <col min="1" max="1" width="18.85546875" style="934" customWidth="1"/>
    <col min="2" max="2" width="14.28515625" style="934" customWidth="1"/>
    <col min="3" max="3" width="13.7109375" style="934" customWidth="1"/>
    <col min="4" max="4" width="15" style="934" customWidth="1"/>
    <col min="5" max="5" width="14.28515625" style="934" customWidth="1"/>
    <col min="6" max="6" width="17.5703125" style="934" customWidth="1"/>
    <col min="7" max="7" width="9.140625" style="934"/>
    <col min="8" max="8" width="18.85546875" style="934" bestFit="1" customWidth="1"/>
    <col min="9" max="9" width="12.5703125" style="934" customWidth="1"/>
    <col min="10" max="251" width="9.140625" style="934"/>
    <col min="252" max="252" width="4.42578125" style="934" customWidth="1"/>
    <col min="253" max="253" width="20.85546875" style="934" customWidth="1"/>
    <col min="254" max="255" width="12" style="934" customWidth="1"/>
    <col min="256" max="256" width="14.5703125" style="934" customWidth="1"/>
    <col min="257" max="257" width="12.42578125" style="934" customWidth="1"/>
    <col min="258" max="258" width="19.7109375" style="934" customWidth="1"/>
    <col min="259" max="259" width="9.140625" style="934"/>
    <col min="260" max="260" width="16.85546875" style="934" customWidth="1"/>
    <col min="261" max="261" width="12.5703125" style="934" customWidth="1"/>
    <col min="262" max="262" width="11.7109375" style="934" customWidth="1"/>
    <col min="263" max="263" width="12.28515625" style="934" customWidth="1"/>
    <col min="264" max="507" width="9.140625" style="934"/>
    <col min="508" max="508" width="4.42578125" style="934" customWidth="1"/>
    <col min="509" max="509" width="20.85546875" style="934" customWidth="1"/>
    <col min="510" max="511" width="12" style="934" customWidth="1"/>
    <col min="512" max="512" width="14.5703125" style="934" customWidth="1"/>
    <col min="513" max="513" width="12.42578125" style="934" customWidth="1"/>
    <col min="514" max="514" width="19.7109375" style="934" customWidth="1"/>
    <col min="515" max="515" width="9.140625" style="934"/>
    <col min="516" max="516" width="16.85546875" style="934" customWidth="1"/>
    <col min="517" max="517" width="12.5703125" style="934" customWidth="1"/>
    <col min="518" max="518" width="11.7109375" style="934" customWidth="1"/>
    <col min="519" max="519" width="12.28515625" style="934" customWidth="1"/>
    <col min="520" max="763" width="9.140625" style="934"/>
    <col min="764" max="764" width="4.42578125" style="934" customWidth="1"/>
    <col min="765" max="765" width="20.85546875" style="934" customWidth="1"/>
    <col min="766" max="767" width="12" style="934" customWidth="1"/>
    <col min="768" max="768" width="14.5703125" style="934" customWidth="1"/>
    <col min="769" max="769" width="12.42578125" style="934" customWidth="1"/>
    <col min="770" max="770" width="19.7109375" style="934" customWidth="1"/>
    <col min="771" max="771" width="9.140625" style="934"/>
    <col min="772" max="772" width="16.85546875" style="934" customWidth="1"/>
    <col min="773" max="773" width="12.5703125" style="934" customWidth="1"/>
    <col min="774" max="774" width="11.7109375" style="934" customWidth="1"/>
    <col min="775" max="775" width="12.28515625" style="934" customWidth="1"/>
    <col min="776" max="1019" width="9.140625" style="934"/>
    <col min="1020" max="1020" width="4.42578125" style="934" customWidth="1"/>
    <col min="1021" max="1021" width="20.85546875" style="934" customWidth="1"/>
    <col min="1022" max="1023" width="12" style="934" customWidth="1"/>
    <col min="1024" max="1024" width="14.5703125" style="934" customWidth="1"/>
    <col min="1025" max="1025" width="12.42578125" style="934" customWidth="1"/>
    <col min="1026" max="1026" width="19.7109375" style="934" customWidth="1"/>
    <col min="1027" max="1027" width="9.140625" style="934"/>
    <col min="1028" max="1028" width="16.85546875" style="934" customWidth="1"/>
    <col min="1029" max="1029" width="12.5703125" style="934" customWidth="1"/>
    <col min="1030" max="1030" width="11.7109375" style="934" customWidth="1"/>
    <col min="1031" max="1031" width="12.28515625" style="934" customWidth="1"/>
    <col min="1032" max="1275" width="9.140625" style="934"/>
    <col min="1276" max="1276" width="4.42578125" style="934" customWidth="1"/>
    <col min="1277" max="1277" width="20.85546875" style="934" customWidth="1"/>
    <col min="1278" max="1279" width="12" style="934" customWidth="1"/>
    <col min="1280" max="1280" width="14.5703125" style="934" customWidth="1"/>
    <col min="1281" max="1281" width="12.42578125" style="934" customWidth="1"/>
    <col min="1282" max="1282" width="19.7109375" style="934" customWidth="1"/>
    <col min="1283" max="1283" width="9.140625" style="934"/>
    <col min="1284" max="1284" width="16.85546875" style="934" customWidth="1"/>
    <col min="1285" max="1285" width="12.5703125" style="934" customWidth="1"/>
    <col min="1286" max="1286" width="11.7109375" style="934" customWidth="1"/>
    <col min="1287" max="1287" width="12.28515625" style="934" customWidth="1"/>
    <col min="1288" max="1531" width="9.140625" style="934"/>
    <col min="1532" max="1532" width="4.42578125" style="934" customWidth="1"/>
    <col min="1533" max="1533" width="20.85546875" style="934" customWidth="1"/>
    <col min="1534" max="1535" width="12" style="934" customWidth="1"/>
    <col min="1536" max="1536" width="14.5703125" style="934" customWidth="1"/>
    <col min="1537" max="1537" width="12.42578125" style="934" customWidth="1"/>
    <col min="1538" max="1538" width="19.7109375" style="934" customWidth="1"/>
    <col min="1539" max="1539" width="9.140625" style="934"/>
    <col min="1540" max="1540" width="16.85546875" style="934" customWidth="1"/>
    <col min="1541" max="1541" width="12.5703125" style="934" customWidth="1"/>
    <col min="1542" max="1542" width="11.7109375" style="934" customWidth="1"/>
    <col min="1543" max="1543" width="12.28515625" style="934" customWidth="1"/>
    <col min="1544" max="1787" width="9.140625" style="934"/>
    <col min="1788" max="1788" width="4.42578125" style="934" customWidth="1"/>
    <col min="1789" max="1789" width="20.85546875" style="934" customWidth="1"/>
    <col min="1790" max="1791" width="12" style="934" customWidth="1"/>
    <col min="1792" max="1792" width="14.5703125" style="934" customWidth="1"/>
    <col min="1793" max="1793" width="12.42578125" style="934" customWidth="1"/>
    <col min="1794" max="1794" width="19.7109375" style="934" customWidth="1"/>
    <col min="1795" max="1795" width="9.140625" style="934"/>
    <col min="1796" max="1796" width="16.85546875" style="934" customWidth="1"/>
    <col min="1797" max="1797" width="12.5703125" style="934" customWidth="1"/>
    <col min="1798" max="1798" width="11.7109375" style="934" customWidth="1"/>
    <col min="1799" max="1799" width="12.28515625" style="934" customWidth="1"/>
    <col min="1800" max="2043" width="9.140625" style="934"/>
    <col min="2044" max="2044" width="4.42578125" style="934" customWidth="1"/>
    <col min="2045" max="2045" width="20.85546875" style="934" customWidth="1"/>
    <col min="2046" max="2047" width="12" style="934" customWidth="1"/>
    <col min="2048" max="2048" width="14.5703125" style="934" customWidth="1"/>
    <col min="2049" max="2049" width="12.42578125" style="934" customWidth="1"/>
    <col min="2050" max="2050" width="19.7109375" style="934" customWidth="1"/>
    <col min="2051" max="2051" width="9.140625" style="934"/>
    <col min="2052" max="2052" width="16.85546875" style="934" customWidth="1"/>
    <col min="2053" max="2053" width="12.5703125" style="934" customWidth="1"/>
    <col min="2054" max="2054" width="11.7109375" style="934" customWidth="1"/>
    <col min="2055" max="2055" width="12.28515625" style="934" customWidth="1"/>
    <col min="2056" max="2299" width="9.140625" style="934"/>
    <col min="2300" max="2300" width="4.42578125" style="934" customWidth="1"/>
    <col min="2301" max="2301" width="20.85546875" style="934" customWidth="1"/>
    <col min="2302" max="2303" width="12" style="934" customWidth="1"/>
    <col min="2304" max="2304" width="14.5703125" style="934" customWidth="1"/>
    <col min="2305" max="2305" width="12.42578125" style="934" customWidth="1"/>
    <col min="2306" max="2306" width="19.7109375" style="934" customWidth="1"/>
    <col min="2307" max="2307" width="9.140625" style="934"/>
    <col min="2308" max="2308" width="16.85546875" style="934" customWidth="1"/>
    <col min="2309" max="2309" width="12.5703125" style="934" customWidth="1"/>
    <col min="2310" max="2310" width="11.7109375" style="934" customWidth="1"/>
    <col min="2311" max="2311" width="12.28515625" style="934" customWidth="1"/>
    <col min="2312" max="2555" width="9.140625" style="934"/>
    <col min="2556" max="2556" width="4.42578125" style="934" customWidth="1"/>
    <col min="2557" max="2557" width="20.85546875" style="934" customWidth="1"/>
    <col min="2558" max="2559" width="12" style="934" customWidth="1"/>
    <col min="2560" max="2560" width="14.5703125" style="934" customWidth="1"/>
    <col min="2561" max="2561" width="12.42578125" style="934" customWidth="1"/>
    <col min="2562" max="2562" width="19.7109375" style="934" customWidth="1"/>
    <col min="2563" max="2563" width="9.140625" style="934"/>
    <col min="2564" max="2564" width="16.85546875" style="934" customWidth="1"/>
    <col min="2565" max="2565" width="12.5703125" style="934" customWidth="1"/>
    <col min="2566" max="2566" width="11.7109375" style="934" customWidth="1"/>
    <col min="2567" max="2567" width="12.28515625" style="934" customWidth="1"/>
    <col min="2568" max="2811" width="9.140625" style="934"/>
    <col min="2812" max="2812" width="4.42578125" style="934" customWidth="1"/>
    <col min="2813" max="2813" width="20.85546875" style="934" customWidth="1"/>
    <col min="2814" max="2815" width="12" style="934" customWidth="1"/>
    <col min="2816" max="2816" width="14.5703125" style="934" customWidth="1"/>
    <col min="2817" max="2817" width="12.42578125" style="934" customWidth="1"/>
    <col min="2818" max="2818" width="19.7109375" style="934" customWidth="1"/>
    <col min="2819" max="2819" width="9.140625" style="934"/>
    <col min="2820" max="2820" width="16.85546875" style="934" customWidth="1"/>
    <col min="2821" max="2821" width="12.5703125" style="934" customWidth="1"/>
    <col min="2822" max="2822" width="11.7109375" style="934" customWidth="1"/>
    <col min="2823" max="2823" width="12.28515625" style="934" customWidth="1"/>
    <col min="2824" max="3067" width="9.140625" style="934"/>
    <col min="3068" max="3068" width="4.42578125" style="934" customWidth="1"/>
    <col min="3069" max="3069" width="20.85546875" style="934" customWidth="1"/>
    <col min="3070" max="3071" width="12" style="934" customWidth="1"/>
    <col min="3072" max="3072" width="14.5703125" style="934" customWidth="1"/>
    <col min="3073" max="3073" width="12.42578125" style="934" customWidth="1"/>
    <col min="3074" max="3074" width="19.7109375" style="934" customWidth="1"/>
    <col min="3075" max="3075" width="9.140625" style="934"/>
    <col min="3076" max="3076" width="16.85546875" style="934" customWidth="1"/>
    <col min="3077" max="3077" width="12.5703125" style="934" customWidth="1"/>
    <col min="3078" max="3078" width="11.7109375" style="934" customWidth="1"/>
    <col min="3079" max="3079" width="12.28515625" style="934" customWidth="1"/>
    <col min="3080" max="3323" width="9.140625" style="934"/>
    <col min="3324" max="3324" width="4.42578125" style="934" customWidth="1"/>
    <col min="3325" max="3325" width="20.85546875" style="934" customWidth="1"/>
    <col min="3326" max="3327" width="12" style="934" customWidth="1"/>
    <col min="3328" max="3328" width="14.5703125" style="934" customWidth="1"/>
    <col min="3329" max="3329" width="12.42578125" style="934" customWidth="1"/>
    <col min="3330" max="3330" width="19.7109375" style="934" customWidth="1"/>
    <col min="3331" max="3331" width="9.140625" style="934"/>
    <col min="3332" max="3332" width="16.85546875" style="934" customWidth="1"/>
    <col min="3333" max="3333" width="12.5703125" style="934" customWidth="1"/>
    <col min="3334" max="3334" width="11.7109375" style="934" customWidth="1"/>
    <col min="3335" max="3335" width="12.28515625" style="934" customWidth="1"/>
    <col min="3336" max="3579" width="9.140625" style="934"/>
    <col min="3580" max="3580" width="4.42578125" style="934" customWidth="1"/>
    <col min="3581" max="3581" width="20.85546875" style="934" customWidth="1"/>
    <col min="3582" max="3583" width="12" style="934" customWidth="1"/>
    <col min="3584" max="3584" width="14.5703125" style="934" customWidth="1"/>
    <col min="3585" max="3585" width="12.42578125" style="934" customWidth="1"/>
    <col min="3586" max="3586" width="19.7109375" style="934" customWidth="1"/>
    <col min="3587" max="3587" width="9.140625" style="934"/>
    <col min="3588" max="3588" width="16.85546875" style="934" customWidth="1"/>
    <col min="3589" max="3589" width="12.5703125" style="934" customWidth="1"/>
    <col min="3590" max="3590" width="11.7109375" style="934" customWidth="1"/>
    <col min="3591" max="3591" width="12.28515625" style="934" customWidth="1"/>
    <col min="3592" max="3835" width="9.140625" style="934"/>
    <col min="3836" max="3836" width="4.42578125" style="934" customWidth="1"/>
    <col min="3837" max="3837" width="20.85546875" style="934" customWidth="1"/>
    <col min="3838" max="3839" width="12" style="934" customWidth="1"/>
    <col min="3840" max="3840" width="14.5703125" style="934" customWidth="1"/>
    <col min="3841" max="3841" width="12.42578125" style="934" customWidth="1"/>
    <col min="3842" max="3842" width="19.7109375" style="934" customWidth="1"/>
    <col min="3843" max="3843" width="9.140625" style="934"/>
    <col min="3844" max="3844" width="16.85546875" style="934" customWidth="1"/>
    <col min="3845" max="3845" width="12.5703125" style="934" customWidth="1"/>
    <col min="3846" max="3846" width="11.7109375" style="934" customWidth="1"/>
    <col min="3847" max="3847" width="12.28515625" style="934" customWidth="1"/>
    <col min="3848" max="4091" width="9.140625" style="934"/>
    <col min="4092" max="4092" width="4.42578125" style="934" customWidth="1"/>
    <col min="4093" max="4093" width="20.85546875" style="934" customWidth="1"/>
    <col min="4094" max="4095" width="12" style="934" customWidth="1"/>
    <col min="4096" max="4096" width="14.5703125" style="934" customWidth="1"/>
    <col min="4097" max="4097" width="12.42578125" style="934" customWidth="1"/>
    <col min="4098" max="4098" width="19.7109375" style="934" customWidth="1"/>
    <col min="4099" max="4099" width="9.140625" style="934"/>
    <col min="4100" max="4100" width="16.85546875" style="934" customWidth="1"/>
    <col min="4101" max="4101" width="12.5703125" style="934" customWidth="1"/>
    <col min="4102" max="4102" width="11.7109375" style="934" customWidth="1"/>
    <col min="4103" max="4103" width="12.28515625" style="934" customWidth="1"/>
    <col min="4104" max="4347" width="9.140625" style="934"/>
    <col min="4348" max="4348" width="4.42578125" style="934" customWidth="1"/>
    <col min="4349" max="4349" width="20.85546875" style="934" customWidth="1"/>
    <col min="4350" max="4351" width="12" style="934" customWidth="1"/>
    <col min="4352" max="4352" width="14.5703125" style="934" customWidth="1"/>
    <col min="4353" max="4353" width="12.42578125" style="934" customWidth="1"/>
    <col min="4354" max="4354" width="19.7109375" style="934" customWidth="1"/>
    <col min="4355" max="4355" width="9.140625" style="934"/>
    <col min="4356" max="4356" width="16.85546875" style="934" customWidth="1"/>
    <col min="4357" max="4357" width="12.5703125" style="934" customWidth="1"/>
    <col min="4358" max="4358" width="11.7109375" style="934" customWidth="1"/>
    <col min="4359" max="4359" width="12.28515625" style="934" customWidth="1"/>
    <col min="4360" max="4603" width="9.140625" style="934"/>
    <col min="4604" max="4604" width="4.42578125" style="934" customWidth="1"/>
    <col min="4605" max="4605" width="20.85546875" style="934" customWidth="1"/>
    <col min="4606" max="4607" width="12" style="934" customWidth="1"/>
    <col min="4608" max="4608" width="14.5703125" style="934" customWidth="1"/>
    <col min="4609" max="4609" width="12.42578125" style="934" customWidth="1"/>
    <col min="4610" max="4610" width="19.7109375" style="934" customWidth="1"/>
    <col min="4611" max="4611" width="9.140625" style="934"/>
    <col min="4612" max="4612" width="16.85546875" style="934" customWidth="1"/>
    <col min="4613" max="4613" width="12.5703125" style="934" customWidth="1"/>
    <col min="4614" max="4614" width="11.7109375" style="934" customWidth="1"/>
    <col min="4615" max="4615" width="12.28515625" style="934" customWidth="1"/>
    <col min="4616" max="4859" width="9.140625" style="934"/>
    <col min="4860" max="4860" width="4.42578125" style="934" customWidth="1"/>
    <col min="4861" max="4861" width="20.85546875" style="934" customWidth="1"/>
    <col min="4862" max="4863" width="12" style="934" customWidth="1"/>
    <col min="4864" max="4864" width="14.5703125" style="934" customWidth="1"/>
    <col min="4865" max="4865" width="12.42578125" style="934" customWidth="1"/>
    <col min="4866" max="4866" width="19.7109375" style="934" customWidth="1"/>
    <col min="4867" max="4867" width="9.140625" style="934"/>
    <col min="4868" max="4868" width="16.85546875" style="934" customWidth="1"/>
    <col min="4869" max="4869" width="12.5703125" style="934" customWidth="1"/>
    <col min="4870" max="4870" width="11.7109375" style="934" customWidth="1"/>
    <col min="4871" max="4871" width="12.28515625" style="934" customWidth="1"/>
    <col min="4872" max="5115" width="9.140625" style="934"/>
    <col min="5116" max="5116" width="4.42578125" style="934" customWidth="1"/>
    <col min="5117" max="5117" width="20.85546875" style="934" customWidth="1"/>
    <col min="5118" max="5119" width="12" style="934" customWidth="1"/>
    <col min="5120" max="5120" width="14.5703125" style="934" customWidth="1"/>
    <col min="5121" max="5121" width="12.42578125" style="934" customWidth="1"/>
    <col min="5122" max="5122" width="19.7109375" style="934" customWidth="1"/>
    <col min="5123" max="5123" width="9.140625" style="934"/>
    <col min="5124" max="5124" width="16.85546875" style="934" customWidth="1"/>
    <col min="5125" max="5125" width="12.5703125" style="934" customWidth="1"/>
    <col min="5126" max="5126" width="11.7109375" style="934" customWidth="1"/>
    <col min="5127" max="5127" width="12.28515625" style="934" customWidth="1"/>
    <col min="5128" max="5371" width="9.140625" style="934"/>
    <col min="5372" max="5372" width="4.42578125" style="934" customWidth="1"/>
    <col min="5373" max="5373" width="20.85546875" style="934" customWidth="1"/>
    <col min="5374" max="5375" width="12" style="934" customWidth="1"/>
    <col min="5376" max="5376" width="14.5703125" style="934" customWidth="1"/>
    <col min="5377" max="5377" width="12.42578125" style="934" customWidth="1"/>
    <col min="5378" max="5378" width="19.7109375" style="934" customWidth="1"/>
    <col min="5379" max="5379" width="9.140625" style="934"/>
    <col min="5380" max="5380" width="16.85546875" style="934" customWidth="1"/>
    <col min="5381" max="5381" width="12.5703125" style="934" customWidth="1"/>
    <col min="5382" max="5382" width="11.7109375" style="934" customWidth="1"/>
    <col min="5383" max="5383" width="12.28515625" style="934" customWidth="1"/>
    <col min="5384" max="5627" width="9.140625" style="934"/>
    <col min="5628" max="5628" width="4.42578125" style="934" customWidth="1"/>
    <col min="5629" max="5629" width="20.85546875" style="934" customWidth="1"/>
    <col min="5630" max="5631" width="12" style="934" customWidth="1"/>
    <col min="5632" max="5632" width="14.5703125" style="934" customWidth="1"/>
    <col min="5633" max="5633" width="12.42578125" style="934" customWidth="1"/>
    <col min="5634" max="5634" width="19.7109375" style="934" customWidth="1"/>
    <col min="5635" max="5635" width="9.140625" style="934"/>
    <col min="5636" max="5636" width="16.85546875" style="934" customWidth="1"/>
    <col min="5637" max="5637" width="12.5703125" style="934" customWidth="1"/>
    <col min="5638" max="5638" width="11.7109375" style="934" customWidth="1"/>
    <col min="5639" max="5639" width="12.28515625" style="934" customWidth="1"/>
    <col min="5640" max="5883" width="9.140625" style="934"/>
    <col min="5884" max="5884" width="4.42578125" style="934" customWidth="1"/>
    <col min="5885" max="5885" width="20.85546875" style="934" customWidth="1"/>
    <col min="5886" max="5887" width="12" style="934" customWidth="1"/>
    <col min="5888" max="5888" width="14.5703125" style="934" customWidth="1"/>
    <col min="5889" max="5889" width="12.42578125" style="934" customWidth="1"/>
    <col min="5890" max="5890" width="19.7109375" style="934" customWidth="1"/>
    <col min="5891" max="5891" width="9.140625" style="934"/>
    <col min="5892" max="5892" width="16.85546875" style="934" customWidth="1"/>
    <col min="5893" max="5893" width="12.5703125" style="934" customWidth="1"/>
    <col min="5894" max="5894" width="11.7109375" style="934" customWidth="1"/>
    <col min="5895" max="5895" width="12.28515625" style="934" customWidth="1"/>
    <col min="5896" max="6139" width="9.140625" style="934"/>
    <col min="6140" max="6140" width="4.42578125" style="934" customWidth="1"/>
    <col min="6141" max="6141" width="20.85546875" style="934" customWidth="1"/>
    <col min="6142" max="6143" width="12" style="934" customWidth="1"/>
    <col min="6144" max="6144" width="14.5703125" style="934" customWidth="1"/>
    <col min="6145" max="6145" width="12.42578125" style="934" customWidth="1"/>
    <col min="6146" max="6146" width="19.7109375" style="934" customWidth="1"/>
    <col min="6147" max="6147" width="9.140625" style="934"/>
    <col min="6148" max="6148" width="16.85546875" style="934" customWidth="1"/>
    <col min="6149" max="6149" width="12.5703125" style="934" customWidth="1"/>
    <col min="6150" max="6150" width="11.7109375" style="934" customWidth="1"/>
    <col min="6151" max="6151" width="12.28515625" style="934" customWidth="1"/>
    <col min="6152" max="6395" width="9.140625" style="934"/>
    <col min="6396" max="6396" width="4.42578125" style="934" customWidth="1"/>
    <col min="6397" max="6397" width="20.85546875" style="934" customWidth="1"/>
    <col min="6398" max="6399" width="12" style="934" customWidth="1"/>
    <col min="6400" max="6400" width="14.5703125" style="934" customWidth="1"/>
    <col min="6401" max="6401" width="12.42578125" style="934" customWidth="1"/>
    <col min="6402" max="6402" width="19.7109375" style="934" customWidth="1"/>
    <col min="6403" max="6403" width="9.140625" style="934"/>
    <col min="6404" max="6404" width="16.85546875" style="934" customWidth="1"/>
    <col min="6405" max="6405" width="12.5703125" style="934" customWidth="1"/>
    <col min="6406" max="6406" width="11.7109375" style="934" customWidth="1"/>
    <col min="6407" max="6407" width="12.28515625" style="934" customWidth="1"/>
    <col min="6408" max="6651" width="9.140625" style="934"/>
    <col min="6652" max="6652" width="4.42578125" style="934" customWidth="1"/>
    <col min="6653" max="6653" width="20.85546875" style="934" customWidth="1"/>
    <col min="6654" max="6655" width="12" style="934" customWidth="1"/>
    <col min="6656" max="6656" width="14.5703125" style="934" customWidth="1"/>
    <col min="6657" max="6657" width="12.42578125" style="934" customWidth="1"/>
    <col min="6658" max="6658" width="19.7109375" style="934" customWidth="1"/>
    <col min="6659" max="6659" width="9.140625" style="934"/>
    <col min="6660" max="6660" width="16.85546875" style="934" customWidth="1"/>
    <col min="6661" max="6661" width="12.5703125" style="934" customWidth="1"/>
    <col min="6662" max="6662" width="11.7109375" style="934" customWidth="1"/>
    <col min="6663" max="6663" width="12.28515625" style="934" customWidth="1"/>
    <col min="6664" max="6907" width="9.140625" style="934"/>
    <col min="6908" max="6908" width="4.42578125" style="934" customWidth="1"/>
    <col min="6909" max="6909" width="20.85546875" style="934" customWidth="1"/>
    <col min="6910" max="6911" width="12" style="934" customWidth="1"/>
    <col min="6912" max="6912" width="14.5703125" style="934" customWidth="1"/>
    <col min="6913" max="6913" width="12.42578125" style="934" customWidth="1"/>
    <col min="6914" max="6914" width="19.7109375" style="934" customWidth="1"/>
    <col min="6915" max="6915" width="9.140625" style="934"/>
    <col min="6916" max="6916" width="16.85546875" style="934" customWidth="1"/>
    <col min="6917" max="6917" width="12.5703125" style="934" customWidth="1"/>
    <col min="6918" max="6918" width="11.7109375" style="934" customWidth="1"/>
    <col min="6919" max="6919" width="12.28515625" style="934" customWidth="1"/>
    <col min="6920" max="7163" width="9.140625" style="934"/>
    <col min="7164" max="7164" width="4.42578125" style="934" customWidth="1"/>
    <col min="7165" max="7165" width="20.85546875" style="934" customWidth="1"/>
    <col min="7166" max="7167" width="12" style="934" customWidth="1"/>
    <col min="7168" max="7168" width="14.5703125" style="934" customWidth="1"/>
    <col min="7169" max="7169" width="12.42578125" style="934" customWidth="1"/>
    <col min="7170" max="7170" width="19.7109375" style="934" customWidth="1"/>
    <col min="7171" max="7171" width="9.140625" style="934"/>
    <col min="7172" max="7172" width="16.85546875" style="934" customWidth="1"/>
    <col min="7173" max="7173" width="12.5703125" style="934" customWidth="1"/>
    <col min="7174" max="7174" width="11.7109375" style="934" customWidth="1"/>
    <col min="7175" max="7175" width="12.28515625" style="934" customWidth="1"/>
    <col min="7176" max="7419" width="9.140625" style="934"/>
    <col min="7420" max="7420" width="4.42578125" style="934" customWidth="1"/>
    <col min="7421" max="7421" width="20.85546875" style="934" customWidth="1"/>
    <col min="7422" max="7423" width="12" style="934" customWidth="1"/>
    <col min="7424" max="7424" width="14.5703125" style="934" customWidth="1"/>
    <col min="7425" max="7425" width="12.42578125" style="934" customWidth="1"/>
    <col min="7426" max="7426" width="19.7109375" style="934" customWidth="1"/>
    <col min="7427" max="7427" width="9.140625" style="934"/>
    <col min="7428" max="7428" width="16.85546875" style="934" customWidth="1"/>
    <col min="7429" max="7429" width="12.5703125" style="934" customWidth="1"/>
    <col min="7430" max="7430" width="11.7109375" style="934" customWidth="1"/>
    <col min="7431" max="7431" width="12.28515625" style="934" customWidth="1"/>
    <col min="7432" max="7675" width="9.140625" style="934"/>
    <col min="7676" max="7676" width="4.42578125" style="934" customWidth="1"/>
    <col min="7677" max="7677" width="20.85546875" style="934" customWidth="1"/>
    <col min="7678" max="7679" width="12" style="934" customWidth="1"/>
    <col min="7680" max="7680" width="14.5703125" style="934" customWidth="1"/>
    <col min="7681" max="7681" width="12.42578125" style="934" customWidth="1"/>
    <col min="7682" max="7682" width="19.7109375" style="934" customWidth="1"/>
    <col min="7683" max="7683" width="9.140625" style="934"/>
    <col min="7684" max="7684" width="16.85546875" style="934" customWidth="1"/>
    <col min="7685" max="7685" width="12.5703125" style="934" customWidth="1"/>
    <col min="7686" max="7686" width="11.7109375" style="934" customWidth="1"/>
    <col min="7687" max="7687" width="12.28515625" style="934" customWidth="1"/>
    <col min="7688" max="7931" width="9.140625" style="934"/>
    <col min="7932" max="7932" width="4.42578125" style="934" customWidth="1"/>
    <col min="7933" max="7933" width="20.85546875" style="934" customWidth="1"/>
    <col min="7934" max="7935" width="12" style="934" customWidth="1"/>
    <col min="7936" max="7936" width="14.5703125" style="934" customWidth="1"/>
    <col min="7937" max="7937" width="12.42578125" style="934" customWidth="1"/>
    <col min="7938" max="7938" width="19.7109375" style="934" customWidth="1"/>
    <col min="7939" max="7939" width="9.140625" style="934"/>
    <col min="7940" max="7940" width="16.85546875" style="934" customWidth="1"/>
    <col min="7941" max="7941" width="12.5703125" style="934" customWidth="1"/>
    <col min="7942" max="7942" width="11.7109375" style="934" customWidth="1"/>
    <col min="7943" max="7943" width="12.28515625" style="934" customWidth="1"/>
    <col min="7944" max="8187" width="9.140625" style="934"/>
    <col min="8188" max="8188" width="4.42578125" style="934" customWidth="1"/>
    <col min="8189" max="8189" width="20.85546875" style="934" customWidth="1"/>
    <col min="8190" max="8191" width="12" style="934" customWidth="1"/>
    <col min="8192" max="8192" width="14.5703125" style="934" customWidth="1"/>
    <col min="8193" max="8193" width="12.42578125" style="934" customWidth="1"/>
    <col min="8194" max="8194" width="19.7109375" style="934" customWidth="1"/>
    <col min="8195" max="8195" width="9.140625" style="934"/>
    <col min="8196" max="8196" width="16.85546875" style="934" customWidth="1"/>
    <col min="8197" max="8197" width="12.5703125" style="934" customWidth="1"/>
    <col min="8198" max="8198" width="11.7109375" style="934" customWidth="1"/>
    <col min="8199" max="8199" width="12.28515625" style="934" customWidth="1"/>
    <col min="8200" max="8443" width="9.140625" style="934"/>
    <col min="8444" max="8444" width="4.42578125" style="934" customWidth="1"/>
    <col min="8445" max="8445" width="20.85546875" style="934" customWidth="1"/>
    <col min="8446" max="8447" width="12" style="934" customWidth="1"/>
    <col min="8448" max="8448" width="14.5703125" style="934" customWidth="1"/>
    <col min="8449" max="8449" width="12.42578125" style="934" customWidth="1"/>
    <col min="8450" max="8450" width="19.7109375" style="934" customWidth="1"/>
    <col min="8451" max="8451" width="9.140625" style="934"/>
    <col min="8452" max="8452" width="16.85546875" style="934" customWidth="1"/>
    <col min="8453" max="8453" width="12.5703125" style="934" customWidth="1"/>
    <col min="8454" max="8454" width="11.7109375" style="934" customWidth="1"/>
    <col min="8455" max="8455" width="12.28515625" style="934" customWidth="1"/>
    <col min="8456" max="8699" width="9.140625" style="934"/>
    <col min="8700" max="8700" width="4.42578125" style="934" customWidth="1"/>
    <col min="8701" max="8701" width="20.85546875" style="934" customWidth="1"/>
    <col min="8702" max="8703" width="12" style="934" customWidth="1"/>
    <col min="8704" max="8704" width="14.5703125" style="934" customWidth="1"/>
    <col min="8705" max="8705" width="12.42578125" style="934" customWidth="1"/>
    <col min="8706" max="8706" width="19.7109375" style="934" customWidth="1"/>
    <col min="8707" max="8707" width="9.140625" style="934"/>
    <col min="8708" max="8708" width="16.85546875" style="934" customWidth="1"/>
    <col min="8709" max="8709" width="12.5703125" style="934" customWidth="1"/>
    <col min="8710" max="8710" width="11.7109375" style="934" customWidth="1"/>
    <col min="8711" max="8711" width="12.28515625" style="934" customWidth="1"/>
    <col min="8712" max="8955" width="9.140625" style="934"/>
    <col min="8956" max="8956" width="4.42578125" style="934" customWidth="1"/>
    <col min="8957" max="8957" width="20.85546875" style="934" customWidth="1"/>
    <col min="8958" max="8959" width="12" style="934" customWidth="1"/>
    <col min="8960" max="8960" width="14.5703125" style="934" customWidth="1"/>
    <col min="8961" max="8961" width="12.42578125" style="934" customWidth="1"/>
    <col min="8962" max="8962" width="19.7109375" style="934" customWidth="1"/>
    <col min="8963" max="8963" width="9.140625" style="934"/>
    <col min="8964" max="8964" width="16.85546875" style="934" customWidth="1"/>
    <col min="8965" max="8965" width="12.5703125" style="934" customWidth="1"/>
    <col min="8966" max="8966" width="11.7109375" style="934" customWidth="1"/>
    <col min="8967" max="8967" width="12.28515625" style="934" customWidth="1"/>
    <col min="8968" max="9211" width="9.140625" style="934"/>
    <col min="9212" max="9212" width="4.42578125" style="934" customWidth="1"/>
    <col min="9213" max="9213" width="20.85546875" style="934" customWidth="1"/>
    <col min="9214" max="9215" width="12" style="934" customWidth="1"/>
    <col min="9216" max="9216" width="14.5703125" style="934" customWidth="1"/>
    <col min="9217" max="9217" width="12.42578125" style="934" customWidth="1"/>
    <col min="9218" max="9218" width="19.7109375" style="934" customWidth="1"/>
    <col min="9219" max="9219" width="9.140625" style="934"/>
    <col min="9220" max="9220" width="16.85546875" style="934" customWidth="1"/>
    <col min="9221" max="9221" width="12.5703125" style="934" customWidth="1"/>
    <col min="9222" max="9222" width="11.7109375" style="934" customWidth="1"/>
    <col min="9223" max="9223" width="12.28515625" style="934" customWidth="1"/>
    <col min="9224" max="9467" width="9.140625" style="934"/>
    <col min="9468" max="9468" width="4.42578125" style="934" customWidth="1"/>
    <col min="9469" max="9469" width="20.85546875" style="934" customWidth="1"/>
    <col min="9470" max="9471" width="12" style="934" customWidth="1"/>
    <col min="9472" max="9472" width="14.5703125" style="934" customWidth="1"/>
    <col min="9473" max="9473" width="12.42578125" style="934" customWidth="1"/>
    <col min="9474" max="9474" width="19.7109375" style="934" customWidth="1"/>
    <col min="9475" max="9475" width="9.140625" style="934"/>
    <col min="9476" max="9476" width="16.85546875" style="934" customWidth="1"/>
    <col min="9477" max="9477" width="12.5703125" style="934" customWidth="1"/>
    <col min="9478" max="9478" width="11.7109375" style="934" customWidth="1"/>
    <col min="9479" max="9479" width="12.28515625" style="934" customWidth="1"/>
    <col min="9480" max="9723" width="9.140625" style="934"/>
    <col min="9724" max="9724" width="4.42578125" style="934" customWidth="1"/>
    <col min="9725" max="9725" width="20.85546875" style="934" customWidth="1"/>
    <col min="9726" max="9727" width="12" style="934" customWidth="1"/>
    <col min="9728" max="9728" width="14.5703125" style="934" customWidth="1"/>
    <col min="9729" max="9729" width="12.42578125" style="934" customWidth="1"/>
    <col min="9730" max="9730" width="19.7109375" style="934" customWidth="1"/>
    <col min="9731" max="9731" width="9.140625" style="934"/>
    <col min="9732" max="9732" width="16.85546875" style="934" customWidth="1"/>
    <col min="9733" max="9733" width="12.5703125" style="934" customWidth="1"/>
    <col min="9734" max="9734" width="11.7109375" style="934" customWidth="1"/>
    <col min="9735" max="9735" width="12.28515625" style="934" customWidth="1"/>
    <col min="9736" max="9979" width="9.140625" style="934"/>
    <col min="9980" max="9980" width="4.42578125" style="934" customWidth="1"/>
    <col min="9981" max="9981" width="20.85546875" style="934" customWidth="1"/>
    <col min="9982" max="9983" width="12" style="934" customWidth="1"/>
    <col min="9984" max="9984" width="14.5703125" style="934" customWidth="1"/>
    <col min="9985" max="9985" width="12.42578125" style="934" customWidth="1"/>
    <col min="9986" max="9986" width="19.7109375" style="934" customWidth="1"/>
    <col min="9987" max="9987" width="9.140625" style="934"/>
    <col min="9988" max="9988" width="16.85546875" style="934" customWidth="1"/>
    <col min="9989" max="9989" width="12.5703125" style="934" customWidth="1"/>
    <col min="9990" max="9990" width="11.7109375" style="934" customWidth="1"/>
    <col min="9991" max="9991" width="12.28515625" style="934" customWidth="1"/>
    <col min="9992" max="10235" width="9.140625" style="934"/>
    <col min="10236" max="10236" width="4.42578125" style="934" customWidth="1"/>
    <col min="10237" max="10237" width="20.85546875" style="934" customWidth="1"/>
    <col min="10238" max="10239" width="12" style="934" customWidth="1"/>
    <col min="10240" max="10240" width="14.5703125" style="934" customWidth="1"/>
    <col min="10241" max="10241" width="12.42578125" style="934" customWidth="1"/>
    <col min="10242" max="10242" width="19.7109375" style="934" customWidth="1"/>
    <col min="10243" max="10243" width="9.140625" style="934"/>
    <col min="10244" max="10244" width="16.85546875" style="934" customWidth="1"/>
    <col min="10245" max="10245" width="12.5703125" style="934" customWidth="1"/>
    <col min="10246" max="10246" width="11.7109375" style="934" customWidth="1"/>
    <col min="10247" max="10247" width="12.28515625" style="934" customWidth="1"/>
    <col min="10248" max="10491" width="9.140625" style="934"/>
    <col min="10492" max="10492" width="4.42578125" style="934" customWidth="1"/>
    <col min="10493" max="10493" width="20.85546875" style="934" customWidth="1"/>
    <col min="10494" max="10495" width="12" style="934" customWidth="1"/>
    <col min="10496" max="10496" width="14.5703125" style="934" customWidth="1"/>
    <col min="10497" max="10497" width="12.42578125" style="934" customWidth="1"/>
    <col min="10498" max="10498" width="19.7109375" style="934" customWidth="1"/>
    <col min="10499" max="10499" width="9.140625" style="934"/>
    <col min="10500" max="10500" width="16.85546875" style="934" customWidth="1"/>
    <col min="10501" max="10501" width="12.5703125" style="934" customWidth="1"/>
    <col min="10502" max="10502" width="11.7109375" style="934" customWidth="1"/>
    <col min="10503" max="10503" width="12.28515625" style="934" customWidth="1"/>
    <col min="10504" max="10747" width="9.140625" style="934"/>
    <col min="10748" max="10748" width="4.42578125" style="934" customWidth="1"/>
    <col min="10749" max="10749" width="20.85546875" style="934" customWidth="1"/>
    <col min="10750" max="10751" width="12" style="934" customWidth="1"/>
    <col min="10752" max="10752" width="14.5703125" style="934" customWidth="1"/>
    <col min="10753" max="10753" width="12.42578125" style="934" customWidth="1"/>
    <col min="10754" max="10754" width="19.7109375" style="934" customWidth="1"/>
    <col min="10755" max="10755" width="9.140625" style="934"/>
    <col min="10756" max="10756" width="16.85546875" style="934" customWidth="1"/>
    <col min="10757" max="10757" width="12.5703125" style="934" customWidth="1"/>
    <col min="10758" max="10758" width="11.7109375" style="934" customWidth="1"/>
    <col min="10759" max="10759" width="12.28515625" style="934" customWidth="1"/>
    <col min="10760" max="11003" width="9.140625" style="934"/>
    <col min="11004" max="11004" width="4.42578125" style="934" customWidth="1"/>
    <col min="11005" max="11005" width="20.85546875" style="934" customWidth="1"/>
    <col min="11006" max="11007" width="12" style="934" customWidth="1"/>
    <col min="11008" max="11008" width="14.5703125" style="934" customWidth="1"/>
    <col min="11009" max="11009" width="12.42578125" style="934" customWidth="1"/>
    <col min="11010" max="11010" width="19.7109375" style="934" customWidth="1"/>
    <col min="11011" max="11011" width="9.140625" style="934"/>
    <col min="11012" max="11012" width="16.85546875" style="934" customWidth="1"/>
    <col min="11013" max="11013" width="12.5703125" style="934" customWidth="1"/>
    <col min="11014" max="11014" width="11.7109375" style="934" customWidth="1"/>
    <col min="11015" max="11015" width="12.28515625" style="934" customWidth="1"/>
    <col min="11016" max="11259" width="9.140625" style="934"/>
    <col min="11260" max="11260" width="4.42578125" style="934" customWidth="1"/>
    <col min="11261" max="11261" width="20.85546875" style="934" customWidth="1"/>
    <col min="11262" max="11263" width="12" style="934" customWidth="1"/>
    <col min="11264" max="11264" width="14.5703125" style="934" customWidth="1"/>
    <col min="11265" max="11265" width="12.42578125" style="934" customWidth="1"/>
    <col min="11266" max="11266" width="19.7109375" style="934" customWidth="1"/>
    <col min="11267" max="11267" width="9.140625" style="934"/>
    <col min="11268" max="11268" width="16.85546875" style="934" customWidth="1"/>
    <col min="11269" max="11269" width="12.5703125" style="934" customWidth="1"/>
    <col min="11270" max="11270" width="11.7109375" style="934" customWidth="1"/>
    <col min="11271" max="11271" width="12.28515625" style="934" customWidth="1"/>
    <col min="11272" max="11515" width="9.140625" style="934"/>
    <col min="11516" max="11516" width="4.42578125" style="934" customWidth="1"/>
    <col min="11517" max="11517" width="20.85546875" style="934" customWidth="1"/>
    <col min="11518" max="11519" width="12" style="934" customWidth="1"/>
    <col min="11520" max="11520" width="14.5703125" style="934" customWidth="1"/>
    <col min="11521" max="11521" width="12.42578125" style="934" customWidth="1"/>
    <col min="11522" max="11522" width="19.7109375" style="934" customWidth="1"/>
    <col min="11523" max="11523" width="9.140625" style="934"/>
    <col min="11524" max="11524" width="16.85546875" style="934" customWidth="1"/>
    <col min="11525" max="11525" width="12.5703125" style="934" customWidth="1"/>
    <col min="11526" max="11526" width="11.7109375" style="934" customWidth="1"/>
    <col min="11527" max="11527" width="12.28515625" style="934" customWidth="1"/>
    <col min="11528" max="11771" width="9.140625" style="934"/>
    <col min="11772" max="11772" width="4.42578125" style="934" customWidth="1"/>
    <col min="11773" max="11773" width="20.85546875" style="934" customWidth="1"/>
    <col min="11774" max="11775" width="12" style="934" customWidth="1"/>
    <col min="11776" max="11776" width="14.5703125" style="934" customWidth="1"/>
    <col min="11777" max="11777" width="12.42578125" style="934" customWidth="1"/>
    <col min="11778" max="11778" width="19.7109375" style="934" customWidth="1"/>
    <col min="11779" max="11779" width="9.140625" style="934"/>
    <col min="11780" max="11780" width="16.85546875" style="934" customWidth="1"/>
    <col min="11781" max="11781" width="12.5703125" style="934" customWidth="1"/>
    <col min="11782" max="11782" width="11.7109375" style="934" customWidth="1"/>
    <col min="11783" max="11783" width="12.28515625" style="934" customWidth="1"/>
    <col min="11784" max="12027" width="9.140625" style="934"/>
    <col min="12028" max="12028" width="4.42578125" style="934" customWidth="1"/>
    <col min="12029" max="12029" width="20.85546875" style="934" customWidth="1"/>
    <col min="12030" max="12031" width="12" style="934" customWidth="1"/>
    <col min="12032" max="12032" width="14.5703125" style="934" customWidth="1"/>
    <col min="12033" max="12033" width="12.42578125" style="934" customWidth="1"/>
    <col min="12034" max="12034" width="19.7109375" style="934" customWidth="1"/>
    <col min="12035" max="12035" width="9.140625" style="934"/>
    <col min="12036" max="12036" width="16.85546875" style="934" customWidth="1"/>
    <col min="12037" max="12037" width="12.5703125" style="934" customWidth="1"/>
    <col min="12038" max="12038" width="11.7109375" style="934" customWidth="1"/>
    <col min="12039" max="12039" width="12.28515625" style="934" customWidth="1"/>
    <col min="12040" max="12283" width="9.140625" style="934"/>
    <col min="12284" max="12284" width="4.42578125" style="934" customWidth="1"/>
    <col min="12285" max="12285" width="20.85546875" style="934" customWidth="1"/>
    <col min="12286" max="12287" width="12" style="934" customWidth="1"/>
    <col min="12288" max="12288" width="14.5703125" style="934" customWidth="1"/>
    <col min="12289" max="12289" width="12.42578125" style="934" customWidth="1"/>
    <col min="12290" max="12290" width="19.7109375" style="934" customWidth="1"/>
    <col min="12291" max="12291" width="9.140625" style="934"/>
    <col min="12292" max="12292" width="16.85546875" style="934" customWidth="1"/>
    <col min="12293" max="12293" width="12.5703125" style="934" customWidth="1"/>
    <col min="12294" max="12294" width="11.7109375" style="934" customWidth="1"/>
    <col min="12295" max="12295" width="12.28515625" style="934" customWidth="1"/>
    <col min="12296" max="12539" width="9.140625" style="934"/>
    <col min="12540" max="12540" width="4.42578125" style="934" customWidth="1"/>
    <col min="12541" max="12541" width="20.85546875" style="934" customWidth="1"/>
    <col min="12542" max="12543" width="12" style="934" customWidth="1"/>
    <col min="12544" max="12544" width="14.5703125" style="934" customWidth="1"/>
    <col min="12545" max="12545" width="12.42578125" style="934" customWidth="1"/>
    <col min="12546" max="12546" width="19.7109375" style="934" customWidth="1"/>
    <col min="12547" max="12547" width="9.140625" style="934"/>
    <col min="12548" max="12548" width="16.85546875" style="934" customWidth="1"/>
    <col min="12549" max="12549" width="12.5703125" style="934" customWidth="1"/>
    <col min="12550" max="12550" width="11.7109375" style="934" customWidth="1"/>
    <col min="12551" max="12551" width="12.28515625" style="934" customWidth="1"/>
    <col min="12552" max="12795" width="9.140625" style="934"/>
    <col min="12796" max="12796" width="4.42578125" style="934" customWidth="1"/>
    <col min="12797" max="12797" width="20.85546875" style="934" customWidth="1"/>
    <col min="12798" max="12799" width="12" style="934" customWidth="1"/>
    <col min="12800" max="12800" width="14.5703125" style="934" customWidth="1"/>
    <col min="12801" max="12801" width="12.42578125" style="934" customWidth="1"/>
    <col min="12802" max="12802" width="19.7109375" style="934" customWidth="1"/>
    <col min="12803" max="12803" width="9.140625" style="934"/>
    <col min="12804" max="12804" width="16.85546875" style="934" customWidth="1"/>
    <col min="12805" max="12805" width="12.5703125" style="934" customWidth="1"/>
    <col min="12806" max="12806" width="11.7109375" style="934" customWidth="1"/>
    <col min="12807" max="12807" width="12.28515625" style="934" customWidth="1"/>
    <col min="12808" max="13051" width="9.140625" style="934"/>
    <col min="13052" max="13052" width="4.42578125" style="934" customWidth="1"/>
    <col min="13053" max="13053" width="20.85546875" style="934" customWidth="1"/>
    <col min="13054" max="13055" width="12" style="934" customWidth="1"/>
    <col min="13056" max="13056" width="14.5703125" style="934" customWidth="1"/>
    <col min="13057" max="13057" width="12.42578125" style="934" customWidth="1"/>
    <col min="13058" max="13058" width="19.7109375" style="934" customWidth="1"/>
    <col min="13059" max="13059" width="9.140625" style="934"/>
    <col min="13060" max="13060" width="16.85546875" style="934" customWidth="1"/>
    <col min="13061" max="13061" width="12.5703125" style="934" customWidth="1"/>
    <col min="13062" max="13062" width="11.7109375" style="934" customWidth="1"/>
    <col min="13063" max="13063" width="12.28515625" style="934" customWidth="1"/>
    <col min="13064" max="13307" width="9.140625" style="934"/>
    <col min="13308" max="13308" width="4.42578125" style="934" customWidth="1"/>
    <col min="13309" max="13309" width="20.85546875" style="934" customWidth="1"/>
    <col min="13310" max="13311" width="12" style="934" customWidth="1"/>
    <col min="13312" max="13312" width="14.5703125" style="934" customWidth="1"/>
    <col min="13313" max="13313" width="12.42578125" style="934" customWidth="1"/>
    <col min="13314" max="13314" width="19.7109375" style="934" customWidth="1"/>
    <col min="13315" max="13315" width="9.140625" style="934"/>
    <col min="13316" max="13316" width="16.85546875" style="934" customWidth="1"/>
    <col min="13317" max="13317" width="12.5703125" style="934" customWidth="1"/>
    <col min="13318" max="13318" width="11.7109375" style="934" customWidth="1"/>
    <col min="13319" max="13319" width="12.28515625" style="934" customWidth="1"/>
    <col min="13320" max="13563" width="9.140625" style="934"/>
    <col min="13564" max="13564" width="4.42578125" style="934" customWidth="1"/>
    <col min="13565" max="13565" width="20.85546875" style="934" customWidth="1"/>
    <col min="13566" max="13567" width="12" style="934" customWidth="1"/>
    <col min="13568" max="13568" width="14.5703125" style="934" customWidth="1"/>
    <col min="13569" max="13569" width="12.42578125" style="934" customWidth="1"/>
    <col min="13570" max="13570" width="19.7109375" style="934" customWidth="1"/>
    <col min="13571" max="13571" width="9.140625" style="934"/>
    <col min="13572" max="13572" width="16.85546875" style="934" customWidth="1"/>
    <col min="13573" max="13573" width="12.5703125" style="934" customWidth="1"/>
    <col min="13574" max="13574" width="11.7109375" style="934" customWidth="1"/>
    <col min="13575" max="13575" width="12.28515625" style="934" customWidth="1"/>
    <col min="13576" max="13819" width="9.140625" style="934"/>
    <col min="13820" max="13820" width="4.42578125" style="934" customWidth="1"/>
    <col min="13821" max="13821" width="20.85546875" style="934" customWidth="1"/>
    <col min="13822" max="13823" width="12" style="934" customWidth="1"/>
    <col min="13824" max="13824" width="14.5703125" style="934" customWidth="1"/>
    <col min="13825" max="13825" width="12.42578125" style="934" customWidth="1"/>
    <col min="13826" max="13826" width="19.7109375" style="934" customWidth="1"/>
    <col min="13827" max="13827" width="9.140625" style="934"/>
    <col min="13828" max="13828" width="16.85546875" style="934" customWidth="1"/>
    <col min="13829" max="13829" width="12.5703125" style="934" customWidth="1"/>
    <col min="13830" max="13830" width="11.7109375" style="934" customWidth="1"/>
    <col min="13831" max="13831" width="12.28515625" style="934" customWidth="1"/>
    <col min="13832" max="14075" width="9.140625" style="934"/>
    <col min="14076" max="14076" width="4.42578125" style="934" customWidth="1"/>
    <col min="14077" max="14077" width="20.85546875" style="934" customWidth="1"/>
    <col min="14078" max="14079" width="12" style="934" customWidth="1"/>
    <col min="14080" max="14080" width="14.5703125" style="934" customWidth="1"/>
    <col min="14081" max="14081" width="12.42578125" style="934" customWidth="1"/>
    <col min="14082" max="14082" width="19.7109375" style="934" customWidth="1"/>
    <col min="14083" max="14083" width="9.140625" style="934"/>
    <col min="14084" max="14084" width="16.85546875" style="934" customWidth="1"/>
    <col min="14085" max="14085" width="12.5703125" style="934" customWidth="1"/>
    <col min="14086" max="14086" width="11.7109375" style="934" customWidth="1"/>
    <col min="14087" max="14087" width="12.28515625" style="934" customWidth="1"/>
    <col min="14088" max="14331" width="9.140625" style="934"/>
    <col min="14332" max="14332" width="4.42578125" style="934" customWidth="1"/>
    <col min="14333" max="14333" width="20.85546875" style="934" customWidth="1"/>
    <col min="14334" max="14335" width="12" style="934" customWidth="1"/>
    <col min="14336" max="14336" width="14.5703125" style="934" customWidth="1"/>
    <col min="14337" max="14337" width="12.42578125" style="934" customWidth="1"/>
    <col min="14338" max="14338" width="19.7109375" style="934" customWidth="1"/>
    <col min="14339" max="14339" width="9.140625" style="934"/>
    <col min="14340" max="14340" width="16.85546875" style="934" customWidth="1"/>
    <col min="14341" max="14341" width="12.5703125" style="934" customWidth="1"/>
    <col min="14342" max="14342" width="11.7109375" style="934" customWidth="1"/>
    <col min="14343" max="14343" width="12.28515625" style="934" customWidth="1"/>
    <col min="14344" max="14587" width="9.140625" style="934"/>
    <col min="14588" max="14588" width="4.42578125" style="934" customWidth="1"/>
    <col min="14589" max="14589" width="20.85546875" style="934" customWidth="1"/>
    <col min="14590" max="14591" width="12" style="934" customWidth="1"/>
    <col min="14592" max="14592" width="14.5703125" style="934" customWidth="1"/>
    <col min="14593" max="14593" width="12.42578125" style="934" customWidth="1"/>
    <col min="14594" max="14594" width="19.7109375" style="934" customWidth="1"/>
    <col min="14595" max="14595" width="9.140625" style="934"/>
    <col min="14596" max="14596" width="16.85546875" style="934" customWidth="1"/>
    <col min="14597" max="14597" width="12.5703125" style="934" customWidth="1"/>
    <col min="14598" max="14598" width="11.7109375" style="934" customWidth="1"/>
    <col min="14599" max="14599" width="12.28515625" style="934" customWidth="1"/>
    <col min="14600" max="14843" width="9.140625" style="934"/>
    <col min="14844" max="14844" width="4.42578125" style="934" customWidth="1"/>
    <col min="14845" max="14845" width="20.85546875" style="934" customWidth="1"/>
    <col min="14846" max="14847" width="12" style="934" customWidth="1"/>
    <col min="14848" max="14848" width="14.5703125" style="934" customWidth="1"/>
    <col min="14849" max="14849" width="12.42578125" style="934" customWidth="1"/>
    <col min="14850" max="14850" width="19.7109375" style="934" customWidth="1"/>
    <col min="14851" max="14851" width="9.140625" style="934"/>
    <col min="14852" max="14852" width="16.85546875" style="934" customWidth="1"/>
    <col min="14853" max="14853" width="12.5703125" style="934" customWidth="1"/>
    <col min="14854" max="14854" width="11.7109375" style="934" customWidth="1"/>
    <col min="14855" max="14855" width="12.28515625" style="934" customWidth="1"/>
    <col min="14856" max="15099" width="9.140625" style="934"/>
    <col min="15100" max="15100" width="4.42578125" style="934" customWidth="1"/>
    <col min="15101" max="15101" width="20.85546875" style="934" customWidth="1"/>
    <col min="15102" max="15103" width="12" style="934" customWidth="1"/>
    <col min="15104" max="15104" width="14.5703125" style="934" customWidth="1"/>
    <col min="15105" max="15105" width="12.42578125" style="934" customWidth="1"/>
    <col min="15106" max="15106" width="19.7109375" style="934" customWidth="1"/>
    <col min="15107" max="15107" width="9.140625" style="934"/>
    <col min="15108" max="15108" width="16.85546875" style="934" customWidth="1"/>
    <col min="15109" max="15109" width="12.5703125" style="934" customWidth="1"/>
    <col min="15110" max="15110" width="11.7109375" style="934" customWidth="1"/>
    <col min="15111" max="15111" width="12.28515625" style="934" customWidth="1"/>
    <col min="15112" max="15355" width="9.140625" style="934"/>
    <col min="15356" max="15356" width="4.42578125" style="934" customWidth="1"/>
    <col min="15357" max="15357" width="20.85546875" style="934" customWidth="1"/>
    <col min="15358" max="15359" width="12" style="934" customWidth="1"/>
    <col min="15360" max="15360" width="14.5703125" style="934" customWidth="1"/>
    <col min="15361" max="15361" width="12.42578125" style="934" customWidth="1"/>
    <col min="15362" max="15362" width="19.7109375" style="934" customWidth="1"/>
    <col min="15363" max="15363" width="9.140625" style="934"/>
    <col min="15364" max="15364" width="16.85546875" style="934" customWidth="1"/>
    <col min="15365" max="15365" width="12.5703125" style="934" customWidth="1"/>
    <col min="15366" max="15366" width="11.7109375" style="934" customWidth="1"/>
    <col min="15367" max="15367" width="12.28515625" style="934" customWidth="1"/>
    <col min="15368" max="15611" width="9.140625" style="934"/>
    <col min="15612" max="15612" width="4.42578125" style="934" customWidth="1"/>
    <col min="15613" max="15613" width="20.85546875" style="934" customWidth="1"/>
    <col min="15614" max="15615" width="12" style="934" customWidth="1"/>
    <col min="15616" max="15616" width="14.5703125" style="934" customWidth="1"/>
    <col min="15617" max="15617" width="12.42578125" style="934" customWidth="1"/>
    <col min="15618" max="15618" width="19.7109375" style="934" customWidth="1"/>
    <col min="15619" max="15619" width="9.140625" style="934"/>
    <col min="15620" max="15620" width="16.85546875" style="934" customWidth="1"/>
    <col min="15621" max="15621" width="12.5703125" style="934" customWidth="1"/>
    <col min="15622" max="15622" width="11.7109375" style="934" customWidth="1"/>
    <col min="15623" max="15623" width="12.28515625" style="934" customWidth="1"/>
    <col min="15624" max="15867" width="9.140625" style="934"/>
    <col min="15868" max="15868" width="4.42578125" style="934" customWidth="1"/>
    <col min="15869" max="15869" width="20.85546875" style="934" customWidth="1"/>
    <col min="15870" max="15871" width="12" style="934" customWidth="1"/>
    <col min="15872" max="15872" width="14.5703125" style="934" customWidth="1"/>
    <col min="15873" max="15873" width="12.42578125" style="934" customWidth="1"/>
    <col min="15874" max="15874" width="19.7109375" style="934" customWidth="1"/>
    <col min="15875" max="15875" width="9.140625" style="934"/>
    <col min="15876" max="15876" width="16.85546875" style="934" customWidth="1"/>
    <col min="15877" max="15877" width="12.5703125" style="934" customWidth="1"/>
    <col min="15878" max="15878" width="11.7109375" style="934" customWidth="1"/>
    <col min="15879" max="15879" width="12.28515625" style="934" customWidth="1"/>
    <col min="15880" max="16123" width="9.140625" style="934"/>
    <col min="16124" max="16124" width="4.42578125" style="934" customWidth="1"/>
    <col min="16125" max="16125" width="20.85546875" style="934" customWidth="1"/>
    <col min="16126" max="16127" width="12" style="934" customWidth="1"/>
    <col min="16128" max="16128" width="14.5703125" style="934" customWidth="1"/>
    <col min="16129" max="16129" width="12.42578125" style="934" customWidth="1"/>
    <col min="16130" max="16130" width="19.7109375" style="934" customWidth="1"/>
    <col min="16131" max="16131" width="9.140625" style="934"/>
    <col min="16132" max="16132" width="16.85546875" style="934" customWidth="1"/>
    <col min="16133" max="16133" width="12.5703125" style="934" customWidth="1"/>
    <col min="16134" max="16134" width="11.7109375" style="934" customWidth="1"/>
    <col min="16135" max="16135" width="12.28515625" style="934" customWidth="1"/>
    <col min="16136" max="16384" width="9.140625" style="934"/>
  </cols>
  <sheetData>
    <row r="1" spans="1:20" ht="15.75">
      <c r="A1" s="511" t="s">
        <v>239</v>
      </c>
    </row>
    <row r="2" spans="1:20" ht="26.25" customHeight="1">
      <c r="A2" s="512" t="s">
        <v>240</v>
      </c>
    </row>
    <row r="5" spans="1:20" ht="38.25" customHeight="1" thickBot="1">
      <c r="A5" s="1163" t="s">
        <v>381</v>
      </c>
      <c r="B5" s="1163"/>
      <c r="C5" s="1163"/>
      <c r="D5" s="1163"/>
      <c r="E5" s="1163"/>
      <c r="F5" s="1163"/>
      <c r="H5" s="567" t="s">
        <v>258</v>
      </c>
    </row>
    <row r="6" spans="1:20" ht="15.75" customHeight="1" thickBot="1">
      <c r="A6" s="1164" t="s">
        <v>107</v>
      </c>
      <c r="B6" s="1166" t="s">
        <v>380</v>
      </c>
      <c r="C6" s="1167"/>
      <c r="D6" s="1168"/>
      <c r="E6" s="1169" t="s">
        <v>382</v>
      </c>
      <c r="F6" s="1171" t="s">
        <v>383</v>
      </c>
    </row>
    <row r="7" spans="1:20" ht="21" customHeight="1" thickBot="1">
      <c r="A7" s="1165"/>
      <c r="B7" s="1048" t="s">
        <v>244</v>
      </c>
      <c r="C7" s="1048" t="s">
        <v>247</v>
      </c>
      <c r="D7" s="1048" t="s">
        <v>248</v>
      </c>
      <c r="E7" s="1170"/>
      <c r="F7" s="1172"/>
    </row>
    <row r="8" spans="1:20" ht="17.25" customHeight="1" thickBot="1">
      <c r="A8" s="742" t="s">
        <v>108</v>
      </c>
      <c r="B8" s="1056">
        <v>2271.701</v>
      </c>
      <c r="C8" s="1106">
        <v>945.52</v>
      </c>
      <c r="D8" s="756">
        <f t="shared" ref="D8:D13" si="0">(C8/B8)*100</f>
        <v>41.621674683420046</v>
      </c>
      <c r="E8" s="1049">
        <v>3261.1320000000001</v>
      </c>
      <c r="F8" s="756">
        <f t="shared" ref="F8:F13" si="1">((B8-E8)/E8)*100</f>
        <v>-30.340108894702823</v>
      </c>
      <c r="H8" s="591" t="s">
        <v>109</v>
      </c>
    </row>
    <row r="9" spans="1:20" ht="18" customHeight="1" thickBot="1">
      <c r="A9" s="742" t="s">
        <v>110</v>
      </c>
      <c r="B9" s="1057">
        <v>7394</v>
      </c>
      <c r="C9" s="1106">
        <v>842</v>
      </c>
      <c r="D9" s="756">
        <f t="shared" si="0"/>
        <v>11.387611576954287</v>
      </c>
      <c r="E9" s="647">
        <v>8721</v>
      </c>
      <c r="F9" s="756">
        <f t="shared" si="1"/>
        <v>-15.216144937507167</v>
      </c>
      <c r="H9" s="566">
        <f>B9-E9</f>
        <v>-1327</v>
      </c>
      <c r="O9" s="80"/>
      <c r="P9" s="80"/>
      <c r="Q9" s="80"/>
      <c r="R9" s="80"/>
      <c r="S9" s="80"/>
      <c r="T9" s="80"/>
    </row>
    <row r="10" spans="1:20" ht="15" customHeight="1" thickBot="1">
      <c r="A10" s="743" t="s">
        <v>241</v>
      </c>
      <c r="B10" s="1057">
        <v>1587</v>
      </c>
      <c r="C10" s="1107">
        <v>0</v>
      </c>
      <c r="D10" s="757">
        <f t="shared" si="0"/>
        <v>0</v>
      </c>
      <c r="E10" s="649">
        <v>1168</v>
      </c>
      <c r="F10" s="757">
        <f t="shared" si="1"/>
        <v>35.87328767123288</v>
      </c>
      <c r="O10" s="80"/>
      <c r="P10" s="80"/>
      <c r="Q10" s="80"/>
      <c r="R10" s="80"/>
      <c r="S10" s="80"/>
      <c r="T10" s="80"/>
    </row>
    <row r="11" spans="1:20" ht="17.25" customHeight="1" thickBot="1">
      <c r="A11" s="742" t="s">
        <v>111</v>
      </c>
      <c r="B11" s="1057">
        <v>62842.372000000003</v>
      </c>
      <c r="C11" s="1108">
        <v>5991.6319999999996</v>
      </c>
      <c r="D11" s="756">
        <f t="shared" si="0"/>
        <v>9.5343823113487804</v>
      </c>
      <c r="E11" s="650">
        <v>62875.161999999997</v>
      </c>
      <c r="F11" s="756">
        <f t="shared" si="1"/>
        <v>-5.2150959070282159E-2</v>
      </c>
      <c r="J11" s="738"/>
      <c r="K11" s="80"/>
      <c r="L11" s="80"/>
      <c r="M11" s="80"/>
      <c r="N11" s="80"/>
      <c r="O11" s="80"/>
      <c r="P11" s="80"/>
      <c r="Q11" s="80"/>
      <c r="R11" s="80"/>
      <c r="S11" s="80"/>
      <c r="T11" s="80"/>
    </row>
    <row r="12" spans="1:20" ht="15" customHeight="1" thickBot="1">
      <c r="A12" s="741" t="s">
        <v>112</v>
      </c>
      <c r="B12" s="1057">
        <v>26349.832999999999</v>
      </c>
      <c r="C12" s="1109">
        <v>5727.1390000000001</v>
      </c>
      <c r="D12" s="756">
        <f t="shared" si="0"/>
        <v>21.735010616575824</v>
      </c>
      <c r="E12" s="646">
        <v>24552.05</v>
      </c>
      <c r="F12" s="756">
        <f t="shared" si="1"/>
        <v>7.3223335729603001</v>
      </c>
      <c r="K12" s="80"/>
      <c r="L12" s="80"/>
      <c r="M12" s="80"/>
      <c r="N12" s="80"/>
      <c r="O12" s="80"/>
      <c r="P12" s="80"/>
      <c r="Q12" s="80"/>
      <c r="R12" s="80"/>
      <c r="S12" s="80"/>
      <c r="T12" s="80"/>
    </row>
    <row r="13" spans="1:20" ht="15" customHeight="1" thickBot="1">
      <c r="A13" s="741" t="s">
        <v>113</v>
      </c>
      <c r="B13" s="1057">
        <f>B11+B12</f>
        <v>89192.205000000002</v>
      </c>
      <c r="C13" s="1109">
        <f>C11+C12</f>
        <v>11718.771000000001</v>
      </c>
      <c r="D13" s="758">
        <f t="shared" si="0"/>
        <v>13.138783820850714</v>
      </c>
      <c r="E13" s="646">
        <f>E11+E12</f>
        <v>87427.212</v>
      </c>
      <c r="F13" s="758">
        <f t="shared" si="1"/>
        <v>2.0188142337193624</v>
      </c>
      <c r="K13" s="80"/>
      <c r="L13" s="80"/>
      <c r="M13" s="80"/>
      <c r="N13" s="80"/>
      <c r="O13" s="80"/>
      <c r="P13" s="80"/>
      <c r="Q13" s="80"/>
      <c r="R13" s="80"/>
      <c r="S13" s="80"/>
      <c r="T13" s="80"/>
    </row>
    <row r="14" spans="1:20">
      <c r="E14" s="912"/>
      <c r="K14" s="80"/>
      <c r="L14" s="80"/>
      <c r="M14" s="80"/>
      <c r="N14" s="80"/>
      <c r="O14" s="80"/>
      <c r="P14" s="80"/>
      <c r="Q14" s="80"/>
      <c r="R14" s="80"/>
      <c r="S14" s="80"/>
      <c r="T14" s="80"/>
    </row>
    <row r="15" spans="1:20">
      <c r="K15" s="80"/>
      <c r="L15" s="80"/>
      <c r="M15" s="80"/>
      <c r="N15" s="80"/>
      <c r="O15" s="80"/>
      <c r="P15" s="80"/>
      <c r="Q15" s="80"/>
      <c r="R15" s="80"/>
      <c r="S15" s="80"/>
      <c r="T15" s="80"/>
    </row>
    <row r="16" spans="1:20" ht="15.75">
      <c r="A16" s="515" t="s">
        <v>242</v>
      </c>
      <c r="L16" s="80"/>
      <c r="M16" s="80"/>
      <c r="O16" s="80"/>
      <c r="P16" s="80"/>
      <c r="Q16" s="80"/>
      <c r="R16" s="80"/>
      <c r="S16" s="80"/>
      <c r="T16" s="80"/>
    </row>
    <row r="17" spans="1:20">
      <c r="L17" s="80"/>
      <c r="M17" s="80"/>
      <c r="O17" s="80"/>
      <c r="P17" s="80"/>
      <c r="Q17" s="80"/>
      <c r="R17" s="80"/>
      <c r="S17" s="80"/>
      <c r="T17" s="80"/>
    </row>
    <row r="18" spans="1:20" ht="33" customHeight="1" thickBot="1">
      <c r="A18" s="1163" t="s">
        <v>385</v>
      </c>
      <c r="B18" s="1163"/>
      <c r="C18" s="1163"/>
      <c r="D18" s="1163"/>
      <c r="E18" s="1163"/>
      <c r="F18" s="1163"/>
      <c r="K18" s="80"/>
      <c r="L18" s="80"/>
      <c r="M18" s="80"/>
      <c r="O18" s="80"/>
      <c r="P18" s="80"/>
      <c r="Q18" s="80"/>
      <c r="R18" s="80"/>
      <c r="S18" s="80"/>
      <c r="T18" s="80"/>
    </row>
    <row r="19" spans="1:20" ht="16.5" customHeight="1" thickBot="1">
      <c r="A19" s="1173" t="s">
        <v>114</v>
      </c>
      <c r="B19" s="1166" t="s">
        <v>380</v>
      </c>
      <c r="C19" s="1167"/>
      <c r="D19" s="1168"/>
      <c r="E19" s="1169" t="s">
        <v>386</v>
      </c>
      <c r="F19" s="1171" t="s">
        <v>387</v>
      </c>
      <c r="K19" s="80"/>
      <c r="L19" s="80"/>
      <c r="M19" s="80"/>
      <c r="O19" s="80"/>
      <c r="P19" s="80"/>
      <c r="Q19" s="80"/>
      <c r="R19" s="80"/>
      <c r="S19" s="80"/>
      <c r="T19" s="80"/>
    </row>
    <row r="20" spans="1:20" ht="21" customHeight="1" thickBot="1">
      <c r="A20" s="1174"/>
      <c r="B20" s="740" t="s">
        <v>244</v>
      </c>
      <c r="C20" s="740" t="s">
        <v>307</v>
      </c>
      <c r="D20" s="740" t="s">
        <v>308</v>
      </c>
      <c r="E20" s="1175"/>
      <c r="F20" s="1176"/>
      <c r="K20" s="80"/>
      <c r="L20" s="80"/>
      <c r="M20" s="80"/>
      <c r="O20" s="80"/>
      <c r="P20" s="80"/>
      <c r="Q20" s="80"/>
      <c r="R20" s="80"/>
      <c r="S20" s="80"/>
      <c r="T20" s="80"/>
    </row>
    <row r="21" spans="1:20" ht="15.75" thickBot="1">
      <c r="A21" s="513" t="s">
        <v>108</v>
      </c>
      <c r="B21" s="1057">
        <v>14784.159</v>
      </c>
      <c r="C21" s="1053">
        <v>0</v>
      </c>
      <c r="D21" s="755">
        <f t="shared" ref="D21:D26" si="2">(C21/B21)*100</f>
        <v>0</v>
      </c>
      <c r="E21" s="646">
        <v>9525.9390000000003</v>
      </c>
      <c r="F21" s="755">
        <f t="shared" ref="F21:F26" si="3">((B21-E21)/E21)*100</f>
        <v>55.198967786797702</v>
      </c>
      <c r="H21" s="591" t="s">
        <v>115</v>
      </c>
      <c r="K21" s="80"/>
      <c r="L21" s="80"/>
      <c r="M21" s="80"/>
      <c r="O21" s="80"/>
      <c r="P21" s="80"/>
      <c r="Q21" s="80"/>
      <c r="R21" s="80"/>
      <c r="S21" s="80"/>
      <c r="T21" s="80"/>
    </row>
    <row r="22" spans="1:20" ht="15.75" thickBot="1">
      <c r="A22" s="513" t="s">
        <v>110</v>
      </c>
      <c r="B22" s="1057">
        <v>56901</v>
      </c>
      <c r="C22" s="1053">
        <v>0</v>
      </c>
      <c r="D22" s="756">
        <f t="shared" si="2"/>
        <v>0</v>
      </c>
      <c r="E22" s="646">
        <v>40340</v>
      </c>
      <c r="F22" s="756">
        <f t="shared" si="3"/>
        <v>41.053544868616761</v>
      </c>
      <c r="H22" s="566">
        <f>B22-E22</f>
        <v>16561</v>
      </c>
      <c r="K22" s="80"/>
      <c r="L22" s="80"/>
      <c r="M22" s="80"/>
      <c r="O22" s="80"/>
      <c r="P22" s="80"/>
      <c r="Q22" s="80"/>
      <c r="R22" s="80"/>
      <c r="S22" s="80"/>
      <c r="T22" s="80"/>
    </row>
    <row r="23" spans="1:20" ht="15.75" thickBot="1">
      <c r="A23" s="514" t="s">
        <v>241</v>
      </c>
      <c r="B23" s="1057">
        <v>13766</v>
      </c>
      <c r="C23" s="1054">
        <v>0</v>
      </c>
      <c r="D23" s="756">
        <f t="shared" si="2"/>
        <v>0</v>
      </c>
      <c r="E23" s="649">
        <v>11002</v>
      </c>
      <c r="F23" s="756">
        <f t="shared" si="3"/>
        <v>25.122704962734048</v>
      </c>
      <c r="N23"/>
      <c r="O23"/>
      <c r="P23"/>
      <c r="Q23"/>
      <c r="R23"/>
      <c r="S23" s="80"/>
      <c r="T23" s="80"/>
    </row>
    <row r="24" spans="1:20" ht="15.75" thickBot="1">
      <c r="A24" s="513" t="s">
        <v>111</v>
      </c>
      <c r="B24" s="1057">
        <v>2813.971</v>
      </c>
      <c r="C24" s="1055">
        <v>73.596999999999994</v>
      </c>
      <c r="D24" s="757">
        <f t="shared" si="2"/>
        <v>2.6154143024217378</v>
      </c>
      <c r="E24" s="646">
        <v>4209.683</v>
      </c>
      <c r="F24" s="757">
        <f t="shared" si="3"/>
        <v>-33.154800492103561</v>
      </c>
      <c r="N24"/>
      <c r="O24"/>
      <c r="P24"/>
      <c r="Q24"/>
      <c r="R24"/>
      <c r="S24" s="80"/>
      <c r="T24" s="80"/>
    </row>
    <row r="25" spans="1:20" ht="15.75" thickBot="1">
      <c r="A25" s="513" t="s">
        <v>112</v>
      </c>
      <c r="B25" s="1057">
        <v>2162.7330000000002</v>
      </c>
      <c r="C25" s="1055">
        <v>84.837999999999994</v>
      </c>
      <c r="D25" s="756">
        <f t="shared" si="2"/>
        <v>3.9227218523969434</v>
      </c>
      <c r="E25" s="646">
        <v>1777.6210000000001</v>
      </c>
      <c r="F25" s="756">
        <f t="shared" si="3"/>
        <v>21.664460534613401</v>
      </c>
      <c r="N25"/>
      <c r="O25"/>
      <c r="P25"/>
      <c r="Q25"/>
      <c r="R25"/>
      <c r="S25" s="80"/>
      <c r="T25" s="80"/>
    </row>
    <row r="26" spans="1:20" ht="15.75" thickBot="1">
      <c r="A26" s="513" t="s">
        <v>113</v>
      </c>
      <c r="B26" s="1057">
        <f>B24+B25</f>
        <v>4976.7039999999997</v>
      </c>
      <c r="C26" s="646">
        <f>C24+C25</f>
        <v>158.435</v>
      </c>
      <c r="D26" s="758">
        <f t="shared" si="2"/>
        <v>3.1835327156286573</v>
      </c>
      <c r="E26" s="646">
        <f>E24+E25</f>
        <v>5987.3040000000001</v>
      </c>
      <c r="F26" s="758">
        <f t="shared" si="3"/>
        <v>-16.87904940186769</v>
      </c>
      <c r="N26"/>
      <c r="O26"/>
      <c r="P26"/>
      <c r="Q26"/>
      <c r="R26"/>
      <c r="S26" s="80"/>
      <c r="T26" s="80"/>
    </row>
    <row r="27" spans="1:20">
      <c r="A27" s="970" t="s">
        <v>311</v>
      </c>
      <c r="B27" s="521"/>
      <c r="C27" s="522"/>
      <c r="D27" s="522"/>
      <c r="E27" s="522"/>
      <c r="F27" s="520"/>
      <c r="H27" s="80"/>
      <c r="I27" s="80"/>
      <c r="J27" s="80"/>
      <c r="K27" s="80"/>
      <c r="L27" s="80"/>
      <c r="M27" s="80"/>
      <c r="N27" s="80"/>
      <c r="O27" s="80"/>
      <c r="P27" s="80"/>
      <c r="Q27" s="80"/>
      <c r="R27" s="80"/>
      <c r="S27" s="80"/>
      <c r="T27" s="80"/>
    </row>
    <row r="28" spans="1:20">
      <c r="A28" s="518"/>
      <c r="B28" s="526"/>
      <c r="C28" s="1090"/>
      <c r="D28" s="516"/>
      <c r="E28" s="80"/>
      <c r="F28" s="80"/>
      <c r="G28" s="80"/>
      <c r="H28" s="80"/>
      <c r="I28" s="80"/>
      <c r="J28" s="80"/>
      <c r="K28" s="80"/>
      <c r="L28" s="80"/>
      <c r="M28" s="80"/>
      <c r="N28" s="80"/>
      <c r="O28" s="80"/>
      <c r="P28" s="80"/>
      <c r="Q28" s="80"/>
      <c r="R28" s="80"/>
      <c r="S28" s="80"/>
      <c r="T28" s="80"/>
    </row>
    <row r="29" spans="1:20">
      <c r="A29" s="518"/>
      <c r="B29" s="527"/>
      <c r="C29" s="516"/>
      <c r="D29" s="528"/>
      <c r="E29" s="80"/>
      <c r="F29" s="80"/>
      <c r="G29" s="80"/>
      <c r="H29" s="80"/>
      <c r="I29" s="80"/>
      <c r="J29" s="80"/>
      <c r="K29" s="80"/>
      <c r="L29" s="80"/>
      <c r="M29" s="80"/>
      <c r="N29" s="80"/>
      <c r="O29" s="80"/>
      <c r="P29" s="80"/>
      <c r="Q29" s="80"/>
      <c r="R29" s="80"/>
      <c r="S29" s="80"/>
      <c r="T29" s="80"/>
    </row>
    <row r="30" spans="1:20">
      <c r="A30" s="521"/>
      <c r="B30" s="516"/>
      <c r="C30" s="1162"/>
      <c r="D30" s="1162"/>
      <c r="E30" s="80"/>
      <c r="F30" s="80"/>
      <c r="G30" s="80"/>
      <c r="H30" s="80"/>
      <c r="I30" s="80"/>
      <c r="J30" s="80"/>
      <c r="K30" s="80"/>
      <c r="L30" s="80"/>
      <c r="M30" s="80"/>
      <c r="N30" s="80"/>
      <c r="O30" s="80"/>
      <c r="P30" s="80"/>
      <c r="Q30" s="80"/>
      <c r="R30" s="80"/>
      <c r="S30" s="80"/>
      <c r="T30" s="80"/>
    </row>
    <row r="31" spans="1:20">
      <c r="A31" s="516"/>
      <c r="B31" s="528"/>
      <c r="C31" s="516"/>
      <c r="D31" s="516"/>
      <c r="E31" s="80"/>
      <c r="F31" s="80"/>
      <c r="G31" s="80"/>
      <c r="H31" s="80"/>
      <c r="I31" s="80"/>
      <c r="J31" s="80"/>
      <c r="K31" s="80"/>
      <c r="L31" s="80"/>
      <c r="M31" s="80"/>
      <c r="N31" s="80"/>
      <c r="O31" s="80"/>
      <c r="P31" s="80"/>
      <c r="Q31" s="80"/>
      <c r="R31" s="80"/>
      <c r="S31" s="80"/>
      <c r="T31" s="80"/>
    </row>
    <row r="32" spans="1:20" ht="15.75">
      <c r="A32" s="523"/>
      <c r="B32" s="528"/>
      <c r="C32" s="525"/>
      <c r="D32" s="80"/>
      <c r="E32" s="80"/>
      <c r="F32" s="80"/>
      <c r="G32" s="80"/>
      <c r="H32" s="80"/>
      <c r="I32" s="80"/>
      <c r="J32" s="80"/>
      <c r="K32" s="80"/>
      <c r="L32" s="80"/>
      <c r="M32" s="80"/>
      <c r="N32" s="80"/>
      <c r="O32" s="80"/>
      <c r="P32" s="80"/>
      <c r="Q32" s="80"/>
      <c r="R32" s="80"/>
      <c r="S32" s="80"/>
      <c r="T32" s="80"/>
    </row>
    <row r="33" spans="1:20">
      <c r="A33" s="516"/>
      <c r="B33" s="530"/>
      <c r="C33" s="516"/>
      <c r="D33" s="80"/>
      <c r="E33" s="80"/>
      <c r="F33" s="80"/>
      <c r="G33" s="80"/>
      <c r="H33" s="80"/>
      <c r="I33" s="80"/>
      <c r="J33" s="80"/>
      <c r="K33" s="80"/>
      <c r="L33" s="80"/>
      <c r="M33" s="80"/>
      <c r="N33" s="80"/>
      <c r="O33" s="80"/>
      <c r="P33" s="80"/>
      <c r="Q33" s="80"/>
      <c r="R33" s="80"/>
      <c r="S33" s="80"/>
      <c r="T33" s="80"/>
    </row>
    <row r="34" spans="1:20">
      <c r="A34" s="517"/>
      <c r="B34" s="530"/>
      <c r="C34" s="516"/>
      <c r="D34" s="80"/>
      <c r="E34" s="80"/>
      <c r="F34" s="80"/>
      <c r="G34" s="80"/>
      <c r="H34" s="80"/>
      <c r="I34" s="80"/>
      <c r="J34" s="80"/>
      <c r="K34" s="80"/>
      <c r="L34" s="80"/>
      <c r="M34" s="80"/>
      <c r="N34" s="80"/>
      <c r="O34" s="80"/>
      <c r="P34" s="80"/>
      <c r="Q34" s="80"/>
      <c r="R34" s="80"/>
      <c r="S34" s="80"/>
      <c r="T34" s="80"/>
    </row>
    <row r="35" spans="1:20">
      <c r="A35" s="517"/>
      <c r="B35" s="516"/>
      <c r="C35" s="516"/>
      <c r="D35" s="80"/>
      <c r="E35" s="80"/>
      <c r="F35" s="516"/>
      <c r="G35" s="516"/>
      <c r="H35" s="80"/>
      <c r="I35" s="80"/>
      <c r="J35" s="80"/>
      <c r="K35" s="80"/>
      <c r="L35" s="80"/>
      <c r="M35" s="80"/>
      <c r="N35" s="80"/>
      <c r="O35" s="80"/>
      <c r="P35" s="80"/>
      <c r="Q35" s="80"/>
      <c r="R35" s="80"/>
      <c r="S35" s="80"/>
      <c r="T35" s="80"/>
    </row>
    <row r="36" spans="1:20">
      <c r="A36" s="518"/>
      <c r="B36" s="519"/>
      <c r="C36" s="519"/>
      <c r="D36" s="80"/>
      <c r="E36" s="80"/>
      <c r="F36" s="520"/>
      <c r="G36" s="516"/>
      <c r="H36" s="80"/>
      <c r="I36" s="80"/>
      <c r="J36" s="80"/>
      <c r="K36" s="80"/>
      <c r="L36" s="80"/>
      <c r="M36" s="80"/>
      <c r="N36" s="80"/>
      <c r="O36" s="80"/>
      <c r="P36" s="80"/>
      <c r="Q36" s="80"/>
      <c r="R36" s="80"/>
    </row>
    <row r="37" spans="1:20">
      <c r="A37" s="518"/>
      <c r="B37" s="519"/>
      <c r="C37" s="519"/>
      <c r="D37" s="80"/>
      <c r="E37" s="80"/>
      <c r="F37" s="520"/>
      <c r="G37" s="516"/>
      <c r="H37" s="80"/>
      <c r="I37" s="80"/>
      <c r="J37" s="80"/>
      <c r="K37" s="80"/>
      <c r="L37" s="80"/>
      <c r="M37" s="80"/>
      <c r="N37" s="80"/>
      <c r="O37" s="80"/>
      <c r="P37" s="80"/>
      <c r="Q37" s="80"/>
      <c r="R37" s="80"/>
    </row>
    <row r="38" spans="1:20">
      <c r="A38" s="521"/>
      <c r="B38" s="522"/>
      <c r="C38" s="522"/>
      <c r="D38" s="80"/>
      <c r="E38" s="80"/>
      <c r="F38" s="520"/>
      <c r="G38" s="524"/>
      <c r="H38" s="80"/>
      <c r="I38" s="80"/>
      <c r="J38" s="80"/>
      <c r="K38" s="80"/>
      <c r="L38" s="80"/>
      <c r="M38" s="80"/>
      <c r="N38" s="80"/>
      <c r="O38" s="80"/>
      <c r="P38" s="80"/>
      <c r="Q38" s="80"/>
      <c r="R38" s="80"/>
    </row>
    <row r="39" spans="1:20">
      <c r="A39" s="526"/>
      <c r="B39" s="516"/>
      <c r="C39" s="516"/>
      <c r="D39" s="80"/>
      <c r="E39" s="80"/>
      <c r="F39" s="516"/>
      <c r="G39" s="516"/>
      <c r="H39" s="80"/>
      <c r="I39" s="80"/>
      <c r="J39" s="80"/>
      <c r="K39" s="80"/>
      <c r="L39" s="80"/>
      <c r="M39" s="80"/>
      <c r="N39" s="80"/>
      <c r="O39" s="80"/>
      <c r="P39" s="80"/>
      <c r="Q39" s="80"/>
      <c r="R39" s="80"/>
    </row>
    <row r="40" spans="1:20">
      <c r="A40" s="527"/>
      <c r="B40" s="516"/>
      <c r="C40" s="528"/>
      <c r="D40" s="80"/>
      <c r="E40" s="80"/>
      <c r="F40" s="516"/>
      <c r="G40" s="516"/>
      <c r="H40" s="516"/>
    </row>
    <row r="41" spans="1:20">
      <c r="A41" s="516"/>
      <c r="B41" s="1162"/>
      <c r="C41" s="1162"/>
      <c r="D41" s="516"/>
      <c r="E41" s="516"/>
      <c r="F41" s="516"/>
      <c r="G41" s="516"/>
    </row>
    <row r="42" spans="1:20">
      <c r="A42" s="528"/>
      <c r="B42" s="516"/>
      <c r="C42" s="516"/>
      <c r="D42" s="516"/>
      <c r="E42" s="516"/>
      <c r="F42" s="516"/>
      <c r="G42" s="516"/>
    </row>
    <row r="43" spans="1:20">
      <c r="A43" s="528"/>
      <c r="B43" s="525"/>
      <c r="C43" s="516"/>
      <c r="D43" s="516"/>
      <c r="E43" s="516"/>
      <c r="F43" s="516"/>
      <c r="G43" s="516"/>
    </row>
    <row r="44" spans="1:20">
      <c r="A44" s="530"/>
      <c r="B44" s="516"/>
      <c r="C44" s="516"/>
      <c r="D44" s="516"/>
      <c r="E44" s="516"/>
      <c r="F44" s="516"/>
      <c r="G44" s="516"/>
    </row>
    <row r="45" spans="1:20">
      <c r="A45" s="530"/>
      <c r="B45" s="516"/>
      <c r="C45" s="516"/>
      <c r="D45" s="525"/>
      <c r="E45" s="516"/>
      <c r="F45" s="516"/>
      <c r="G45" s="516"/>
    </row>
    <row r="46" spans="1:20">
      <c r="A46" s="516"/>
      <c r="B46" s="516"/>
      <c r="C46" s="516"/>
      <c r="D46" s="516"/>
      <c r="E46" s="516"/>
      <c r="F46" s="516"/>
      <c r="G46" s="516"/>
    </row>
    <row r="47" spans="1:20">
      <c r="A47" s="516"/>
      <c r="B47" s="516"/>
      <c r="C47" s="516"/>
      <c r="D47" s="516"/>
      <c r="E47" s="516"/>
      <c r="F47" s="516"/>
      <c r="G47" s="51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L56" sqref="L56"/>
    </sheetView>
  </sheetViews>
  <sheetFormatPr defaultRowHeight="12.75"/>
  <cols>
    <col min="1" max="1" width="21.7109375" style="934" customWidth="1"/>
    <col min="2" max="2" width="11.140625" style="934" customWidth="1"/>
    <col min="3" max="3" width="12.140625" style="934" customWidth="1"/>
    <col min="4" max="4" width="8.85546875" style="934" bestFit="1" customWidth="1"/>
    <col min="5" max="5" width="3" style="934" customWidth="1"/>
    <col min="6" max="6" width="20.28515625" style="934" customWidth="1"/>
    <col min="7" max="7" width="10.5703125" style="934" customWidth="1"/>
    <col min="8" max="8" width="9.85546875" style="738" bestFit="1" customWidth="1"/>
    <col min="9" max="9" width="8.85546875" style="934" bestFit="1" customWidth="1"/>
    <col min="10" max="10" width="2.85546875" style="934" customWidth="1"/>
    <col min="11" max="11" width="19.85546875" style="934" customWidth="1"/>
    <col min="12" max="12" width="12.140625" style="934" customWidth="1"/>
    <col min="13" max="13" width="11.7109375" style="934" customWidth="1"/>
    <col min="14" max="14" width="8.85546875" style="934" bestFit="1" customWidth="1"/>
    <col min="15" max="15" width="4.42578125" style="934" customWidth="1"/>
    <col min="16" max="16" width="19.85546875" style="934" customWidth="1"/>
    <col min="17" max="17" width="12.42578125" style="934" customWidth="1"/>
    <col min="18" max="18" width="15" style="934" customWidth="1"/>
    <col min="19" max="19" width="8.85546875" style="934" bestFit="1" customWidth="1"/>
    <col min="20" max="252" width="9.140625" style="934"/>
    <col min="253" max="253" width="5" style="934" customWidth="1"/>
    <col min="254" max="254" width="17.7109375" style="934" customWidth="1"/>
    <col min="255" max="255" width="13.85546875" style="934" customWidth="1"/>
    <col min="256" max="256" width="13.140625" style="934" customWidth="1"/>
    <col min="257" max="257" width="12.28515625" style="934" customWidth="1"/>
    <col min="258" max="258" width="3" style="934" customWidth="1"/>
    <col min="259" max="259" width="20.28515625" style="934" customWidth="1"/>
    <col min="260" max="260" width="12.5703125" style="934" customWidth="1"/>
    <col min="261" max="261" width="11.7109375" style="934" customWidth="1"/>
    <col min="262" max="262" width="9.140625" style="934"/>
    <col min="263" max="263" width="2.85546875" style="934" customWidth="1"/>
    <col min="264" max="264" width="18.5703125" style="934" customWidth="1"/>
    <col min="265" max="265" width="14.42578125" style="934" customWidth="1"/>
    <col min="266" max="266" width="13.7109375" style="934" customWidth="1"/>
    <col min="267" max="267" width="10.140625" style="934" customWidth="1"/>
    <col min="268" max="268" width="4.42578125" style="934" customWidth="1"/>
    <col min="269" max="269" width="24" style="934" customWidth="1"/>
    <col min="270" max="270" width="13.140625" style="934" customWidth="1"/>
    <col min="271" max="271" width="13" style="934" customWidth="1"/>
    <col min="272" max="272" width="10.42578125" style="934" customWidth="1"/>
    <col min="273" max="508" width="9.140625" style="934"/>
    <col min="509" max="509" width="5" style="934" customWidth="1"/>
    <col min="510" max="510" width="17.7109375" style="934" customWidth="1"/>
    <col min="511" max="511" width="13.85546875" style="934" customWidth="1"/>
    <col min="512" max="512" width="13.140625" style="934" customWidth="1"/>
    <col min="513" max="513" width="12.28515625" style="934" customWidth="1"/>
    <col min="514" max="514" width="3" style="934" customWidth="1"/>
    <col min="515" max="515" width="20.28515625" style="934" customWidth="1"/>
    <col min="516" max="516" width="12.5703125" style="934" customWidth="1"/>
    <col min="517" max="517" width="11.7109375" style="934" customWidth="1"/>
    <col min="518" max="518" width="9.140625" style="934"/>
    <col min="519" max="519" width="2.85546875" style="934" customWidth="1"/>
    <col min="520" max="520" width="18.5703125" style="934" customWidth="1"/>
    <col min="521" max="521" width="14.42578125" style="934" customWidth="1"/>
    <col min="522" max="522" width="13.7109375" style="934" customWidth="1"/>
    <col min="523" max="523" width="10.140625" style="934" customWidth="1"/>
    <col min="524" max="524" width="4.42578125" style="934" customWidth="1"/>
    <col min="525" max="525" width="24" style="934" customWidth="1"/>
    <col min="526" max="526" width="13.140625" style="934" customWidth="1"/>
    <col min="527" max="527" width="13" style="934" customWidth="1"/>
    <col min="528" max="528" width="10.42578125" style="934" customWidth="1"/>
    <col min="529" max="764" width="9.140625" style="934"/>
    <col min="765" max="765" width="5" style="934" customWidth="1"/>
    <col min="766" max="766" width="17.7109375" style="934" customWidth="1"/>
    <col min="767" max="767" width="13.85546875" style="934" customWidth="1"/>
    <col min="768" max="768" width="13.140625" style="934" customWidth="1"/>
    <col min="769" max="769" width="12.28515625" style="934" customWidth="1"/>
    <col min="770" max="770" width="3" style="934" customWidth="1"/>
    <col min="771" max="771" width="20.28515625" style="934" customWidth="1"/>
    <col min="772" max="772" width="12.5703125" style="934" customWidth="1"/>
    <col min="773" max="773" width="11.7109375" style="934" customWidth="1"/>
    <col min="774" max="774" width="9.140625" style="934"/>
    <col min="775" max="775" width="2.85546875" style="934" customWidth="1"/>
    <col min="776" max="776" width="18.5703125" style="934" customWidth="1"/>
    <col min="777" max="777" width="14.42578125" style="934" customWidth="1"/>
    <col min="778" max="778" width="13.7109375" style="934" customWidth="1"/>
    <col min="779" max="779" width="10.140625" style="934" customWidth="1"/>
    <col min="780" max="780" width="4.42578125" style="934" customWidth="1"/>
    <col min="781" max="781" width="24" style="934" customWidth="1"/>
    <col min="782" max="782" width="13.140625" style="934" customWidth="1"/>
    <col min="783" max="783" width="13" style="934" customWidth="1"/>
    <col min="784" max="784" width="10.42578125" style="934" customWidth="1"/>
    <col min="785" max="1020" width="9.140625" style="934"/>
    <col min="1021" max="1021" width="5" style="934" customWidth="1"/>
    <col min="1022" max="1022" width="17.7109375" style="934" customWidth="1"/>
    <col min="1023" max="1023" width="13.85546875" style="934" customWidth="1"/>
    <col min="1024" max="1024" width="13.140625" style="934" customWidth="1"/>
    <col min="1025" max="1025" width="12.28515625" style="934" customWidth="1"/>
    <col min="1026" max="1026" width="3" style="934" customWidth="1"/>
    <col min="1027" max="1027" width="20.28515625" style="934" customWidth="1"/>
    <col min="1028" max="1028" width="12.5703125" style="934" customWidth="1"/>
    <col min="1029" max="1029" width="11.7109375" style="934" customWidth="1"/>
    <col min="1030" max="1030" width="9.140625" style="934"/>
    <col min="1031" max="1031" width="2.85546875" style="934" customWidth="1"/>
    <col min="1032" max="1032" width="18.5703125" style="934" customWidth="1"/>
    <col min="1033" max="1033" width="14.42578125" style="934" customWidth="1"/>
    <col min="1034" max="1034" width="13.7109375" style="934" customWidth="1"/>
    <col min="1035" max="1035" width="10.140625" style="934" customWidth="1"/>
    <col min="1036" max="1036" width="4.42578125" style="934" customWidth="1"/>
    <col min="1037" max="1037" width="24" style="934" customWidth="1"/>
    <col min="1038" max="1038" width="13.140625" style="934" customWidth="1"/>
    <col min="1039" max="1039" width="13" style="934" customWidth="1"/>
    <col min="1040" max="1040" width="10.42578125" style="934" customWidth="1"/>
    <col min="1041" max="1276" width="9.140625" style="934"/>
    <col min="1277" max="1277" width="5" style="934" customWidth="1"/>
    <col min="1278" max="1278" width="17.7109375" style="934" customWidth="1"/>
    <col min="1279" max="1279" width="13.85546875" style="934" customWidth="1"/>
    <col min="1280" max="1280" width="13.140625" style="934" customWidth="1"/>
    <col min="1281" max="1281" width="12.28515625" style="934" customWidth="1"/>
    <col min="1282" max="1282" width="3" style="934" customWidth="1"/>
    <col min="1283" max="1283" width="20.28515625" style="934" customWidth="1"/>
    <col min="1284" max="1284" width="12.5703125" style="934" customWidth="1"/>
    <col min="1285" max="1285" width="11.7109375" style="934" customWidth="1"/>
    <col min="1286" max="1286" width="9.140625" style="934"/>
    <col min="1287" max="1287" width="2.85546875" style="934" customWidth="1"/>
    <col min="1288" max="1288" width="18.5703125" style="934" customWidth="1"/>
    <col min="1289" max="1289" width="14.42578125" style="934" customWidth="1"/>
    <col min="1290" max="1290" width="13.7109375" style="934" customWidth="1"/>
    <col min="1291" max="1291" width="10.140625" style="934" customWidth="1"/>
    <col min="1292" max="1292" width="4.42578125" style="934" customWidth="1"/>
    <col min="1293" max="1293" width="24" style="934" customWidth="1"/>
    <col min="1294" max="1294" width="13.140625" style="934" customWidth="1"/>
    <col min="1295" max="1295" width="13" style="934" customWidth="1"/>
    <col min="1296" max="1296" width="10.42578125" style="934" customWidth="1"/>
    <col min="1297" max="1532" width="9.140625" style="934"/>
    <col min="1533" max="1533" width="5" style="934" customWidth="1"/>
    <col min="1534" max="1534" width="17.7109375" style="934" customWidth="1"/>
    <col min="1535" max="1535" width="13.85546875" style="934" customWidth="1"/>
    <col min="1536" max="1536" width="13.140625" style="934" customWidth="1"/>
    <col min="1537" max="1537" width="12.28515625" style="934" customWidth="1"/>
    <col min="1538" max="1538" width="3" style="934" customWidth="1"/>
    <col min="1539" max="1539" width="20.28515625" style="934" customWidth="1"/>
    <col min="1540" max="1540" width="12.5703125" style="934" customWidth="1"/>
    <col min="1541" max="1541" width="11.7109375" style="934" customWidth="1"/>
    <col min="1542" max="1542" width="9.140625" style="934"/>
    <col min="1543" max="1543" width="2.85546875" style="934" customWidth="1"/>
    <col min="1544" max="1544" width="18.5703125" style="934" customWidth="1"/>
    <col min="1545" max="1545" width="14.42578125" style="934" customWidth="1"/>
    <col min="1546" max="1546" width="13.7109375" style="934" customWidth="1"/>
    <col min="1547" max="1547" width="10.140625" style="934" customWidth="1"/>
    <col min="1548" max="1548" width="4.42578125" style="934" customWidth="1"/>
    <col min="1549" max="1549" width="24" style="934" customWidth="1"/>
    <col min="1550" max="1550" width="13.140625" style="934" customWidth="1"/>
    <col min="1551" max="1551" width="13" style="934" customWidth="1"/>
    <col min="1552" max="1552" width="10.42578125" style="934" customWidth="1"/>
    <col min="1553" max="1788" width="9.140625" style="934"/>
    <col min="1789" max="1789" width="5" style="934" customWidth="1"/>
    <col min="1790" max="1790" width="17.7109375" style="934" customWidth="1"/>
    <col min="1791" max="1791" width="13.85546875" style="934" customWidth="1"/>
    <col min="1792" max="1792" width="13.140625" style="934" customWidth="1"/>
    <col min="1793" max="1793" width="12.28515625" style="934" customWidth="1"/>
    <col min="1794" max="1794" width="3" style="934" customWidth="1"/>
    <col min="1795" max="1795" width="20.28515625" style="934" customWidth="1"/>
    <col min="1796" max="1796" width="12.5703125" style="934" customWidth="1"/>
    <col min="1797" max="1797" width="11.7109375" style="934" customWidth="1"/>
    <col min="1798" max="1798" width="9.140625" style="934"/>
    <col min="1799" max="1799" width="2.85546875" style="934" customWidth="1"/>
    <col min="1800" max="1800" width="18.5703125" style="934" customWidth="1"/>
    <col min="1801" max="1801" width="14.42578125" style="934" customWidth="1"/>
    <col min="1802" max="1802" width="13.7109375" style="934" customWidth="1"/>
    <col min="1803" max="1803" width="10.140625" style="934" customWidth="1"/>
    <col min="1804" max="1804" width="4.42578125" style="934" customWidth="1"/>
    <col min="1805" max="1805" width="24" style="934" customWidth="1"/>
    <col min="1806" max="1806" width="13.140625" style="934" customWidth="1"/>
    <col min="1807" max="1807" width="13" style="934" customWidth="1"/>
    <col min="1808" max="1808" width="10.42578125" style="934" customWidth="1"/>
    <col min="1809" max="2044" width="9.140625" style="934"/>
    <col min="2045" max="2045" width="5" style="934" customWidth="1"/>
    <col min="2046" max="2046" width="17.7109375" style="934" customWidth="1"/>
    <col min="2047" max="2047" width="13.85546875" style="934" customWidth="1"/>
    <col min="2048" max="2048" width="13.140625" style="934" customWidth="1"/>
    <col min="2049" max="2049" width="12.28515625" style="934" customWidth="1"/>
    <col min="2050" max="2050" width="3" style="934" customWidth="1"/>
    <col min="2051" max="2051" width="20.28515625" style="934" customWidth="1"/>
    <col min="2052" max="2052" width="12.5703125" style="934" customWidth="1"/>
    <col min="2053" max="2053" width="11.7109375" style="934" customWidth="1"/>
    <col min="2054" max="2054" width="9.140625" style="934"/>
    <col min="2055" max="2055" width="2.85546875" style="934" customWidth="1"/>
    <col min="2056" max="2056" width="18.5703125" style="934" customWidth="1"/>
    <col min="2057" max="2057" width="14.42578125" style="934" customWidth="1"/>
    <col min="2058" max="2058" width="13.7109375" style="934" customWidth="1"/>
    <col min="2059" max="2059" width="10.140625" style="934" customWidth="1"/>
    <col min="2060" max="2060" width="4.42578125" style="934" customWidth="1"/>
    <col min="2061" max="2061" width="24" style="934" customWidth="1"/>
    <col min="2062" max="2062" width="13.140625" style="934" customWidth="1"/>
    <col min="2063" max="2063" width="13" style="934" customWidth="1"/>
    <col min="2064" max="2064" width="10.42578125" style="934" customWidth="1"/>
    <col min="2065" max="2300" width="9.140625" style="934"/>
    <col min="2301" max="2301" width="5" style="934" customWidth="1"/>
    <col min="2302" max="2302" width="17.7109375" style="934" customWidth="1"/>
    <col min="2303" max="2303" width="13.85546875" style="934" customWidth="1"/>
    <col min="2304" max="2304" width="13.140625" style="934" customWidth="1"/>
    <col min="2305" max="2305" width="12.28515625" style="934" customWidth="1"/>
    <col min="2306" max="2306" width="3" style="934" customWidth="1"/>
    <col min="2307" max="2307" width="20.28515625" style="934" customWidth="1"/>
    <col min="2308" max="2308" width="12.5703125" style="934" customWidth="1"/>
    <col min="2309" max="2309" width="11.7109375" style="934" customWidth="1"/>
    <col min="2310" max="2310" width="9.140625" style="934"/>
    <col min="2311" max="2311" width="2.85546875" style="934" customWidth="1"/>
    <col min="2312" max="2312" width="18.5703125" style="934" customWidth="1"/>
    <col min="2313" max="2313" width="14.42578125" style="934" customWidth="1"/>
    <col min="2314" max="2314" width="13.7109375" style="934" customWidth="1"/>
    <col min="2315" max="2315" width="10.140625" style="934" customWidth="1"/>
    <col min="2316" max="2316" width="4.42578125" style="934" customWidth="1"/>
    <col min="2317" max="2317" width="24" style="934" customWidth="1"/>
    <col min="2318" max="2318" width="13.140625" style="934" customWidth="1"/>
    <col min="2319" max="2319" width="13" style="934" customWidth="1"/>
    <col min="2320" max="2320" width="10.42578125" style="934" customWidth="1"/>
    <col min="2321" max="2556" width="9.140625" style="934"/>
    <col min="2557" max="2557" width="5" style="934" customWidth="1"/>
    <col min="2558" max="2558" width="17.7109375" style="934" customWidth="1"/>
    <col min="2559" max="2559" width="13.85546875" style="934" customWidth="1"/>
    <col min="2560" max="2560" width="13.140625" style="934" customWidth="1"/>
    <col min="2561" max="2561" width="12.28515625" style="934" customWidth="1"/>
    <col min="2562" max="2562" width="3" style="934" customWidth="1"/>
    <col min="2563" max="2563" width="20.28515625" style="934" customWidth="1"/>
    <col min="2564" max="2564" width="12.5703125" style="934" customWidth="1"/>
    <col min="2565" max="2565" width="11.7109375" style="934" customWidth="1"/>
    <col min="2566" max="2566" width="9.140625" style="934"/>
    <col min="2567" max="2567" width="2.85546875" style="934" customWidth="1"/>
    <col min="2568" max="2568" width="18.5703125" style="934" customWidth="1"/>
    <col min="2569" max="2569" width="14.42578125" style="934" customWidth="1"/>
    <col min="2570" max="2570" width="13.7109375" style="934" customWidth="1"/>
    <col min="2571" max="2571" width="10.140625" style="934" customWidth="1"/>
    <col min="2572" max="2572" width="4.42578125" style="934" customWidth="1"/>
    <col min="2573" max="2573" width="24" style="934" customWidth="1"/>
    <col min="2574" max="2574" width="13.140625" style="934" customWidth="1"/>
    <col min="2575" max="2575" width="13" style="934" customWidth="1"/>
    <col min="2576" max="2576" width="10.42578125" style="934" customWidth="1"/>
    <col min="2577" max="2812" width="9.140625" style="934"/>
    <col min="2813" max="2813" width="5" style="934" customWidth="1"/>
    <col min="2814" max="2814" width="17.7109375" style="934" customWidth="1"/>
    <col min="2815" max="2815" width="13.85546875" style="934" customWidth="1"/>
    <col min="2816" max="2816" width="13.140625" style="934" customWidth="1"/>
    <col min="2817" max="2817" width="12.28515625" style="934" customWidth="1"/>
    <col min="2818" max="2818" width="3" style="934" customWidth="1"/>
    <col min="2819" max="2819" width="20.28515625" style="934" customWidth="1"/>
    <col min="2820" max="2820" width="12.5703125" style="934" customWidth="1"/>
    <col min="2821" max="2821" width="11.7109375" style="934" customWidth="1"/>
    <col min="2822" max="2822" width="9.140625" style="934"/>
    <col min="2823" max="2823" width="2.85546875" style="934" customWidth="1"/>
    <col min="2824" max="2824" width="18.5703125" style="934" customWidth="1"/>
    <col min="2825" max="2825" width="14.42578125" style="934" customWidth="1"/>
    <col min="2826" max="2826" width="13.7109375" style="934" customWidth="1"/>
    <col min="2827" max="2827" width="10.140625" style="934" customWidth="1"/>
    <col min="2828" max="2828" width="4.42578125" style="934" customWidth="1"/>
    <col min="2829" max="2829" width="24" style="934" customWidth="1"/>
    <col min="2830" max="2830" width="13.140625" style="934" customWidth="1"/>
    <col min="2831" max="2831" width="13" style="934" customWidth="1"/>
    <col min="2832" max="2832" width="10.42578125" style="934" customWidth="1"/>
    <col min="2833" max="3068" width="9.140625" style="934"/>
    <col min="3069" max="3069" width="5" style="934" customWidth="1"/>
    <col min="3070" max="3070" width="17.7109375" style="934" customWidth="1"/>
    <col min="3071" max="3071" width="13.85546875" style="934" customWidth="1"/>
    <col min="3072" max="3072" width="13.140625" style="934" customWidth="1"/>
    <col min="3073" max="3073" width="12.28515625" style="934" customWidth="1"/>
    <col min="3074" max="3074" width="3" style="934" customWidth="1"/>
    <col min="3075" max="3075" width="20.28515625" style="934" customWidth="1"/>
    <col min="3076" max="3076" width="12.5703125" style="934" customWidth="1"/>
    <col min="3077" max="3077" width="11.7109375" style="934" customWidth="1"/>
    <col min="3078" max="3078" width="9.140625" style="934"/>
    <col min="3079" max="3079" width="2.85546875" style="934" customWidth="1"/>
    <col min="3080" max="3080" width="18.5703125" style="934" customWidth="1"/>
    <col min="3081" max="3081" width="14.42578125" style="934" customWidth="1"/>
    <col min="3082" max="3082" width="13.7109375" style="934" customWidth="1"/>
    <col min="3083" max="3083" width="10.140625" style="934" customWidth="1"/>
    <col min="3084" max="3084" width="4.42578125" style="934" customWidth="1"/>
    <col min="3085" max="3085" width="24" style="934" customWidth="1"/>
    <col min="3086" max="3086" width="13.140625" style="934" customWidth="1"/>
    <col min="3087" max="3087" width="13" style="934" customWidth="1"/>
    <col min="3088" max="3088" width="10.42578125" style="934" customWidth="1"/>
    <col min="3089" max="3324" width="9.140625" style="934"/>
    <col min="3325" max="3325" width="5" style="934" customWidth="1"/>
    <col min="3326" max="3326" width="17.7109375" style="934" customWidth="1"/>
    <col min="3327" max="3327" width="13.85546875" style="934" customWidth="1"/>
    <col min="3328" max="3328" width="13.140625" style="934" customWidth="1"/>
    <col min="3329" max="3329" width="12.28515625" style="934" customWidth="1"/>
    <col min="3330" max="3330" width="3" style="934" customWidth="1"/>
    <col min="3331" max="3331" width="20.28515625" style="934" customWidth="1"/>
    <col min="3332" max="3332" width="12.5703125" style="934" customWidth="1"/>
    <col min="3333" max="3333" width="11.7109375" style="934" customWidth="1"/>
    <col min="3334" max="3334" width="9.140625" style="934"/>
    <col min="3335" max="3335" width="2.85546875" style="934" customWidth="1"/>
    <col min="3336" max="3336" width="18.5703125" style="934" customWidth="1"/>
    <col min="3337" max="3337" width="14.42578125" style="934" customWidth="1"/>
    <col min="3338" max="3338" width="13.7109375" style="934" customWidth="1"/>
    <col min="3339" max="3339" width="10.140625" style="934" customWidth="1"/>
    <col min="3340" max="3340" width="4.42578125" style="934" customWidth="1"/>
    <col min="3341" max="3341" width="24" style="934" customWidth="1"/>
    <col min="3342" max="3342" width="13.140625" style="934" customWidth="1"/>
    <col min="3343" max="3343" width="13" style="934" customWidth="1"/>
    <col min="3344" max="3344" width="10.42578125" style="934" customWidth="1"/>
    <col min="3345" max="3580" width="9.140625" style="934"/>
    <col min="3581" max="3581" width="5" style="934" customWidth="1"/>
    <col min="3582" max="3582" width="17.7109375" style="934" customWidth="1"/>
    <col min="3583" max="3583" width="13.85546875" style="934" customWidth="1"/>
    <col min="3584" max="3584" width="13.140625" style="934" customWidth="1"/>
    <col min="3585" max="3585" width="12.28515625" style="934" customWidth="1"/>
    <col min="3586" max="3586" width="3" style="934" customWidth="1"/>
    <col min="3587" max="3587" width="20.28515625" style="934" customWidth="1"/>
    <col min="3588" max="3588" width="12.5703125" style="934" customWidth="1"/>
    <col min="3589" max="3589" width="11.7109375" style="934" customWidth="1"/>
    <col min="3590" max="3590" width="9.140625" style="934"/>
    <col min="3591" max="3591" width="2.85546875" style="934" customWidth="1"/>
    <col min="3592" max="3592" width="18.5703125" style="934" customWidth="1"/>
    <col min="3593" max="3593" width="14.42578125" style="934" customWidth="1"/>
    <col min="3594" max="3594" width="13.7109375" style="934" customWidth="1"/>
    <col min="3595" max="3595" width="10.140625" style="934" customWidth="1"/>
    <col min="3596" max="3596" width="4.42578125" style="934" customWidth="1"/>
    <col min="3597" max="3597" width="24" style="934" customWidth="1"/>
    <col min="3598" max="3598" width="13.140625" style="934" customWidth="1"/>
    <col min="3599" max="3599" width="13" style="934" customWidth="1"/>
    <col min="3600" max="3600" width="10.42578125" style="934" customWidth="1"/>
    <col min="3601" max="3836" width="9.140625" style="934"/>
    <col min="3837" max="3837" width="5" style="934" customWidth="1"/>
    <col min="3838" max="3838" width="17.7109375" style="934" customWidth="1"/>
    <col min="3839" max="3839" width="13.85546875" style="934" customWidth="1"/>
    <col min="3840" max="3840" width="13.140625" style="934" customWidth="1"/>
    <col min="3841" max="3841" width="12.28515625" style="934" customWidth="1"/>
    <col min="3842" max="3842" width="3" style="934" customWidth="1"/>
    <col min="3843" max="3843" width="20.28515625" style="934" customWidth="1"/>
    <col min="3844" max="3844" width="12.5703125" style="934" customWidth="1"/>
    <col min="3845" max="3845" width="11.7109375" style="934" customWidth="1"/>
    <col min="3846" max="3846" width="9.140625" style="934"/>
    <col min="3847" max="3847" width="2.85546875" style="934" customWidth="1"/>
    <col min="3848" max="3848" width="18.5703125" style="934" customWidth="1"/>
    <col min="3849" max="3849" width="14.42578125" style="934" customWidth="1"/>
    <col min="3850" max="3850" width="13.7109375" style="934" customWidth="1"/>
    <col min="3851" max="3851" width="10.140625" style="934" customWidth="1"/>
    <col min="3852" max="3852" width="4.42578125" style="934" customWidth="1"/>
    <col min="3853" max="3853" width="24" style="934" customWidth="1"/>
    <col min="3854" max="3854" width="13.140625" style="934" customWidth="1"/>
    <col min="3855" max="3855" width="13" style="934" customWidth="1"/>
    <col min="3856" max="3856" width="10.42578125" style="934" customWidth="1"/>
    <col min="3857" max="4092" width="9.140625" style="934"/>
    <col min="4093" max="4093" width="5" style="934" customWidth="1"/>
    <col min="4094" max="4094" width="17.7109375" style="934" customWidth="1"/>
    <col min="4095" max="4095" width="13.85546875" style="934" customWidth="1"/>
    <col min="4096" max="4096" width="13.140625" style="934" customWidth="1"/>
    <col min="4097" max="4097" width="12.28515625" style="934" customWidth="1"/>
    <col min="4098" max="4098" width="3" style="934" customWidth="1"/>
    <col min="4099" max="4099" width="20.28515625" style="934" customWidth="1"/>
    <col min="4100" max="4100" width="12.5703125" style="934" customWidth="1"/>
    <col min="4101" max="4101" width="11.7109375" style="934" customWidth="1"/>
    <col min="4102" max="4102" width="9.140625" style="934"/>
    <col min="4103" max="4103" width="2.85546875" style="934" customWidth="1"/>
    <col min="4104" max="4104" width="18.5703125" style="934" customWidth="1"/>
    <col min="4105" max="4105" width="14.42578125" style="934" customWidth="1"/>
    <col min="4106" max="4106" width="13.7109375" style="934" customWidth="1"/>
    <col min="4107" max="4107" width="10.140625" style="934" customWidth="1"/>
    <col min="4108" max="4108" width="4.42578125" style="934" customWidth="1"/>
    <col min="4109" max="4109" width="24" style="934" customWidth="1"/>
    <col min="4110" max="4110" width="13.140625" style="934" customWidth="1"/>
    <col min="4111" max="4111" width="13" style="934" customWidth="1"/>
    <col min="4112" max="4112" width="10.42578125" style="934" customWidth="1"/>
    <col min="4113" max="4348" width="9.140625" style="934"/>
    <col min="4349" max="4349" width="5" style="934" customWidth="1"/>
    <col min="4350" max="4350" width="17.7109375" style="934" customWidth="1"/>
    <col min="4351" max="4351" width="13.85546875" style="934" customWidth="1"/>
    <col min="4352" max="4352" width="13.140625" style="934" customWidth="1"/>
    <col min="4353" max="4353" width="12.28515625" style="934" customWidth="1"/>
    <col min="4354" max="4354" width="3" style="934" customWidth="1"/>
    <col min="4355" max="4355" width="20.28515625" style="934" customWidth="1"/>
    <col min="4356" max="4356" width="12.5703125" style="934" customWidth="1"/>
    <col min="4357" max="4357" width="11.7109375" style="934" customWidth="1"/>
    <col min="4358" max="4358" width="9.140625" style="934"/>
    <col min="4359" max="4359" width="2.85546875" style="934" customWidth="1"/>
    <col min="4360" max="4360" width="18.5703125" style="934" customWidth="1"/>
    <col min="4361" max="4361" width="14.42578125" style="934" customWidth="1"/>
    <col min="4362" max="4362" width="13.7109375" style="934" customWidth="1"/>
    <col min="4363" max="4363" width="10.140625" style="934" customWidth="1"/>
    <col min="4364" max="4364" width="4.42578125" style="934" customWidth="1"/>
    <col min="4365" max="4365" width="24" style="934" customWidth="1"/>
    <col min="4366" max="4366" width="13.140625" style="934" customWidth="1"/>
    <col min="4367" max="4367" width="13" style="934" customWidth="1"/>
    <col min="4368" max="4368" width="10.42578125" style="934" customWidth="1"/>
    <col min="4369" max="4604" width="9.140625" style="934"/>
    <col min="4605" max="4605" width="5" style="934" customWidth="1"/>
    <col min="4606" max="4606" width="17.7109375" style="934" customWidth="1"/>
    <col min="4607" max="4607" width="13.85546875" style="934" customWidth="1"/>
    <col min="4608" max="4608" width="13.140625" style="934" customWidth="1"/>
    <col min="4609" max="4609" width="12.28515625" style="934" customWidth="1"/>
    <col min="4610" max="4610" width="3" style="934" customWidth="1"/>
    <col min="4611" max="4611" width="20.28515625" style="934" customWidth="1"/>
    <col min="4612" max="4612" width="12.5703125" style="934" customWidth="1"/>
    <col min="4613" max="4613" width="11.7109375" style="934" customWidth="1"/>
    <col min="4614" max="4614" width="9.140625" style="934"/>
    <col min="4615" max="4615" width="2.85546875" style="934" customWidth="1"/>
    <col min="4616" max="4616" width="18.5703125" style="934" customWidth="1"/>
    <col min="4617" max="4617" width="14.42578125" style="934" customWidth="1"/>
    <col min="4618" max="4618" width="13.7109375" style="934" customWidth="1"/>
    <col min="4619" max="4619" width="10.140625" style="934" customWidth="1"/>
    <col min="4620" max="4620" width="4.42578125" style="934" customWidth="1"/>
    <col min="4621" max="4621" width="24" style="934" customWidth="1"/>
    <col min="4622" max="4622" width="13.140625" style="934" customWidth="1"/>
    <col min="4623" max="4623" width="13" style="934" customWidth="1"/>
    <col min="4624" max="4624" width="10.42578125" style="934" customWidth="1"/>
    <col min="4625" max="4860" width="9.140625" style="934"/>
    <col min="4861" max="4861" width="5" style="934" customWidth="1"/>
    <col min="4862" max="4862" width="17.7109375" style="934" customWidth="1"/>
    <col min="4863" max="4863" width="13.85546875" style="934" customWidth="1"/>
    <col min="4864" max="4864" width="13.140625" style="934" customWidth="1"/>
    <col min="4865" max="4865" width="12.28515625" style="934" customWidth="1"/>
    <col min="4866" max="4866" width="3" style="934" customWidth="1"/>
    <col min="4867" max="4867" width="20.28515625" style="934" customWidth="1"/>
    <col min="4868" max="4868" width="12.5703125" style="934" customWidth="1"/>
    <col min="4869" max="4869" width="11.7109375" style="934" customWidth="1"/>
    <col min="4870" max="4870" width="9.140625" style="934"/>
    <col min="4871" max="4871" width="2.85546875" style="934" customWidth="1"/>
    <col min="4872" max="4872" width="18.5703125" style="934" customWidth="1"/>
    <col min="4873" max="4873" width="14.42578125" style="934" customWidth="1"/>
    <col min="4874" max="4874" width="13.7109375" style="934" customWidth="1"/>
    <col min="4875" max="4875" width="10.140625" style="934" customWidth="1"/>
    <col min="4876" max="4876" width="4.42578125" style="934" customWidth="1"/>
    <col min="4877" max="4877" width="24" style="934" customWidth="1"/>
    <col min="4878" max="4878" width="13.140625" style="934" customWidth="1"/>
    <col min="4879" max="4879" width="13" style="934" customWidth="1"/>
    <col min="4880" max="4880" width="10.42578125" style="934" customWidth="1"/>
    <col min="4881" max="5116" width="9.140625" style="934"/>
    <col min="5117" max="5117" width="5" style="934" customWidth="1"/>
    <col min="5118" max="5118" width="17.7109375" style="934" customWidth="1"/>
    <col min="5119" max="5119" width="13.85546875" style="934" customWidth="1"/>
    <col min="5120" max="5120" width="13.140625" style="934" customWidth="1"/>
    <col min="5121" max="5121" width="12.28515625" style="934" customWidth="1"/>
    <col min="5122" max="5122" width="3" style="934" customWidth="1"/>
    <col min="5123" max="5123" width="20.28515625" style="934" customWidth="1"/>
    <col min="5124" max="5124" width="12.5703125" style="934" customWidth="1"/>
    <col min="5125" max="5125" width="11.7109375" style="934" customWidth="1"/>
    <col min="5126" max="5126" width="9.140625" style="934"/>
    <col min="5127" max="5127" width="2.85546875" style="934" customWidth="1"/>
    <col min="5128" max="5128" width="18.5703125" style="934" customWidth="1"/>
    <col min="5129" max="5129" width="14.42578125" style="934" customWidth="1"/>
    <col min="5130" max="5130" width="13.7109375" style="934" customWidth="1"/>
    <col min="5131" max="5131" width="10.140625" style="934" customWidth="1"/>
    <col min="5132" max="5132" width="4.42578125" style="934" customWidth="1"/>
    <col min="5133" max="5133" width="24" style="934" customWidth="1"/>
    <col min="5134" max="5134" width="13.140625" style="934" customWidth="1"/>
    <col min="5135" max="5135" width="13" style="934" customWidth="1"/>
    <col min="5136" max="5136" width="10.42578125" style="934" customWidth="1"/>
    <col min="5137" max="5372" width="9.140625" style="934"/>
    <col min="5373" max="5373" width="5" style="934" customWidth="1"/>
    <col min="5374" max="5374" width="17.7109375" style="934" customWidth="1"/>
    <col min="5375" max="5375" width="13.85546875" style="934" customWidth="1"/>
    <col min="5376" max="5376" width="13.140625" style="934" customWidth="1"/>
    <col min="5377" max="5377" width="12.28515625" style="934" customWidth="1"/>
    <col min="5378" max="5378" width="3" style="934" customWidth="1"/>
    <col min="5379" max="5379" width="20.28515625" style="934" customWidth="1"/>
    <col min="5380" max="5380" width="12.5703125" style="934" customWidth="1"/>
    <col min="5381" max="5381" width="11.7109375" style="934" customWidth="1"/>
    <col min="5382" max="5382" width="9.140625" style="934"/>
    <col min="5383" max="5383" width="2.85546875" style="934" customWidth="1"/>
    <col min="5384" max="5384" width="18.5703125" style="934" customWidth="1"/>
    <col min="5385" max="5385" width="14.42578125" style="934" customWidth="1"/>
    <col min="5386" max="5386" width="13.7109375" style="934" customWidth="1"/>
    <col min="5387" max="5387" width="10.140625" style="934" customWidth="1"/>
    <col min="5388" max="5388" width="4.42578125" style="934" customWidth="1"/>
    <col min="5389" max="5389" width="24" style="934" customWidth="1"/>
    <col min="5390" max="5390" width="13.140625" style="934" customWidth="1"/>
    <col min="5391" max="5391" width="13" style="934" customWidth="1"/>
    <col min="5392" max="5392" width="10.42578125" style="934" customWidth="1"/>
    <col min="5393" max="5628" width="9.140625" style="934"/>
    <col min="5629" max="5629" width="5" style="934" customWidth="1"/>
    <col min="5630" max="5630" width="17.7109375" style="934" customWidth="1"/>
    <col min="5631" max="5631" width="13.85546875" style="934" customWidth="1"/>
    <col min="5632" max="5632" width="13.140625" style="934" customWidth="1"/>
    <col min="5633" max="5633" width="12.28515625" style="934" customWidth="1"/>
    <col min="5634" max="5634" width="3" style="934" customWidth="1"/>
    <col min="5635" max="5635" width="20.28515625" style="934" customWidth="1"/>
    <col min="5636" max="5636" width="12.5703125" style="934" customWidth="1"/>
    <col min="5637" max="5637" width="11.7109375" style="934" customWidth="1"/>
    <col min="5638" max="5638" width="9.140625" style="934"/>
    <col min="5639" max="5639" width="2.85546875" style="934" customWidth="1"/>
    <col min="5640" max="5640" width="18.5703125" style="934" customWidth="1"/>
    <col min="5641" max="5641" width="14.42578125" style="934" customWidth="1"/>
    <col min="5642" max="5642" width="13.7109375" style="934" customWidth="1"/>
    <col min="5643" max="5643" width="10.140625" style="934" customWidth="1"/>
    <col min="5644" max="5644" width="4.42578125" style="934" customWidth="1"/>
    <col min="5645" max="5645" width="24" style="934" customWidth="1"/>
    <col min="5646" max="5646" width="13.140625" style="934" customWidth="1"/>
    <col min="5647" max="5647" width="13" style="934" customWidth="1"/>
    <col min="5648" max="5648" width="10.42578125" style="934" customWidth="1"/>
    <col min="5649" max="5884" width="9.140625" style="934"/>
    <col min="5885" max="5885" width="5" style="934" customWidth="1"/>
    <col min="5886" max="5886" width="17.7109375" style="934" customWidth="1"/>
    <col min="5887" max="5887" width="13.85546875" style="934" customWidth="1"/>
    <col min="5888" max="5888" width="13.140625" style="934" customWidth="1"/>
    <col min="5889" max="5889" width="12.28515625" style="934" customWidth="1"/>
    <col min="5890" max="5890" width="3" style="934" customWidth="1"/>
    <col min="5891" max="5891" width="20.28515625" style="934" customWidth="1"/>
    <col min="5892" max="5892" width="12.5703125" style="934" customWidth="1"/>
    <col min="5893" max="5893" width="11.7109375" style="934" customWidth="1"/>
    <col min="5894" max="5894" width="9.140625" style="934"/>
    <col min="5895" max="5895" width="2.85546875" style="934" customWidth="1"/>
    <col min="5896" max="5896" width="18.5703125" style="934" customWidth="1"/>
    <col min="5897" max="5897" width="14.42578125" style="934" customWidth="1"/>
    <col min="5898" max="5898" width="13.7109375" style="934" customWidth="1"/>
    <col min="5899" max="5899" width="10.140625" style="934" customWidth="1"/>
    <col min="5900" max="5900" width="4.42578125" style="934" customWidth="1"/>
    <col min="5901" max="5901" width="24" style="934" customWidth="1"/>
    <col min="5902" max="5902" width="13.140625" style="934" customWidth="1"/>
    <col min="5903" max="5903" width="13" style="934" customWidth="1"/>
    <col min="5904" max="5904" width="10.42578125" style="934" customWidth="1"/>
    <col min="5905" max="6140" width="9.140625" style="934"/>
    <col min="6141" max="6141" width="5" style="934" customWidth="1"/>
    <col min="6142" max="6142" width="17.7109375" style="934" customWidth="1"/>
    <col min="6143" max="6143" width="13.85546875" style="934" customWidth="1"/>
    <col min="6144" max="6144" width="13.140625" style="934" customWidth="1"/>
    <col min="6145" max="6145" width="12.28515625" style="934" customWidth="1"/>
    <col min="6146" max="6146" width="3" style="934" customWidth="1"/>
    <col min="6147" max="6147" width="20.28515625" style="934" customWidth="1"/>
    <col min="6148" max="6148" width="12.5703125" style="934" customWidth="1"/>
    <col min="6149" max="6149" width="11.7109375" style="934" customWidth="1"/>
    <col min="6150" max="6150" width="9.140625" style="934"/>
    <col min="6151" max="6151" width="2.85546875" style="934" customWidth="1"/>
    <col min="6152" max="6152" width="18.5703125" style="934" customWidth="1"/>
    <col min="6153" max="6153" width="14.42578125" style="934" customWidth="1"/>
    <col min="6154" max="6154" width="13.7109375" style="934" customWidth="1"/>
    <col min="6155" max="6155" width="10.140625" style="934" customWidth="1"/>
    <col min="6156" max="6156" width="4.42578125" style="934" customWidth="1"/>
    <col min="6157" max="6157" width="24" style="934" customWidth="1"/>
    <col min="6158" max="6158" width="13.140625" style="934" customWidth="1"/>
    <col min="6159" max="6159" width="13" style="934" customWidth="1"/>
    <col min="6160" max="6160" width="10.42578125" style="934" customWidth="1"/>
    <col min="6161" max="6396" width="9.140625" style="934"/>
    <col min="6397" max="6397" width="5" style="934" customWidth="1"/>
    <col min="6398" max="6398" width="17.7109375" style="934" customWidth="1"/>
    <col min="6399" max="6399" width="13.85546875" style="934" customWidth="1"/>
    <col min="6400" max="6400" width="13.140625" style="934" customWidth="1"/>
    <col min="6401" max="6401" width="12.28515625" style="934" customWidth="1"/>
    <col min="6402" max="6402" width="3" style="934" customWidth="1"/>
    <col min="6403" max="6403" width="20.28515625" style="934" customWidth="1"/>
    <col min="6404" max="6404" width="12.5703125" style="934" customWidth="1"/>
    <col min="6405" max="6405" width="11.7109375" style="934" customWidth="1"/>
    <col min="6406" max="6406" width="9.140625" style="934"/>
    <col min="6407" max="6407" width="2.85546875" style="934" customWidth="1"/>
    <col min="6408" max="6408" width="18.5703125" style="934" customWidth="1"/>
    <col min="6409" max="6409" width="14.42578125" style="934" customWidth="1"/>
    <col min="6410" max="6410" width="13.7109375" style="934" customWidth="1"/>
    <col min="6411" max="6411" width="10.140625" style="934" customWidth="1"/>
    <col min="6412" max="6412" width="4.42578125" style="934" customWidth="1"/>
    <col min="6413" max="6413" width="24" style="934" customWidth="1"/>
    <col min="6414" max="6414" width="13.140625" style="934" customWidth="1"/>
    <col min="6415" max="6415" width="13" style="934" customWidth="1"/>
    <col min="6416" max="6416" width="10.42578125" style="934" customWidth="1"/>
    <col min="6417" max="6652" width="9.140625" style="934"/>
    <col min="6653" max="6653" width="5" style="934" customWidth="1"/>
    <col min="6654" max="6654" width="17.7109375" style="934" customWidth="1"/>
    <col min="6655" max="6655" width="13.85546875" style="934" customWidth="1"/>
    <col min="6656" max="6656" width="13.140625" style="934" customWidth="1"/>
    <col min="6657" max="6657" width="12.28515625" style="934" customWidth="1"/>
    <col min="6658" max="6658" width="3" style="934" customWidth="1"/>
    <col min="6659" max="6659" width="20.28515625" style="934" customWidth="1"/>
    <col min="6660" max="6660" width="12.5703125" style="934" customWidth="1"/>
    <col min="6661" max="6661" width="11.7109375" style="934" customWidth="1"/>
    <col min="6662" max="6662" width="9.140625" style="934"/>
    <col min="6663" max="6663" width="2.85546875" style="934" customWidth="1"/>
    <col min="6664" max="6664" width="18.5703125" style="934" customWidth="1"/>
    <col min="6665" max="6665" width="14.42578125" style="934" customWidth="1"/>
    <col min="6666" max="6666" width="13.7109375" style="934" customWidth="1"/>
    <col min="6667" max="6667" width="10.140625" style="934" customWidth="1"/>
    <col min="6668" max="6668" width="4.42578125" style="934" customWidth="1"/>
    <col min="6669" max="6669" width="24" style="934" customWidth="1"/>
    <col min="6670" max="6670" width="13.140625" style="934" customWidth="1"/>
    <col min="6671" max="6671" width="13" style="934" customWidth="1"/>
    <col min="6672" max="6672" width="10.42578125" style="934" customWidth="1"/>
    <col min="6673" max="6908" width="9.140625" style="934"/>
    <col min="6909" max="6909" width="5" style="934" customWidth="1"/>
    <col min="6910" max="6910" width="17.7109375" style="934" customWidth="1"/>
    <col min="6911" max="6911" width="13.85546875" style="934" customWidth="1"/>
    <col min="6912" max="6912" width="13.140625" style="934" customWidth="1"/>
    <col min="6913" max="6913" width="12.28515625" style="934" customWidth="1"/>
    <col min="6914" max="6914" width="3" style="934" customWidth="1"/>
    <col min="6915" max="6915" width="20.28515625" style="934" customWidth="1"/>
    <col min="6916" max="6916" width="12.5703125" style="934" customWidth="1"/>
    <col min="6917" max="6917" width="11.7109375" style="934" customWidth="1"/>
    <col min="6918" max="6918" width="9.140625" style="934"/>
    <col min="6919" max="6919" width="2.85546875" style="934" customWidth="1"/>
    <col min="6920" max="6920" width="18.5703125" style="934" customWidth="1"/>
    <col min="6921" max="6921" width="14.42578125" style="934" customWidth="1"/>
    <col min="6922" max="6922" width="13.7109375" style="934" customWidth="1"/>
    <col min="6923" max="6923" width="10.140625" style="934" customWidth="1"/>
    <col min="6924" max="6924" width="4.42578125" style="934" customWidth="1"/>
    <col min="6925" max="6925" width="24" style="934" customWidth="1"/>
    <col min="6926" max="6926" width="13.140625" style="934" customWidth="1"/>
    <col min="6927" max="6927" width="13" style="934" customWidth="1"/>
    <col min="6928" max="6928" width="10.42578125" style="934" customWidth="1"/>
    <col min="6929" max="7164" width="9.140625" style="934"/>
    <col min="7165" max="7165" width="5" style="934" customWidth="1"/>
    <col min="7166" max="7166" width="17.7109375" style="934" customWidth="1"/>
    <col min="7167" max="7167" width="13.85546875" style="934" customWidth="1"/>
    <col min="7168" max="7168" width="13.140625" style="934" customWidth="1"/>
    <col min="7169" max="7169" width="12.28515625" style="934" customWidth="1"/>
    <col min="7170" max="7170" width="3" style="934" customWidth="1"/>
    <col min="7171" max="7171" width="20.28515625" style="934" customWidth="1"/>
    <col min="7172" max="7172" width="12.5703125" style="934" customWidth="1"/>
    <col min="7173" max="7173" width="11.7109375" style="934" customWidth="1"/>
    <col min="7174" max="7174" width="9.140625" style="934"/>
    <col min="7175" max="7175" width="2.85546875" style="934" customWidth="1"/>
    <col min="7176" max="7176" width="18.5703125" style="934" customWidth="1"/>
    <col min="7177" max="7177" width="14.42578125" style="934" customWidth="1"/>
    <col min="7178" max="7178" width="13.7109375" style="934" customWidth="1"/>
    <col min="7179" max="7179" width="10.140625" style="934" customWidth="1"/>
    <col min="7180" max="7180" width="4.42578125" style="934" customWidth="1"/>
    <col min="7181" max="7181" width="24" style="934" customWidth="1"/>
    <col min="7182" max="7182" width="13.140625" style="934" customWidth="1"/>
    <col min="7183" max="7183" width="13" style="934" customWidth="1"/>
    <col min="7184" max="7184" width="10.42578125" style="934" customWidth="1"/>
    <col min="7185" max="7420" width="9.140625" style="934"/>
    <col min="7421" max="7421" width="5" style="934" customWidth="1"/>
    <col min="7422" max="7422" width="17.7109375" style="934" customWidth="1"/>
    <col min="7423" max="7423" width="13.85546875" style="934" customWidth="1"/>
    <col min="7424" max="7424" width="13.140625" style="934" customWidth="1"/>
    <col min="7425" max="7425" width="12.28515625" style="934" customWidth="1"/>
    <col min="7426" max="7426" width="3" style="934" customWidth="1"/>
    <col min="7427" max="7427" width="20.28515625" style="934" customWidth="1"/>
    <col min="7428" max="7428" width="12.5703125" style="934" customWidth="1"/>
    <col min="7429" max="7429" width="11.7109375" style="934" customWidth="1"/>
    <col min="7430" max="7430" width="9.140625" style="934"/>
    <col min="7431" max="7431" width="2.85546875" style="934" customWidth="1"/>
    <col min="7432" max="7432" width="18.5703125" style="934" customWidth="1"/>
    <col min="7433" max="7433" width="14.42578125" style="934" customWidth="1"/>
    <col min="7434" max="7434" width="13.7109375" style="934" customWidth="1"/>
    <col min="7435" max="7435" width="10.140625" style="934" customWidth="1"/>
    <col min="7436" max="7436" width="4.42578125" style="934" customWidth="1"/>
    <col min="7437" max="7437" width="24" style="934" customWidth="1"/>
    <col min="7438" max="7438" width="13.140625" style="934" customWidth="1"/>
    <col min="7439" max="7439" width="13" style="934" customWidth="1"/>
    <col min="7440" max="7440" width="10.42578125" style="934" customWidth="1"/>
    <col min="7441" max="7676" width="9.140625" style="934"/>
    <col min="7677" max="7677" width="5" style="934" customWidth="1"/>
    <col min="7678" max="7678" width="17.7109375" style="934" customWidth="1"/>
    <col min="7679" max="7679" width="13.85546875" style="934" customWidth="1"/>
    <col min="7680" max="7680" width="13.140625" style="934" customWidth="1"/>
    <col min="7681" max="7681" width="12.28515625" style="934" customWidth="1"/>
    <col min="7682" max="7682" width="3" style="934" customWidth="1"/>
    <col min="7683" max="7683" width="20.28515625" style="934" customWidth="1"/>
    <col min="7684" max="7684" width="12.5703125" style="934" customWidth="1"/>
    <col min="7685" max="7685" width="11.7109375" style="934" customWidth="1"/>
    <col min="7686" max="7686" width="9.140625" style="934"/>
    <col min="7687" max="7687" width="2.85546875" style="934" customWidth="1"/>
    <col min="7688" max="7688" width="18.5703125" style="934" customWidth="1"/>
    <col min="7689" max="7689" width="14.42578125" style="934" customWidth="1"/>
    <col min="7690" max="7690" width="13.7109375" style="934" customWidth="1"/>
    <col min="7691" max="7691" width="10.140625" style="934" customWidth="1"/>
    <col min="7692" max="7692" width="4.42578125" style="934" customWidth="1"/>
    <col min="7693" max="7693" width="24" style="934" customWidth="1"/>
    <col min="7694" max="7694" width="13.140625" style="934" customWidth="1"/>
    <col min="7695" max="7695" width="13" style="934" customWidth="1"/>
    <col min="7696" max="7696" width="10.42578125" style="934" customWidth="1"/>
    <col min="7697" max="7932" width="9.140625" style="934"/>
    <col min="7933" max="7933" width="5" style="934" customWidth="1"/>
    <col min="7934" max="7934" width="17.7109375" style="934" customWidth="1"/>
    <col min="7935" max="7935" width="13.85546875" style="934" customWidth="1"/>
    <col min="7936" max="7936" width="13.140625" style="934" customWidth="1"/>
    <col min="7937" max="7937" width="12.28515625" style="934" customWidth="1"/>
    <col min="7938" max="7938" width="3" style="934" customWidth="1"/>
    <col min="7939" max="7939" width="20.28515625" style="934" customWidth="1"/>
    <col min="7940" max="7940" width="12.5703125" style="934" customWidth="1"/>
    <col min="7941" max="7941" width="11.7109375" style="934" customWidth="1"/>
    <col min="7942" max="7942" width="9.140625" style="934"/>
    <col min="7943" max="7943" width="2.85546875" style="934" customWidth="1"/>
    <col min="7944" max="7944" width="18.5703125" style="934" customWidth="1"/>
    <col min="7945" max="7945" width="14.42578125" style="934" customWidth="1"/>
    <col min="7946" max="7946" width="13.7109375" style="934" customWidth="1"/>
    <col min="7947" max="7947" width="10.140625" style="934" customWidth="1"/>
    <col min="7948" max="7948" width="4.42578125" style="934" customWidth="1"/>
    <col min="7949" max="7949" width="24" style="934" customWidth="1"/>
    <col min="7950" max="7950" width="13.140625" style="934" customWidth="1"/>
    <col min="7951" max="7951" width="13" style="934" customWidth="1"/>
    <col min="7952" max="7952" width="10.42578125" style="934" customWidth="1"/>
    <col min="7953" max="8188" width="9.140625" style="934"/>
    <col min="8189" max="8189" width="5" style="934" customWidth="1"/>
    <col min="8190" max="8190" width="17.7109375" style="934" customWidth="1"/>
    <col min="8191" max="8191" width="13.85546875" style="934" customWidth="1"/>
    <col min="8192" max="8192" width="13.140625" style="934" customWidth="1"/>
    <col min="8193" max="8193" width="12.28515625" style="934" customWidth="1"/>
    <col min="8194" max="8194" width="3" style="934" customWidth="1"/>
    <col min="8195" max="8195" width="20.28515625" style="934" customWidth="1"/>
    <col min="8196" max="8196" width="12.5703125" style="934" customWidth="1"/>
    <col min="8197" max="8197" width="11.7109375" style="934" customWidth="1"/>
    <col min="8198" max="8198" width="9.140625" style="934"/>
    <col min="8199" max="8199" width="2.85546875" style="934" customWidth="1"/>
    <col min="8200" max="8200" width="18.5703125" style="934" customWidth="1"/>
    <col min="8201" max="8201" width="14.42578125" style="934" customWidth="1"/>
    <col min="8202" max="8202" width="13.7109375" style="934" customWidth="1"/>
    <col min="8203" max="8203" width="10.140625" style="934" customWidth="1"/>
    <col min="8204" max="8204" width="4.42578125" style="934" customWidth="1"/>
    <col min="8205" max="8205" width="24" style="934" customWidth="1"/>
    <col min="8206" max="8206" width="13.140625" style="934" customWidth="1"/>
    <col min="8207" max="8207" width="13" style="934" customWidth="1"/>
    <col min="8208" max="8208" width="10.42578125" style="934" customWidth="1"/>
    <col min="8209" max="8444" width="9.140625" style="934"/>
    <col min="8445" max="8445" width="5" style="934" customWidth="1"/>
    <col min="8446" max="8446" width="17.7109375" style="934" customWidth="1"/>
    <col min="8447" max="8447" width="13.85546875" style="934" customWidth="1"/>
    <col min="8448" max="8448" width="13.140625" style="934" customWidth="1"/>
    <col min="8449" max="8449" width="12.28515625" style="934" customWidth="1"/>
    <col min="8450" max="8450" width="3" style="934" customWidth="1"/>
    <col min="8451" max="8451" width="20.28515625" style="934" customWidth="1"/>
    <col min="8452" max="8452" width="12.5703125" style="934" customWidth="1"/>
    <col min="8453" max="8453" width="11.7109375" style="934" customWidth="1"/>
    <col min="8454" max="8454" width="9.140625" style="934"/>
    <col min="8455" max="8455" width="2.85546875" style="934" customWidth="1"/>
    <col min="8456" max="8456" width="18.5703125" style="934" customWidth="1"/>
    <col min="8457" max="8457" width="14.42578125" style="934" customWidth="1"/>
    <col min="8458" max="8458" width="13.7109375" style="934" customWidth="1"/>
    <col min="8459" max="8459" width="10.140625" style="934" customWidth="1"/>
    <col min="8460" max="8460" width="4.42578125" style="934" customWidth="1"/>
    <col min="8461" max="8461" width="24" style="934" customWidth="1"/>
    <col min="8462" max="8462" width="13.140625" style="934" customWidth="1"/>
    <col min="8463" max="8463" width="13" style="934" customWidth="1"/>
    <col min="8464" max="8464" width="10.42578125" style="934" customWidth="1"/>
    <col min="8465" max="8700" width="9.140625" style="934"/>
    <col min="8701" max="8701" width="5" style="934" customWidth="1"/>
    <col min="8702" max="8702" width="17.7109375" style="934" customWidth="1"/>
    <col min="8703" max="8703" width="13.85546875" style="934" customWidth="1"/>
    <col min="8704" max="8704" width="13.140625" style="934" customWidth="1"/>
    <col min="8705" max="8705" width="12.28515625" style="934" customWidth="1"/>
    <col min="8706" max="8706" width="3" style="934" customWidth="1"/>
    <col min="8707" max="8707" width="20.28515625" style="934" customWidth="1"/>
    <col min="8708" max="8708" width="12.5703125" style="934" customWidth="1"/>
    <col min="8709" max="8709" width="11.7109375" style="934" customWidth="1"/>
    <col min="8710" max="8710" width="9.140625" style="934"/>
    <col min="8711" max="8711" width="2.85546875" style="934" customWidth="1"/>
    <col min="8712" max="8712" width="18.5703125" style="934" customWidth="1"/>
    <col min="8713" max="8713" width="14.42578125" style="934" customWidth="1"/>
    <col min="8714" max="8714" width="13.7109375" style="934" customWidth="1"/>
    <col min="8715" max="8715" width="10.140625" style="934" customWidth="1"/>
    <col min="8716" max="8716" width="4.42578125" style="934" customWidth="1"/>
    <col min="8717" max="8717" width="24" style="934" customWidth="1"/>
    <col min="8718" max="8718" width="13.140625" style="934" customWidth="1"/>
    <col min="8719" max="8719" width="13" style="934" customWidth="1"/>
    <col min="8720" max="8720" width="10.42578125" style="934" customWidth="1"/>
    <col min="8721" max="8956" width="9.140625" style="934"/>
    <col min="8957" max="8957" width="5" style="934" customWidth="1"/>
    <col min="8958" max="8958" width="17.7109375" style="934" customWidth="1"/>
    <col min="8959" max="8959" width="13.85546875" style="934" customWidth="1"/>
    <col min="8960" max="8960" width="13.140625" style="934" customWidth="1"/>
    <col min="8961" max="8961" width="12.28515625" style="934" customWidth="1"/>
    <col min="8962" max="8962" width="3" style="934" customWidth="1"/>
    <col min="8963" max="8963" width="20.28515625" style="934" customWidth="1"/>
    <col min="8964" max="8964" width="12.5703125" style="934" customWidth="1"/>
    <col min="8965" max="8965" width="11.7109375" style="934" customWidth="1"/>
    <col min="8966" max="8966" width="9.140625" style="934"/>
    <col min="8967" max="8967" width="2.85546875" style="934" customWidth="1"/>
    <col min="8968" max="8968" width="18.5703125" style="934" customWidth="1"/>
    <col min="8969" max="8969" width="14.42578125" style="934" customWidth="1"/>
    <col min="8970" max="8970" width="13.7109375" style="934" customWidth="1"/>
    <col min="8971" max="8971" width="10.140625" style="934" customWidth="1"/>
    <col min="8972" max="8972" width="4.42578125" style="934" customWidth="1"/>
    <col min="8973" max="8973" width="24" style="934" customWidth="1"/>
    <col min="8974" max="8974" width="13.140625" style="934" customWidth="1"/>
    <col min="8975" max="8975" width="13" style="934" customWidth="1"/>
    <col min="8976" max="8976" width="10.42578125" style="934" customWidth="1"/>
    <col min="8977" max="9212" width="9.140625" style="934"/>
    <col min="9213" max="9213" width="5" style="934" customWidth="1"/>
    <col min="9214" max="9214" width="17.7109375" style="934" customWidth="1"/>
    <col min="9215" max="9215" width="13.85546875" style="934" customWidth="1"/>
    <col min="9216" max="9216" width="13.140625" style="934" customWidth="1"/>
    <col min="9217" max="9217" width="12.28515625" style="934" customWidth="1"/>
    <col min="9218" max="9218" width="3" style="934" customWidth="1"/>
    <col min="9219" max="9219" width="20.28515625" style="934" customWidth="1"/>
    <col min="9220" max="9220" width="12.5703125" style="934" customWidth="1"/>
    <col min="9221" max="9221" width="11.7109375" style="934" customWidth="1"/>
    <col min="9222" max="9222" width="9.140625" style="934"/>
    <col min="9223" max="9223" width="2.85546875" style="934" customWidth="1"/>
    <col min="9224" max="9224" width="18.5703125" style="934" customWidth="1"/>
    <col min="9225" max="9225" width="14.42578125" style="934" customWidth="1"/>
    <col min="9226" max="9226" width="13.7109375" style="934" customWidth="1"/>
    <col min="9227" max="9227" width="10.140625" style="934" customWidth="1"/>
    <col min="9228" max="9228" width="4.42578125" style="934" customWidth="1"/>
    <col min="9229" max="9229" width="24" style="934" customWidth="1"/>
    <col min="9230" max="9230" width="13.140625" style="934" customWidth="1"/>
    <col min="9231" max="9231" width="13" style="934" customWidth="1"/>
    <col min="9232" max="9232" width="10.42578125" style="934" customWidth="1"/>
    <col min="9233" max="9468" width="9.140625" style="934"/>
    <col min="9469" max="9469" width="5" style="934" customWidth="1"/>
    <col min="9470" max="9470" width="17.7109375" style="934" customWidth="1"/>
    <col min="9471" max="9471" width="13.85546875" style="934" customWidth="1"/>
    <col min="9472" max="9472" width="13.140625" style="934" customWidth="1"/>
    <col min="9473" max="9473" width="12.28515625" style="934" customWidth="1"/>
    <col min="9474" max="9474" width="3" style="934" customWidth="1"/>
    <col min="9475" max="9475" width="20.28515625" style="934" customWidth="1"/>
    <col min="9476" max="9476" width="12.5703125" style="934" customWidth="1"/>
    <col min="9477" max="9477" width="11.7109375" style="934" customWidth="1"/>
    <col min="9478" max="9478" width="9.140625" style="934"/>
    <col min="9479" max="9479" width="2.85546875" style="934" customWidth="1"/>
    <col min="9480" max="9480" width="18.5703125" style="934" customWidth="1"/>
    <col min="9481" max="9481" width="14.42578125" style="934" customWidth="1"/>
    <col min="9482" max="9482" width="13.7109375" style="934" customWidth="1"/>
    <col min="9483" max="9483" width="10.140625" style="934" customWidth="1"/>
    <col min="9484" max="9484" width="4.42578125" style="934" customWidth="1"/>
    <col min="9485" max="9485" width="24" style="934" customWidth="1"/>
    <col min="9486" max="9486" width="13.140625" style="934" customWidth="1"/>
    <col min="9487" max="9487" width="13" style="934" customWidth="1"/>
    <col min="9488" max="9488" width="10.42578125" style="934" customWidth="1"/>
    <col min="9489" max="9724" width="9.140625" style="934"/>
    <col min="9725" max="9725" width="5" style="934" customWidth="1"/>
    <col min="9726" max="9726" width="17.7109375" style="934" customWidth="1"/>
    <col min="9727" max="9727" width="13.85546875" style="934" customWidth="1"/>
    <col min="9728" max="9728" width="13.140625" style="934" customWidth="1"/>
    <col min="9729" max="9729" width="12.28515625" style="934" customWidth="1"/>
    <col min="9730" max="9730" width="3" style="934" customWidth="1"/>
    <col min="9731" max="9731" width="20.28515625" style="934" customWidth="1"/>
    <col min="9732" max="9732" width="12.5703125" style="934" customWidth="1"/>
    <col min="9733" max="9733" width="11.7109375" style="934" customWidth="1"/>
    <col min="9734" max="9734" width="9.140625" style="934"/>
    <col min="9735" max="9735" width="2.85546875" style="934" customWidth="1"/>
    <col min="9736" max="9736" width="18.5703125" style="934" customWidth="1"/>
    <col min="9737" max="9737" width="14.42578125" style="934" customWidth="1"/>
    <col min="9738" max="9738" width="13.7109375" style="934" customWidth="1"/>
    <col min="9739" max="9739" width="10.140625" style="934" customWidth="1"/>
    <col min="9740" max="9740" width="4.42578125" style="934" customWidth="1"/>
    <col min="9741" max="9741" width="24" style="934" customWidth="1"/>
    <col min="9742" max="9742" width="13.140625" style="934" customWidth="1"/>
    <col min="9743" max="9743" width="13" style="934" customWidth="1"/>
    <col min="9744" max="9744" width="10.42578125" style="934" customWidth="1"/>
    <col min="9745" max="9980" width="9.140625" style="934"/>
    <col min="9981" max="9981" width="5" style="934" customWidth="1"/>
    <col min="9982" max="9982" width="17.7109375" style="934" customWidth="1"/>
    <col min="9983" max="9983" width="13.85546875" style="934" customWidth="1"/>
    <col min="9984" max="9984" width="13.140625" style="934" customWidth="1"/>
    <col min="9985" max="9985" width="12.28515625" style="934" customWidth="1"/>
    <col min="9986" max="9986" width="3" style="934" customWidth="1"/>
    <col min="9987" max="9987" width="20.28515625" style="934" customWidth="1"/>
    <col min="9988" max="9988" width="12.5703125" style="934" customWidth="1"/>
    <col min="9989" max="9989" width="11.7109375" style="934" customWidth="1"/>
    <col min="9990" max="9990" width="9.140625" style="934"/>
    <col min="9991" max="9991" width="2.85546875" style="934" customWidth="1"/>
    <col min="9992" max="9992" width="18.5703125" style="934" customWidth="1"/>
    <col min="9993" max="9993" width="14.42578125" style="934" customWidth="1"/>
    <col min="9994" max="9994" width="13.7109375" style="934" customWidth="1"/>
    <col min="9995" max="9995" width="10.140625" style="934" customWidth="1"/>
    <col min="9996" max="9996" width="4.42578125" style="934" customWidth="1"/>
    <col min="9997" max="9997" width="24" style="934" customWidth="1"/>
    <col min="9998" max="9998" width="13.140625" style="934" customWidth="1"/>
    <col min="9999" max="9999" width="13" style="934" customWidth="1"/>
    <col min="10000" max="10000" width="10.42578125" style="934" customWidth="1"/>
    <col min="10001" max="10236" width="9.140625" style="934"/>
    <col min="10237" max="10237" width="5" style="934" customWidth="1"/>
    <col min="10238" max="10238" width="17.7109375" style="934" customWidth="1"/>
    <col min="10239" max="10239" width="13.85546875" style="934" customWidth="1"/>
    <col min="10240" max="10240" width="13.140625" style="934" customWidth="1"/>
    <col min="10241" max="10241" width="12.28515625" style="934" customWidth="1"/>
    <col min="10242" max="10242" width="3" style="934" customWidth="1"/>
    <col min="10243" max="10243" width="20.28515625" style="934" customWidth="1"/>
    <col min="10244" max="10244" width="12.5703125" style="934" customWidth="1"/>
    <col min="10245" max="10245" width="11.7109375" style="934" customWidth="1"/>
    <col min="10246" max="10246" width="9.140625" style="934"/>
    <col min="10247" max="10247" width="2.85546875" style="934" customWidth="1"/>
    <col min="10248" max="10248" width="18.5703125" style="934" customWidth="1"/>
    <col min="10249" max="10249" width="14.42578125" style="934" customWidth="1"/>
    <col min="10250" max="10250" width="13.7109375" style="934" customWidth="1"/>
    <col min="10251" max="10251" width="10.140625" style="934" customWidth="1"/>
    <col min="10252" max="10252" width="4.42578125" style="934" customWidth="1"/>
    <col min="10253" max="10253" width="24" style="934" customWidth="1"/>
    <col min="10254" max="10254" width="13.140625" style="934" customWidth="1"/>
    <col min="10255" max="10255" width="13" style="934" customWidth="1"/>
    <col min="10256" max="10256" width="10.42578125" style="934" customWidth="1"/>
    <col min="10257" max="10492" width="9.140625" style="934"/>
    <col min="10493" max="10493" width="5" style="934" customWidth="1"/>
    <col min="10494" max="10494" width="17.7109375" style="934" customWidth="1"/>
    <col min="10495" max="10495" width="13.85546875" style="934" customWidth="1"/>
    <col min="10496" max="10496" width="13.140625" style="934" customWidth="1"/>
    <col min="10497" max="10497" width="12.28515625" style="934" customWidth="1"/>
    <col min="10498" max="10498" width="3" style="934" customWidth="1"/>
    <col min="10499" max="10499" width="20.28515625" style="934" customWidth="1"/>
    <col min="10500" max="10500" width="12.5703125" style="934" customWidth="1"/>
    <col min="10501" max="10501" width="11.7109375" style="934" customWidth="1"/>
    <col min="10502" max="10502" width="9.140625" style="934"/>
    <col min="10503" max="10503" width="2.85546875" style="934" customWidth="1"/>
    <col min="10504" max="10504" width="18.5703125" style="934" customWidth="1"/>
    <col min="10505" max="10505" width="14.42578125" style="934" customWidth="1"/>
    <col min="10506" max="10506" width="13.7109375" style="934" customWidth="1"/>
    <col min="10507" max="10507" width="10.140625" style="934" customWidth="1"/>
    <col min="10508" max="10508" width="4.42578125" style="934" customWidth="1"/>
    <col min="10509" max="10509" width="24" style="934" customWidth="1"/>
    <col min="10510" max="10510" width="13.140625" style="934" customWidth="1"/>
    <col min="10511" max="10511" width="13" style="934" customWidth="1"/>
    <col min="10512" max="10512" width="10.42578125" style="934" customWidth="1"/>
    <col min="10513" max="10748" width="9.140625" style="934"/>
    <col min="10749" max="10749" width="5" style="934" customWidth="1"/>
    <col min="10750" max="10750" width="17.7109375" style="934" customWidth="1"/>
    <col min="10751" max="10751" width="13.85546875" style="934" customWidth="1"/>
    <col min="10752" max="10752" width="13.140625" style="934" customWidth="1"/>
    <col min="10753" max="10753" width="12.28515625" style="934" customWidth="1"/>
    <col min="10754" max="10754" width="3" style="934" customWidth="1"/>
    <col min="10755" max="10755" width="20.28515625" style="934" customWidth="1"/>
    <col min="10756" max="10756" width="12.5703125" style="934" customWidth="1"/>
    <col min="10757" max="10757" width="11.7109375" style="934" customWidth="1"/>
    <col min="10758" max="10758" width="9.140625" style="934"/>
    <col min="10759" max="10759" width="2.85546875" style="934" customWidth="1"/>
    <col min="10760" max="10760" width="18.5703125" style="934" customWidth="1"/>
    <col min="10761" max="10761" width="14.42578125" style="934" customWidth="1"/>
    <col min="10762" max="10762" width="13.7109375" style="934" customWidth="1"/>
    <col min="10763" max="10763" width="10.140625" style="934" customWidth="1"/>
    <col min="10764" max="10764" width="4.42578125" style="934" customWidth="1"/>
    <col min="10765" max="10765" width="24" style="934" customWidth="1"/>
    <col min="10766" max="10766" width="13.140625" style="934" customWidth="1"/>
    <col min="10767" max="10767" width="13" style="934" customWidth="1"/>
    <col min="10768" max="10768" width="10.42578125" style="934" customWidth="1"/>
    <col min="10769" max="11004" width="9.140625" style="934"/>
    <col min="11005" max="11005" width="5" style="934" customWidth="1"/>
    <col min="11006" max="11006" width="17.7109375" style="934" customWidth="1"/>
    <col min="11007" max="11007" width="13.85546875" style="934" customWidth="1"/>
    <col min="11008" max="11008" width="13.140625" style="934" customWidth="1"/>
    <col min="11009" max="11009" width="12.28515625" style="934" customWidth="1"/>
    <col min="11010" max="11010" width="3" style="934" customWidth="1"/>
    <col min="11011" max="11011" width="20.28515625" style="934" customWidth="1"/>
    <col min="11012" max="11012" width="12.5703125" style="934" customWidth="1"/>
    <col min="11013" max="11013" width="11.7109375" style="934" customWidth="1"/>
    <col min="11014" max="11014" width="9.140625" style="934"/>
    <col min="11015" max="11015" width="2.85546875" style="934" customWidth="1"/>
    <col min="11016" max="11016" width="18.5703125" style="934" customWidth="1"/>
    <col min="11017" max="11017" width="14.42578125" style="934" customWidth="1"/>
    <col min="11018" max="11018" width="13.7109375" style="934" customWidth="1"/>
    <col min="11019" max="11019" width="10.140625" style="934" customWidth="1"/>
    <col min="11020" max="11020" width="4.42578125" style="934" customWidth="1"/>
    <col min="11021" max="11021" width="24" style="934" customWidth="1"/>
    <col min="11022" max="11022" width="13.140625" style="934" customWidth="1"/>
    <col min="11023" max="11023" width="13" style="934" customWidth="1"/>
    <col min="11024" max="11024" width="10.42578125" style="934" customWidth="1"/>
    <col min="11025" max="11260" width="9.140625" style="934"/>
    <col min="11261" max="11261" width="5" style="934" customWidth="1"/>
    <col min="11262" max="11262" width="17.7109375" style="934" customWidth="1"/>
    <col min="11263" max="11263" width="13.85546875" style="934" customWidth="1"/>
    <col min="11264" max="11264" width="13.140625" style="934" customWidth="1"/>
    <col min="11265" max="11265" width="12.28515625" style="934" customWidth="1"/>
    <col min="11266" max="11266" width="3" style="934" customWidth="1"/>
    <col min="11267" max="11267" width="20.28515625" style="934" customWidth="1"/>
    <col min="11268" max="11268" width="12.5703125" style="934" customWidth="1"/>
    <col min="11269" max="11269" width="11.7109375" style="934" customWidth="1"/>
    <col min="11270" max="11270" width="9.140625" style="934"/>
    <col min="11271" max="11271" width="2.85546875" style="934" customWidth="1"/>
    <col min="11272" max="11272" width="18.5703125" style="934" customWidth="1"/>
    <col min="11273" max="11273" width="14.42578125" style="934" customWidth="1"/>
    <col min="11274" max="11274" width="13.7109375" style="934" customWidth="1"/>
    <col min="11275" max="11275" width="10.140625" style="934" customWidth="1"/>
    <col min="11276" max="11276" width="4.42578125" style="934" customWidth="1"/>
    <col min="11277" max="11277" width="24" style="934" customWidth="1"/>
    <col min="11278" max="11278" width="13.140625" style="934" customWidth="1"/>
    <col min="11279" max="11279" width="13" style="934" customWidth="1"/>
    <col min="11280" max="11280" width="10.42578125" style="934" customWidth="1"/>
    <col min="11281" max="11516" width="9.140625" style="934"/>
    <col min="11517" max="11517" width="5" style="934" customWidth="1"/>
    <col min="11518" max="11518" width="17.7109375" style="934" customWidth="1"/>
    <col min="11519" max="11519" width="13.85546875" style="934" customWidth="1"/>
    <col min="11520" max="11520" width="13.140625" style="934" customWidth="1"/>
    <col min="11521" max="11521" width="12.28515625" style="934" customWidth="1"/>
    <col min="11522" max="11522" width="3" style="934" customWidth="1"/>
    <col min="11523" max="11523" width="20.28515625" style="934" customWidth="1"/>
    <col min="11524" max="11524" width="12.5703125" style="934" customWidth="1"/>
    <col min="11525" max="11525" width="11.7109375" style="934" customWidth="1"/>
    <col min="11526" max="11526" width="9.140625" style="934"/>
    <col min="11527" max="11527" width="2.85546875" style="934" customWidth="1"/>
    <col min="11528" max="11528" width="18.5703125" style="934" customWidth="1"/>
    <col min="11529" max="11529" width="14.42578125" style="934" customWidth="1"/>
    <col min="11530" max="11530" width="13.7109375" style="934" customWidth="1"/>
    <col min="11531" max="11531" width="10.140625" style="934" customWidth="1"/>
    <col min="11532" max="11532" width="4.42578125" style="934" customWidth="1"/>
    <col min="11533" max="11533" width="24" style="934" customWidth="1"/>
    <col min="11534" max="11534" width="13.140625" style="934" customWidth="1"/>
    <col min="11535" max="11535" width="13" style="934" customWidth="1"/>
    <col min="11536" max="11536" width="10.42578125" style="934" customWidth="1"/>
    <col min="11537" max="11772" width="9.140625" style="934"/>
    <col min="11773" max="11773" width="5" style="934" customWidth="1"/>
    <col min="11774" max="11774" width="17.7109375" style="934" customWidth="1"/>
    <col min="11775" max="11775" width="13.85546875" style="934" customWidth="1"/>
    <col min="11776" max="11776" width="13.140625" style="934" customWidth="1"/>
    <col min="11777" max="11777" width="12.28515625" style="934" customWidth="1"/>
    <col min="11778" max="11778" width="3" style="934" customWidth="1"/>
    <col min="11779" max="11779" width="20.28515625" style="934" customWidth="1"/>
    <col min="11780" max="11780" width="12.5703125" style="934" customWidth="1"/>
    <col min="11781" max="11781" width="11.7109375" style="934" customWidth="1"/>
    <col min="11782" max="11782" width="9.140625" style="934"/>
    <col min="11783" max="11783" width="2.85546875" style="934" customWidth="1"/>
    <col min="11784" max="11784" width="18.5703125" style="934" customWidth="1"/>
    <col min="11785" max="11785" width="14.42578125" style="934" customWidth="1"/>
    <col min="11786" max="11786" width="13.7109375" style="934" customWidth="1"/>
    <col min="11787" max="11787" width="10.140625" style="934" customWidth="1"/>
    <col min="11788" max="11788" width="4.42578125" style="934" customWidth="1"/>
    <col min="11789" max="11789" width="24" style="934" customWidth="1"/>
    <col min="11790" max="11790" width="13.140625" style="934" customWidth="1"/>
    <col min="11791" max="11791" width="13" style="934" customWidth="1"/>
    <col min="11792" max="11792" width="10.42578125" style="934" customWidth="1"/>
    <col min="11793" max="12028" width="9.140625" style="934"/>
    <col min="12029" max="12029" width="5" style="934" customWidth="1"/>
    <col min="12030" max="12030" width="17.7109375" style="934" customWidth="1"/>
    <col min="12031" max="12031" width="13.85546875" style="934" customWidth="1"/>
    <col min="12032" max="12032" width="13.140625" style="934" customWidth="1"/>
    <col min="12033" max="12033" width="12.28515625" style="934" customWidth="1"/>
    <col min="12034" max="12034" width="3" style="934" customWidth="1"/>
    <col min="12035" max="12035" width="20.28515625" style="934" customWidth="1"/>
    <col min="12036" max="12036" width="12.5703125" style="934" customWidth="1"/>
    <col min="12037" max="12037" width="11.7109375" style="934" customWidth="1"/>
    <col min="12038" max="12038" width="9.140625" style="934"/>
    <col min="12039" max="12039" width="2.85546875" style="934" customWidth="1"/>
    <col min="12040" max="12040" width="18.5703125" style="934" customWidth="1"/>
    <col min="12041" max="12041" width="14.42578125" style="934" customWidth="1"/>
    <col min="12042" max="12042" width="13.7109375" style="934" customWidth="1"/>
    <col min="12043" max="12043" width="10.140625" style="934" customWidth="1"/>
    <col min="12044" max="12044" width="4.42578125" style="934" customWidth="1"/>
    <col min="12045" max="12045" width="24" style="934" customWidth="1"/>
    <col min="12046" max="12046" width="13.140625" style="934" customWidth="1"/>
    <col min="12047" max="12047" width="13" style="934" customWidth="1"/>
    <col min="12048" max="12048" width="10.42578125" style="934" customWidth="1"/>
    <col min="12049" max="12284" width="9.140625" style="934"/>
    <col min="12285" max="12285" width="5" style="934" customWidth="1"/>
    <col min="12286" max="12286" width="17.7109375" style="934" customWidth="1"/>
    <col min="12287" max="12287" width="13.85546875" style="934" customWidth="1"/>
    <col min="12288" max="12288" width="13.140625" style="934" customWidth="1"/>
    <col min="12289" max="12289" width="12.28515625" style="934" customWidth="1"/>
    <col min="12290" max="12290" width="3" style="934" customWidth="1"/>
    <col min="12291" max="12291" width="20.28515625" style="934" customWidth="1"/>
    <col min="12292" max="12292" width="12.5703125" style="934" customWidth="1"/>
    <col min="12293" max="12293" width="11.7109375" style="934" customWidth="1"/>
    <col min="12294" max="12294" width="9.140625" style="934"/>
    <col min="12295" max="12295" width="2.85546875" style="934" customWidth="1"/>
    <col min="12296" max="12296" width="18.5703125" style="934" customWidth="1"/>
    <col min="12297" max="12297" width="14.42578125" style="934" customWidth="1"/>
    <col min="12298" max="12298" width="13.7109375" style="934" customWidth="1"/>
    <col min="12299" max="12299" width="10.140625" style="934" customWidth="1"/>
    <col min="12300" max="12300" width="4.42578125" style="934" customWidth="1"/>
    <col min="12301" max="12301" width="24" style="934" customWidth="1"/>
    <col min="12302" max="12302" width="13.140625" style="934" customWidth="1"/>
    <col min="12303" max="12303" width="13" style="934" customWidth="1"/>
    <col min="12304" max="12304" width="10.42578125" style="934" customWidth="1"/>
    <col min="12305" max="12540" width="9.140625" style="934"/>
    <col min="12541" max="12541" width="5" style="934" customWidth="1"/>
    <col min="12542" max="12542" width="17.7109375" style="934" customWidth="1"/>
    <col min="12543" max="12543" width="13.85546875" style="934" customWidth="1"/>
    <col min="12544" max="12544" width="13.140625" style="934" customWidth="1"/>
    <col min="12545" max="12545" width="12.28515625" style="934" customWidth="1"/>
    <col min="12546" max="12546" width="3" style="934" customWidth="1"/>
    <col min="12547" max="12547" width="20.28515625" style="934" customWidth="1"/>
    <col min="12548" max="12548" width="12.5703125" style="934" customWidth="1"/>
    <col min="12549" max="12549" width="11.7109375" style="934" customWidth="1"/>
    <col min="12550" max="12550" width="9.140625" style="934"/>
    <col min="12551" max="12551" width="2.85546875" style="934" customWidth="1"/>
    <col min="12552" max="12552" width="18.5703125" style="934" customWidth="1"/>
    <col min="12553" max="12553" width="14.42578125" style="934" customWidth="1"/>
    <col min="12554" max="12554" width="13.7109375" style="934" customWidth="1"/>
    <col min="12555" max="12555" width="10.140625" style="934" customWidth="1"/>
    <col min="12556" max="12556" width="4.42578125" style="934" customWidth="1"/>
    <col min="12557" max="12557" width="24" style="934" customWidth="1"/>
    <col min="12558" max="12558" width="13.140625" style="934" customWidth="1"/>
    <col min="12559" max="12559" width="13" style="934" customWidth="1"/>
    <col min="12560" max="12560" width="10.42578125" style="934" customWidth="1"/>
    <col min="12561" max="12796" width="9.140625" style="934"/>
    <col min="12797" max="12797" width="5" style="934" customWidth="1"/>
    <col min="12798" max="12798" width="17.7109375" style="934" customWidth="1"/>
    <col min="12799" max="12799" width="13.85546875" style="934" customWidth="1"/>
    <col min="12800" max="12800" width="13.140625" style="934" customWidth="1"/>
    <col min="12801" max="12801" width="12.28515625" style="934" customWidth="1"/>
    <col min="12802" max="12802" width="3" style="934" customWidth="1"/>
    <col min="12803" max="12803" width="20.28515625" style="934" customWidth="1"/>
    <col min="12804" max="12804" width="12.5703125" style="934" customWidth="1"/>
    <col min="12805" max="12805" width="11.7109375" style="934" customWidth="1"/>
    <col min="12806" max="12806" width="9.140625" style="934"/>
    <col min="12807" max="12807" width="2.85546875" style="934" customWidth="1"/>
    <col min="12808" max="12808" width="18.5703125" style="934" customWidth="1"/>
    <col min="12809" max="12809" width="14.42578125" style="934" customWidth="1"/>
    <col min="12810" max="12810" width="13.7109375" style="934" customWidth="1"/>
    <col min="12811" max="12811" width="10.140625" style="934" customWidth="1"/>
    <col min="12812" max="12812" width="4.42578125" style="934" customWidth="1"/>
    <col min="12813" max="12813" width="24" style="934" customWidth="1"/>
    <col min="12814" max="12814" width="13.140625" style="934" customWidth="1"/>
    <col min="12815" max="12815" width="13" style="934" customWidth="1"/>
    <col min="12816" max="12816" width="10.42578125" style="934" customWidth="1"/>
    <col min="12817" max="13052" width="9.140625" style="934"/>
    <col min="13053" max="13053" width="5" style="934" customWidth="1"/>
    <col min="13054" max="13054" width="17.7109375" style="934" customWidth="1"/>
    <col min="13055" max="13055" width="13.85546875" style="934" customWidth="1"/>
    <col min="13056" max="13056" width="13.140625" style="934" customWidth="1"/>
    <col min="13057" max="13057" width="12.28515625" style="934" customWidth="1"/>
    <col min="13058" max="13058" width="3" style="934" customWidth="1"/>
    <col min="13059" max="13059" width="20.28515625" style="934" customWidth="1"/>
    <col min="13060" max="13060" width="12.5703125" style="934" customWidth="1"/>
    <col min="13061" max="13061" width="11.7109375" style="934" customWidth="1"/>
    <col min="13062" max="13062" width="9.140625" style="934"/>
    <col min="13063" max="13063" width="2.85546875" style="934" customWidth="1"/>
    <col min="13064" max="13064" width="18.5703125" style="934" customWidth="1"/>
    <col min="13065" max="13065" width="14.42578125" style="934" customWidth="1"/>
    <col min="13066" max="13066" width="13.7109375" style="934" customWidth="1"/>
    <col min="13067" max="13067" width="10.140625" style="934" customWidth="1"/>
    <col min="13068" max="13068" width="4.42578125" style="934" customWidth="1"/>
    <col min="13069" max="13069" width="24" style="934" customWidth="1"/>
    <col min="13070" max="13070" width="13.140625" style="934" customWidth="1"/>
    <col min="13071" max="13071" width="13" style="934" customWidth="1"/>
    <col min="13072" max="13072" width="10.42578125" style="934" customWidth="1"/>
    <col min="13073" max="13308" width="9.140625" style="934"/>
    <col min="13309" max="13309" width="5" style="934" customWidth="1"/>
    <col min="13310" max="13310" width="17.7109375" style="934" customWidth="1"/>
    <col min="13311" max="13311" width="13.85546875" style="934" customWidth="1"/>
    <col min="13312" max="13312" width="13.140625" style="934" customWidth="1"/>
    <col min="13313" max="13313" width="12.28515625" style="934" customWidth="1"/>
    <col min="13314" max="13314" width="3" style="934" customWidth="1"/>
    <col min="13315" max="13315" width="20.28515625" style="934" customWidth="1"/>
    <col min="13316" max="13316" width="12.5703125" style="934" customWidth="1"/>
    <col min="13317" max="13317" width="11.7109375" style="934" customWidth="1"/>
    <col min="13318" max="13318" width="9.140625" style="934"/>
    <col min="13319" max="13319" width="2.85546875" style="934" customWidth="1"/>
    <col min="13320" max="13320" width="18.5703125" style="934" customWidth="1"/>
    <col min="13321" max="13321" width="14.42578125" style="934" customWidth="1"/>
    <col min="13322" max="13322" width="13.7109375" style="934" customWidth="1"/>
    <col min="13323" max="13323" width="10.140625" style="934" customWidth="1"/>
    <col min="13324" max="13324" width="4.42578125" style="934" customWidth="1"/>
    <col min="13325" max="13325" width="24" style="934" customWidth="1"/>
    <col min="13326" max="13326" width="13.140625" style="934" customWidth="1"/>
    <col min="13327" max="13327" width="13" style="934" customWidth="1"/>
    <col min="13328" max="13328" width="10.42578125" style="934" customWidth="1"/>
    <col min="13329" max="13564" width="9.140625" style="934"/>
    <col min="13565" max="13565" width="5" style="934" customWidth="1"/>
    <col min="13566" max="13566" width="17.7109375" style="934" customWidth="1"/>
    <col min="13567" max="13567" width="13.85546875" style="934" customWidth="1"/>
    <col min="13568" max="13568" width="13.140625" style="934" customWidth="1"/>
    <col min="13569" max="13569" width="12.28515625" style="934" customWidth="1"/>
    <col min="13570" max="13570" width="3" style="934" customWidth="1"/>
    <col min="13571" max="13571" width="20.28515625" style="934" customWidth="1"/>
    <col min="13572" max="13572" width="12.5703125" style="934" customWidth="1"/>
    <col min="13573" max="13573" width="11.7109375" style="934" customWidth="1"/>
    <col min="13574" max="13574" width="9.140625" style="934"/>
    <col min="13575" max="13575" width="2.85546875" style="934" customWidth="1"/>
    <col min="13576" max="13576" width="18.5703125" style="934" customWidth="1"/>
    <col min="13577" max="13577" width="14.42578125" style="934" customWidth="1"/>
    <col min="13578" max="13578" width="13.7109375" style="934" customWidth="1"/>
    <col min="13579" max="13579" width="10.140625" style="934" customWidth="1"/>
    <col min="13580" max="13580" width="4.42578125" style="934" customWidth="1"/>
    <col min="13581" max="13581" width="24" style="934" customWidth="1"/>
    <col min="13582" max="13582" width="13.140625" style="934" customWidth="1"/>
    <col min="13583" max="13583" width="13" style="934" customWidth="1"/>
    <col min="13584" max="13584" width="10.42578125" style="934" customWidth="1"/>
    <col min="13585" max="13820" width="9.140625" style="934"/>
    <col min="13821" max="13821" width="5" style="934" customWidth="1"/>
    <col min="13822" max="13822" width="17.7109375" style="934" customWidth="1"/>
    <col min="13823" max="13823" width="13.85546875" style="934" customWidth="1"/>
    <col min="13824" max="13824" width="13.140625" style="934" customWidth="1"/>
    <col min="13825" max="13825" width="12.28515625" style="934" customWidth="1"/>
    <col min="13826" max="13826" width="3" style="934" customWidth="1"/>
    <col min="13827" max="13827" width="20.28515625" style="934" customWidth="1"/>
    <col min="13828" max="13828" width="12.5703125" style="934" customWidth="1"/>
    <col min="13829" max="13829" width="11.7109375" style="934" customWidth="1"/>
    <col min="13830" max="13830" width="9.140625" style="934"/>
    <col min="13831" max="13831" width="2.85546875" style="934" customWidth="1"/>
    <col min="13832" max="13832" width="18.5703125" style="934" customWidth="1"/>
    <col min="13833" max="13833" width="14.42578125" style="934" customWidth="1"/>
    <col min="13834" max="13834" width="13.7109375" style="934" customWidth="1"/>
    <col min="13835" max="13835" width="10.140625" style="934" customWidth="1"/>
    <col min="13836" max="13836" width="4.42578125" style="934" customWidth="1"/>
    <col min="13837" max="13837" width="24" style="934" customWidth="1"/>
    <col min="13838" max="13838" width="13.140625" style="934" customWidth="1"/>
    <col min="13839" max="13839" width="13" style="934" customWidth="1"/>
    <col min="13840" max="13840" width="10.42578125" style="934" customWidth="1"/>
    <col min="13841" max="14076" width="9.140625" style="934"/>
    <col min="14077" max="14077" width="5" style="934" customWidth="1"/>
    <col min="14078" max="14078" width="17.7109375" style="934" customWidth="1"/>
    <col min="14079" max="14079" width="13.85546875" style="934" customWidth="1"/>
    <col min="14080" max="14080" width="13.140625" style="934" customWidth="1"/>
    <col min="14081" max="14081" width="12.28515625" style="934" customWidth="1"/>
    <col min="14082" max="14082" width="3" style="934" customWidth="1"/>
    <col min="14083" max="14083" width="20.28515625" style="934" customWidth="1"/>
    <col min="14084" max="14084" width="12.5703125" style="934" customWidth="1"/>
    <col min="14085" max="14085" width="11.7109375" style="934" customWidth="1"/>
    <col min="14086" max="14086" width="9.140625" style="934"/>
    <col min="14087" max="14087" width="2.85546875" style="934" customWidth="1"/>
    <col min="14088" max="14088" width="18.5703125" style="934" customWidth="1"/>
    <col min="14089" max="14089" width="14.42578125" style="934" customWidth="1"/>
    <col min="14090" max="14090" width="13.7109375" style="934" customWidth="1"/>
    <col min="14091" max="14091" width="10.140625" style="934" customWidth="1"/>
    <col min="14092" max="14092" width="4.42578125" style="934" customWidth="1"/>
    <col min="14093" max="14093" width="24" style="934" customWidth="1"/>
    <col min="14094" max="14094" width="13.140625" style="934" customWidth="1"/>
    <col min="14095" max="14095" width="13" style="934" customWidth="1"/>
    <col min="14096" max="14096" width="10.42578125" style="934" customWidth="1"/>
    <col min="14097" max="14332" width="9.140625" style="934"/>
    <col min="14333" max="14333" width="5" style="934" customWidth="1"/>
    <col min="14334" max="14334" width="17.7109375" style="934" customWidth="1"/>
    <col min="14335" max="14335" width="13.85546875" style="934" customWidth="1"/>
    <col min="14336" max="14336" width="13.140625" style="934" customWidth="1"/>
    <col min="14337" max="14337" width="12.28515625" style="934" customWidth="1"/>
    <col min="14338" max="14338" width="3" style="934" customWidth="1"/>
    <col min="14339" max="14339" width="20.28515625" style="934" customWidth="1"/>
    <col min="14340" max="14340" width="12.5703125" style="934" customWidth="1"/>
    <col min="14341" max="14341" width="11.7109375" style="934" customWidth="1"/>
    <col min="14342" max="14342" width="9.140625" style="934"/>
    <col min="14343" max="14343" width="2.85546875" style="934" customWidth="1"/>
    <col min="14344" max="14344" width="18.5703125" style="934" customWidth="1"/>
    <col min="14345" max="14345" width="14.42578125" style="934" customWidth="1"/>
    <col min="14346" max="14346" width="13.7109375" style="934" customWidth="1"/>
    <col min="14347" max="14347" width="10.140625" style="934" customWidth="1"/>
    <col min="14348" max="14348" width="4.42578125" style="934" customWidth="1"/>
    <col min="14349" max="14349" width="24" style="934" customWidth="1"/>
    <col min="14350" max="14350" width="13.140625" style="934" customWidth="1"/>
    <col min="14351" max="14351" width="13" style="934" customWidth="1"/>
    <col min="14352" max="14352" width="10.42578125" style="934" customWidth="1"/>
    <col min="14353" max="14588" width="9.140625" style="934"/>
    <col min="14589" max="14589" width="5" style="934" customWidth="1"/>
    <col min="14590" max="14590" width="17.7109375" style="934" customWidth="1"/>
    <col min="14591" max="14591" width="13.85546875" style="934" customWidth="1"/>
    <col min="14592" max="14592" width="13.140625" style="934" customWidth="1"/>
    <col min="14593" max="14593" width="12.28515625" style="934" customWidth="1"/>
    <col min="14594" max="14594" width="3" style="934" customWidth="1"/>
    <col min="14595" max="14595" width="20.28515625" style="934" customWidth="1"/>
    <col min="14596" max="14596" width="12.5703125" style="934" customWidth="1"/>
    <col min="14597" max="14597" width="11.7109375" style="934" customWidth="1"/>
    <col min="14598" max="14598" width="9.140625" style="934"/>
    <col min="14599" max="14599" width="2.85546875" style="934" customWidth="1"/>
    <col min="14600" max="14600" width="18.5703125" style="934" customWidth="1"/>
    <col min="14601" max="14601" width="14.42578125" style="934" customWidth="1"/>
    <col min="14602" max="14602" width="13.7109375" style="934" customWidth="1"/>
    <col min="14603" max="14603" width="10.140625" style="934" customWidth="1"/>
    <col min="14604" max="14604" width="4.42578125" style="934" customWidth="1"/>
    <col min="14605" max="14605" width="24" style="934" customWidth="1"/>
    <col min="14606" max="14606" width="13.140625" style="934" customWidth="1"/>
    <col min="14607" max="14607" width="13" style="934" customWidth="1"/>
    <col min="14608" max="14608" width="10.42578125" style="934" customWidth="1"/>
    <col min="14609" max="14844" width="9.140625" style="934"/>
    <col min="14845" max="14845" width="5" style="934" customWidth="1"/>
    <col min="14846" max="14846" width="17.7109375" style="934" customWidth="1"/>
    <col min="14847" max="14847" width="13.85546875" style="934" customWidth="1"/>
    <col min="14848" max="14848" width="13.140625" style="934" customWidth="1"/>
    <col min="14849" max="14849" width="12.28515625" style="934" customWidth="1"/>
    <col min="14850" max="14850" width="3" style="934" customWidth="1"/>
    <col min="14851" max="14851" width="20.28515625" style="934" customWidth="1"/>
    <col min="14852" max="14852" width="12.5703125" style="934" customWidth="1"/>
    <col min="14853" max="14853" width="11.7109375" style="934" customWidth="1"/>
    <col min="14854" max="14854" width="9.140625" style="934"/>
    <col min="14855" max="14855" width="2.85546875" style="934" customWidth="1"/>
    <col min="14856" max="14856" width="18.5703125" style="934" customWidth="1"/>
    <col min="14857" max="14857" width="14.42578125" style="934" customWidth="1"/>
    <col min="14858" max="14858" width="13.7109375" style="934" customWidth="1"/>
    <col min="14859" max="14859" width="10.140625" style="934" customWidth="1"/>
    <col min="14860" max="14860" width="4.42578125" style="934" customWidth="1"/>
    <col min="14861" max="14861" width="24" style="934" customWidth="1"/>
    <col min="14862" max="14862" width="13.140625" style="934" customWidth="1"/>
    <col min="14863" max="14863" width="13" style="934" customWidth="1"/>
    <col min="14864" max="14864" width="10.42578125" style="934" customWidth="1"/>
    <col min="14865" max="15100" width="9.140625" style="934"/>
    <col min="15101" max="15101" width="5" style="934" customWidth="1"/>
    <col min="15102" max="15102" width="17.7109375" style="934" customWidth="1"/>
    <col min="15103" max="15103" width="13.85546875" style="934" customWidth="1"/>
    <col min="15104" max="15104" width="13.140625" style="934" customWidth="1"/>
    <col min="15105" max="15105" width="12.28515625" style="934" customWidth="1"/>
    <col min="15106" max="15106" width="3" style="934" customWidth="1"/>
    <col min="15107" max="15107" width="20.28515625" style="934" customWidth="1"/>
    <col min="15108" max="15108" width="12.5703125" style="934" customWidth="1"/>
    <col min="15109" max="15109" width="11.7109375" style="934" customWidth="1"/>
    <col min="15110" max="15110" width="9.140625" style="934"/>
    <col min="15111" max="15111" width="2.85546875" style="934" customWidth="1"/>
    <col min="15112" max="15112" width="18.5703125" style="934" customWidth="1"/>
    <col min="15113" max="15113" width="14.42578125" style="934" customWidth="1"/>
    <col min="15114" max="15114" width="13.7109375" style="934" customWidth="1"/>
    <col min="15115" max="15115" width="10.140625" style="934" customWidth="1"/>
    <col min="15116" max="15116" width="4.42578125" style="934" customWidth="1"/>
    <col min="15117" max="15117" width="24" style="934" customWidth="1"/>
    <col min="15118" max="15118" width="13.140625" style="934" customWidth="1"/>
    <col min="15119" max="15119" width="13" style="934" customWidth="1"/>
    <col min="15120" max="15120" width="10.42578125" style="934" customWidth="1"/>
    <col min="15121" max="15356" width="9.140625" style="934"/>
    <col min="15357" max="15357" width="5" style="934" customWidth="1"/>
    <col min="15358" max="15358" width="17.7109375" style="934" customWidth="1"/>
    <col min="15359" max="15359" width="13.85546875" style="934" customWidth="1"/>
    <col min="15360" max="15360" width="13.140625" style="934" customWidth="1"/>
    <col min="15361" max="15361" width="12.28515625" style="934" customWidth="1"/>
    <col min="15362" max="15362" width="3" style="934" customWidth="1"/>
    <col min="15363" max="15363" width="20.28515625" style="934" customWidth="1"/>
    <col min="15364" max="15364" width="12.5703125" style="934" customWidth="1"/>
    <col min="15365" max="15365" width="11.7109375" style="934" customWidth="1"/>
    <col min="15366" max="15366" width="9.140625" style="934"/>
    <col min="15367" max="15367" width="2.85546875" style="934" customWidth="1"/>
    <col min="15368" max="15368" width="18.5703125" style="934" customWidth="1"/>
    <col min="15369" max="15369" width="14.42578125" style="934" customWidth="1"/>
    <col min="15370" max="15370" width="13.7109375" style="934" customWidth="1"/>
    <col min="15371" max="15371" width="10.140625" style="934" customWidth="1"/>
    <col min="15372" max="15372" width="4.42578125" style="934" customWidth="1"/>
    <col min="15373" max="15373" width="24" style="934" customWidth="1"/>
    <col min="15374" max="15374" width="13.140625" style="934" customWidth="1"/>
    <col min="15375" max="15375" width="13" style="934" customWidth="1"/>
    <col min="15376" max="15376" width="10.42578125" style="934" customWidth="1"/>
    <col min="15377" max="15612" width="9.140625" style="934"/>
    <col min="15613" max="15613" width="5" style="934" customWidth="1"/>
    <col min="15614" max="15614" width="17.7109375" style="934" customWidth="1"/>
    <col min="15615" max="15615" width="13.85546875" style="934" customWidth="1"/>
    <col min="15616" max="15616" width="13.140625" style="934" customWidth="1"/>
    <col min="15617" max="15617" width="12.28515625" style="934" customWidth="1"/>
    <col min="15618" max="15618" width="3" style="934" customWidth="1"/>
    <col min="15619" max="15619" width="20.28515625" style="934" customWidth="1"/>
    <col min="15620" max="15620" width="12.5703125" style="934" customWidth="1"/>
    <col min="15621" max="15621" width="11.7109375" style="934" customWidth="1"/>
    <col min="15622" max="15622" width="9.140625" style="934"/>
    <col min="15623" max="15623" width="2.85546875" style="934" customWidth="1"/>
    <col min="15624" max="15624" width="18.5703125" style="934" customWidth="1"/>
    <col min="15625" max="15625" width="14.42578125" style="934" customWidth="1"/>
    <col min="15626" max="15626" width="13.7109375" style="934" customWidth="1"/>
    <col min="15627" max="15627" width="10.140625" style="934" customWidth="1"/>
    <col min="15628" max="15628" width="4.42578125" style="934" customWidth="1"/>
    <col min="15629" max="15629" width="24" style="934" customWidth="1"/>
    <col min="15630" max="15630" width="13.140625" style="934" customWidth="1"/>
    <col min="15631" max="15631" width="13" style="934" customWidth="1"/>
    <col min="15632" max="15632" width="10.42578125" style="934" customWidth="1"/>
    <col min="15633" max="15868" width="9.140625" style="934"/>
    <col min="15869" max="15869" width="5" style="934" customWidth="1"/>
    <col min="15870" max="15870" width="17.7109375" style="934" customWidth="1"/>
    <col min="15871" max="15871" width="13.85546875" style="934" customWidth="1"/>
    <col min="15872" max="15872" width="13.140625" style="934" customWidth="1"/>
    <col min="15873" max="15873" width="12.28515625" style="934" customWidth="1"/>
    <col min="15874" max="15874" width="3" style="934" customWidth="1"/>
    <col min="15875" max="15875" width="20.28515625" style="934" customWidth="1"/>
    <col min="15876" max="15876" width="12.5703125" style="934" customWidth="1"/>
    <col min="15877" max="15877" width="11.7109375" style="934" customWidth="1"/>
    <col min="15878" max="15878" width="9.140625" style="934"/>
    <col min="15879" max="15879" width="2.85546875" style="934" customWidth="1"/>
    <col min="15880" max="15880" width="18.5703125" style="934" customWidth="1"/>
    <col min="15881" max="15881" width="14.42578125" style="934" customWidth="1"/>
    <col min="15882" max="15882" width="13.7109375" style="934" customWidth="1"/>
    <col min="15883" max="15883" width="10.140625" style="934" customWidth="1"/>
    <col min="15884" max="15884" width="4.42578125" style="934" customWidth="1"/>
    <col min="15885" max="15885" width="24" style="934" customWidth="1"/>
    <col min="15886" max="15886" width="13.140625" style="934" customWidth="1"/>
    <col min="15887" max="15887" width="13" style="934" customWidth="1"/>
    <col min="15888" max="15888" width="10.42578125" style="934" customWidth="1"/>
    <col min="15889" max="16124" width="9.140625" style="934"/>
    <col min="16125" max="16125" width="5" style="934" customWidth="1"/>
    <col min="16126" max="16126" width="17.7109375" style="934" customWidth="1"/>
    <col min="16127" max="16127" width="13.85546875" style="934" customWidth="1"/>
    <col min="16128" max="16128" width="13.140625" style="934" customWidth="1"/>
    <col min="16129" max="16129" width="12.28515625" style="934" customWidth="1"/>
    <col min="16130" max="16130" width="3" style="934" customWidth="1"/>
    <col min="16131" max="16131" width="20.28515625" style="934" customWidth="1"/>
    <col min="16132" max="16132" width="12.5703125" style="934" customWidth="1"/>
    <col min="16133" max="16133" width="11.7109375" style="934" customWidth="1"/>
    <col min="16134" max="16134" width="9.140625" style="934"/>
    <col min="16135" max="16135" width="2.85546875" style="934" customWidth="1"/>
    <col min="16136" max="16136" width="18.5703125" style="934" customWidth="1"/>
    <col min="16137" max="16137" width="14.42578125" style="934" customWidth="1"/>
    <col min="16138" max="16138" width="13.7109375" style="934" customWidth="1"/>
    <col min="16139" max="16139" width="10.140625" style="934" customWidth="1"/>
    <col min="16140" max="16140" width="4.42578125" style="934" customWidth="1"/>
    <col min="16141" max="16141" width="24" style="934" customWidth="1"/>
    <col min="16142" max="16142" width="13.140625" style="934" customWidth="1"/>
    <col min="16143" max="16143" width="13" style="934" customWidth="1"/>
    <col min="16144" max="16144" width="10.42578125" style="934" customWidth="1"/>
    <col min="16145" max="16384" width="9.140625" style="934"/>
  </cols>
  <sheetData>
    <row r="1" spans="1:24" ht="18.75">
      <c r="A1" s="531"/>
    </row>
    <row r="2" spans="1:24" ht="28.5" customHeight="1">
      <c r="A2" s="1177" t="s">
        <v>378</v>
      </c>
      <c r="B2" s="1177"/>
      <c r="C2" s="1177"/>
      <c r="D2" s="1177"/>
      <c r="E2" s="1177"/>
      <c r="F2" s="1177"/>
      <c r="G2" s="1177"/>
      <c r="H2" s="1177"/>
      <c r="I2" s="1177"/>
      <c r="J2" s="1177"/>
      <c r="K2" s="1177"/>
      <c r="L2" s="1177"/>
      <c r="M2" s="1177"/>
      <c r="N2" s="1177"/>
      <c r="O2" s="1177"/>
      <c r="P2" s="1177"/>
      <c r="Q2" s="1177"/>
      <c r="R2" s="1177"/>
      <c r="S2" s="1177"/>
      <c r="T2" s="1177"/>
      <c r="U2" s="1177"/>
      <c r="V2" s="1177"/>
      <c r="W2" s="1177"/>
      <c r="X2" s="1177"/>
    </row>
    <row r="3" spans="1:24" ht="15.75" customHeight="1">
      <c r="A3" s="1178" t="s">
        <v>379</v>
      </c>
      <c r="B3" s="1178"/>
      <c r="C3" s="1178"/>
      <c r="D3" s="1178"/>
      <c r="E3" s="1178"/>
      <c r="F3" s="1178"/>
      <c r="P3" s="533"/>
    </row>
    <row r="4" spans="1:24" ht="4.5" customHeight="1">
      <c r="A4" s="534"/>
      <c r="B4" s="534"/>
      <c r="C4" s="532"/>
      <c r="D4" s="532"/>
    </row>
    <row r="5" spans="1:24" ht="15.75" thickBot="1">
      <c r="A5" s="535" t="s">
        <v>116</v>
      </c>
      <c r="B5" s="1179" t="s">
        <v>117</v>
      </c>
      <c r="C5" s="1179"/>
      <c r="D5" s="536"/>
      <c r="E5" s="536"/>
      <c r="F5" s="535" t="s">
        <v>118</v>
      </c>
      <c r="G5" s="537" t="s">
        <v>119</v>
      </c>
      <c r="H5" s="807"/>
      <c r="I5" s="536"/>
      <c r="J5" s="536"/>
      <c r="K5" s="535" t="s">
        <v>120</v>
      </c>
      <c r="L5" s="538" t="s">
        <v>121</v>
      </c>
      <c r="M5" s="536"/>
      <c r="N5" s="539"/>
      <c r="O5"/>
      <c r="P5" s="535" t="s">
        <v>122</v>
      </c>
      <c r="Q5" s="538" t="s">
        <v>123</v>
      </c>
      <c r="R5" s="536"/>
    </row>
    <row r="6" spans="1:24" ht="43.5" thickBot="1">
      <c r="A6" s="540" t="s">
        <v>124</v>
      </c>
      <c r="B6" s="541" t="s">
        <v>125</v>
      </c>
      <c r="C6" s="542" t="s">
        <v>126</v>
      </c>
      <c r="D6" s="563" t="s">
        <v>127</v>
      </c>
      <c r="F6" s="540" t="s">
        <v>124</v>
      </c>
      <c r="G6" s="541" t="s">
        <v>125</v>
      </c>
      <c r="H6" s="808" t="s">
        <v>126</v>
      </c>
      <c r="I6" s="563" t="s">
        <v>127</v>
      </c>
      <c r="K6" s="540" t="s">
        <v>124</v>
      </c>
      <c r="L6" s="541" t="s">
        <v>125</v>
      </c>
      <c r="M6" s="542" t="s">
        <v>128</v>
      </c>
      <c r="N6" s="563" t="s">
        <v>127</v>
      </c>
      <c r="O6"/>
      <c r="P6" s="544" t="s">
        <v>124</v>
      </c>
      <c r="Q6" s="545" t="s">
        <v>125</v>
      </c>
      <c r="R6" s="546" t="s">
        <v>128</v>
      </c>
      <c r="S6" s="570" t="s">
        <v>127</v>
      </c>
    </row>
    <row r="7" spans="1:24" ht="15.75">
      <c r="A7" s="548" t="s">
        <v>314</v>
      </c>
      <c r="B7" s="549">
        <v>1537.34</v>
      </c>
      <c r="C7" s="549">
        <v>368.505</v>
      </c>
      <c r="D7" s="568">
        <v>4.1718294188681293</v>
      </c>
      <c r="F7" s="655" t="s">
        <v>150</v>
      </c>
      <c r="G7" s="547">
        <v>155.37799999999999</v>
      </c>
      <c r="H7" s="547">
        <v>62.082999999999998</v>
      </c>
      <c r="I7" s="644">
        <v>2.502746323470193</v>
      </c>
      <c r="K7" s="548" t="s">
        <v>129</v>
      </c>
      <c r="L7" s="549">
        <v>83759.635999999999</v>
      </c>
      <c r="M7" s="549">
        <v>15194.368</v>
      </c>
      <c r="N7" s="568">
        <v>5.512544911377689</v>
      </c>
      <c r="O7"/>
      <c r="P7" s="655" t="s">
        <v>130</v>
      </c>
      <c r="Q7" s="547">
        <v>24412.427</v>
      </c>
      <c r="R7" s="547">
        <v>4650.0309999999999</v>
      </c>
      <c r="S7" s="644">
        <v>5.2499493014132597</v>
      </c>
    </row>
    <row r="8" spans="1:24" ht="16.5" thickBot="1">
      <c r="A8" s="548" t="s">
        <v>321</v>
      </c>
      <c r="B8" s="549">
        <v>1393.99</v>
      </c>
      <c r="C8" s="549">
        <v>335.12299999999999</v>
      </c>
      <c r="D8" s="568">
        <v>4.159636909433253</v>
      </c>
      <c r="F8" s="548" t="s">
        <v>131</v>
      </c>
      <c r="G8" s="549">
        <v>103.59099999999999</v>
      </c>
      <c r="H8" s="549">
        <v>44.997999999999998</v>
      </c>
      <c r="I8" s="568">
        <v>2.302124538868394</v>
      </c>
      <c r="K8" s="548" t="s">
        <v>132</v>
      </c>
      <c r="L8" s="549">
        <v>81537.633000000002</v>
      </c>
      <c r="M8" s="549">
        <v>15292.597</v>
      </c>
      <c r="N8" s="568">
        <v>5.3318369012143592</v>
      </c>
      <c r="O8"/>
      <c r="P8" s="548" t="s">
        <v>132</v>
      </c>
      <c r="Q8" s="549">
        <v>16163.065000000001</v>
      </c>
      <c r="R8" s="549">
        <v>3418.6289999999999</v>
      </c>
      <c r="S8" s="568">
        <v>4.7279377200626334</v>
      </c>
    </row>
    <row r="9" spans="1:24" ht="16.5" thickBot="1">
      <c r="A9" s="548" t="s">
        <v>129</v>
      </c>
      <c r="B9" s="549">
        <v>1126.4259999999999</v>
      </c>
      <c r="C9" s="549">
        <v>298.274</v>
      </c>
      <c r="D9" s="568">
        <v>3.7764806855441639</v>
      </c>
      <c r="F9" s="810" t="s">
        <v>249</v>
      </c>
      <c r="G9" s="552">
        <v>267.53699999999998</v>
      </c>
      <c r="H9" s="552">
        <v>110.217</v>
      </c>
      <c r="I9" s="643">
        <v>2.4273660143172102</v>
      </c>
      <c r="K9" s="548" t="s">
        <v>315</v>
      </c>
      <c r="L9" s="549">
        <v>26225.447</v>
      </c>
      <c r="M9" s="549">
        <v>5435.2969999999996</v>
      </c>
      <c r="N9" s="568">
        <v>4.8250255689799477</v>
      </c>
      <c r="O9"/>
      <c r="P9" s="548" t="s">
        <v>136</v>
      </c>
      <c r="Q9" s="549">
        <v>13005.903</v>
      </c>
      <c r="R9" s="549">
        <v>1812.249</v>
      </c>
      <c r="S9" s="568">
        <v>7.1766644649824611</v>
      </c>
    </row>
    <row r="10" spans="1:24" ht="15.75">
      <c r="A10" s="548" t="s">
        <v>139</v>
      </c>
      <c r="B10" s="549">
        <v>1109.826</v>
      </c>
      <c r="C10" s="549">
        <v>383.4</v>
      </c>
      <c r="D10" s="568">
        <v>2.8946948356807516</v>
      </c>
      <c r="K10" s="548" t="s">
        <v>131</v>
      </c>
      <c r="L10" s="549">
        <v>22944.437000000002</v>
      </c>
      <c r="M10" s="549">
        <v>3612.7869999999998</v>
      </c>
      <c r="N10" s="568">
        <v>6.3508966900069126</v>
      </c>
      <c r="O10"/>
      <c r="P10" s="548" t="s">
        <v>131</v>
      </c>
      <c r="Q10" s="549">
        <v>12185.004999999999</v>
      </c>
      <c r="R10" s="549">
        <v>2621.8989999999999</v>
      </c>
      <c r="S10" s="568">
        <v>4.6473967914095855</v>
      </c>
    </row>
    <row r="11" spans="1:24" ht="15.75">
      <c r="A11" s="548" t="s">
        <v>320</v>
      </c>
      <c r="B11" s="549">
        <v>545.65</v>
      </c>
      <c r="C11" s="549">
        <v>107.105</v>
      </c>
      <c r="D11" s="568">
        <v>5.0945334018019697</v>
      </c>
      <c r="K11" s="548" t="s">
        <v>138</v>
      </c>
      <c r="L11" s="549">
        <v>21780.715</v>
      </c>
      <c r="M11" s="549">
        <v>3134.83</v>
      </c>
      <c r="N11" s="568">
        <v>6.9479732553280407</v>
      </c>
      <c r="O11"/>
      <c r="P11" s="548" t="s">
        <v>133</v>
      </c>
      <c r="Q11" s="549">
        <v>10015.148999999999</v>
      </c>
      <c r="R11" s="549">
        <v>1657.4829999999999</v>
      </c>
      <c r="S11" s="568">
        <v>6.0423841451164204</v>
      </c>
    </row>
    <row r="12" spans="1:24" ht="15.75">
      <c r="A12" s="548" t="s">
        <v>142</v>
      </c>
      <c r="B12" s="549">
        <v>526.279</v>
      </c>
      <c r="C12" s="549">
        <v>188.90600000000001</v>
      </c>
      <c r="D12" s="568">
        <v>2.785930568642605</v>
      </c>
      <c r="H12" s="934"/>
      <c r="K12" s="548" t="s">
        <v>134</v>
      </c>
      <c r="L12" s="549">
        <v>15979.322</v>
      </c>
      <c r="M12" s="549">
        <v>2986.183</v>
      </c>
      <c r="N12" s="568">
        <v>5.351085985018333</v>
      </c>
      <c r="O12"/>
      <c r="P12" s="548" t="s">
        <v>266</v>
      </c>
      <c r="Q12" s="549">
        <v>8434.9500000000007</v>
      </c>
      <c r="R12" s="549">
        <v>1752.348</v>
      </c>
      <c r="S12" s="568">
        <v>4.8135130693218473</v>
      </c>
    </row>
    <row r="13" spans="1:24" ht="15.75">
      <c r="A13" s="548" t="s">
        <v>137</v>
      </c>
      <c r="B13" s="549">
        <v>408.00700000000001</v>
      </c>
      <c r="C13" s="549">
        <v>136.76300000000001</v>
      </c>
      <c r="D13" s="568">
        <v>2.9833142004781994</v>
      </c>
      <c r="H13" s="934"/>
      <c r="K13" s="548" t="s">
        <v>130</v>
      </c>
      <c r="L13" s="549">
        <v>13320.819</v>
      </c>
      <c r="M13" s="549">
        <v>2070.5160000000001</v>
      </c>
      <c r="N13" s="568">
        <v>6.4335745292477808</v>
      </c>
      <c r="O13"/>
      <c r="P13" s="548" t="s">
        <v>315</v>
      </c>
      <c r="Q13" s="549">
        <v>7708.0209999999997</v>
      </c>
      <c r="R13" s="549">
        <v>1670.913</v>
      </c>
      <c r="S13" s="568">
        <v>4.613059447140575</v>
      </c>
    </row>
    <row r="14" spans="1:24" ht="15.75">
      <c r="A14" s="548" t="s">
        <v>299</v>
      </c>
      <c r="B14" s="549">
        <v>255.3</v>
      </c>
      <c r="C14" s="549">
        <v>69.650000000000006</v>
      </c>
      <c r="D14" s="568">
        <v>3.665470208183776</v>
      </c>
      <c r="K14" s="548" t="s">
        <v>136</v>
      </c>
      <c r="L14" s="549">
        <v>12299.947</v>
      </c>
      <c r="M14" s="549">
        <v>1658.835</v>
      </c>
      <c r="N14" s="568">
        <v>7.4148103940416012</v>
      </c>
      <c r="O14"/>
      <c r="P14" s="548" t="s">
        <v>138</v>
      </c>
      <c r="Q14" s="549">
        <v>6096.4809999999998</v>
      </c>
      <c r="R14" s="549">
        <v>1248.027</v>
      </c>
      <c r="S14" s="568">
        <v>4.8848951184549687</v>
      </c>
    </row>
    <row r="15" spans="1:24" ht="15.75">
      <c r="A15" s="548" t="s">
        <v>144</v>
      </c>
      <c r="B15" s="549">
        <v>221.55199999999999</v>
      </c>
      <c r="C15" s="549">
        <v>68.25</v>
      </c>
      <c r="D15" s="568">
        <v>3.2461831501831502</v>
      </c>
      <c r="E15" s="727"/>
      <c r="K15" s="548" t="s">
        <v>139</v>
      </c>
      <c r="L15" s="549">
        <v>11101.906000000001</v>
      </c>
      <c r="M15" s="549">
        <v>1974.8689999999999</v>
      </c>
      <c r="N15" s="568">
        <v>5.6215911030048078</v>
      </c>
      <c r="O15"/>
      <c r="P15" s="548" t="s">
        <v>129</v>
      </c>
      <c r="Q15" s="549">
        <v>5520.6710000000003</v>
      </c>
      <c r="R15" s="549">
        <v>1158.183</v>
      </c>
      <c r="S15" s="568">
        <v>4.7666655442188324</v>
      </c>
    </row>
    <row r="16" spans="1:24" ht="15.75">
      <c r="A16" s="548" t="s">
        <v>147</v>
      </c>
      <c r="B16" s="549">
        <v>171.33099999999999</v>
      </c>
      <c r="C16" s="549">
        <v>74.881</v>
      </c>
      <c r="D16" s="568">
        <v>2.2880436959976493</v>
      </c>
      <c r="E16" s="572"/>
      <c r="K16" s="548" t="s">
        <v>146</v>
      </c>
      <c r="L16" s="549">
        <v>10684.852999999999</v>
      </c>
      <c r="M16" s="549">
        <v>2146.1559999999999</v>
      </c>
      <c r="N16" s="568">
        <v>4.9786003440570017</v>
      </c>
      <c r="O16"/>
      <c r="P16" s="548" t="s">
        <v>139</v>
      </c>
      <c r="Q16" s="549">
        <v>3193.299</v>
      </c>
      <c r="R16" s="549">
        <v>571.23099999999999</v>
      </c>
      <c r="S16" s="568">
        <v>5.5902060637465407</v>
      </c>
    </row>
    <row r="17" spans="1:19" ht="15.75">
      <c r="A17" s="548" t="s">
        <v>150</v>
      </c>
      <c r="B17" s="549">
        <v>155.37799999999999</v>
      </c>
      <c r="C17" s="549">
        <v>62.082999999999998</v>
      </c>
      <c r="D17" s="568">
        <v>2.502746323470193</v>
      </c>
      <c r="K17" s="548" t="s">
        <v>277</v>
      </c>
      <c r="L17" s="549">
        <v>8327.6839999999993</v>
      </c>
      <c r="M17" s="549">
        <v>1021.275</v>
      </c>
      <c r="N17" s="568">
        <v>8.1542033242760272</v>
      </c>
      <c r="O17"/>
      <c r="P17" s="548" t="s">
        <v>145</v>
      </c>
      <c r="Q17" s="549">
        <v>3085.6680000000001</v>
      </c>
      <c r="R17" s="549">
        <v>727.76700000000005</v>
      </c>
      <c r="S17" s="568">
        <v>4.2399119498410895</v>
      </c>
    </row>
    <row r="18" spans="1:19" ht="15.75">
      <c r="A18" s="548" t="s">
        <v>132</v>
      </c>
      <c r="B18" s="549">
        <v>123.849</v>
      </c>
      <c r="C18" s="549">
        <v>26.27</v>
      </c>
      <c r="D18" s="568">
        <v>4.7144651693947468</v>
      </c>
      <c r="K18" s="548" t="s">
        <v>143</v>
      </c>
      <c r="L18" s="549">
        <v>8046.4610000000002</v>
      </c>
      <c r="M18" s="549">
        <v>1379.3510000000001</v>
      </c>
      <c r="N18" s="568">
        <v>5.833512282225481</v>
      </c>
      <c r="O18"/>
      <c r="P18" s="548" t="s">
        <v>143</v>
      </c>
      <c r="Q18" s="549">
        <v>2353.991</v>
      </c>
      <c r="R18" s="549">
        <v>588.64200000000005</v>
      </c>
      <c r="S18" s="568">
        <v>3.99901977772568</v>
      </c>
    </row>
    <row r="19" spans="1:19" ht="15.75">
      <c r="A19" s="548" t="s">
        <v>135</v>
      </c>
      <c r="B19" s="549">
        <v>123.43</v>
      </c>
      <c r="C19" s="549">
        <v>44.978000000000002</v>
      </c>
      <c r="D19" s="568">
        <v>2.7442305126950957</v>
      </c>
      <c r="K19" s="548" t="s">
        <v>144</v>
      </c>
      <c r="L19" s="549">
        <v>4967.576</v>
      </c>
      <c r="M19" s="549">
        <v>997.99800000000005</v>
      </c>
      <c r="N19" s="568">
        <v>4.9775410371563868</v>
      </c>
      <c r="O19"/>
      <c r="P19" s="548" t="s">
        <v>277</v>
      </c>
      <c r="Q19" s="549">
        <v>2190.7739999999999</v>
      </c>
      <c r="R19" s="549">
        <v>413.59100000000001</v>
      </c>
      <c r="S19" s="568">
        <v>5.2969576223854</v>
      </c>
    </row>
    <row r="20" spans="1:19" ht="15.75">
      <c r="A20" s="548" t="s">
        <v>278</v>
      </c>
      <c r="B20" s="549">
        <v>120.366</v>
      </c>
      <c r="C20" s="549">
        <v>39.22</v>
      </c>
      <c r="D20" s="568">
        <v>3.0689954105048445</v>
      </c>
      <c r="K20" s="548" t="s">
        <v>137</v>
      </c>
      <c r="L20" s="549">
        <v>4351.0119999999997</v>
      </c>
      <c r="M20" s="549">
        <v>998.94200000000001</v>
      </c>
      <c r="N20" s="568">
        <v>4.3556202462205009</v>
      </c>
      <c r="O20"/>
      <c r="P20" s="548" t="s">
        <v>147</v>
      </c>
      <c r="Q20" s="549">
        <v>1852.712</v>
      </c>
      <c r="R20" s="549">
        <v>416.65600000000001</v>
      </c>
      <c r="S20" s="568">
        <v>4.4466226335394188</v>
      </c>
    </row>
    <row r="21" spans="1:19" ht="16.5" thickBot="1">
      <c r="A21" s="548" t="s">
        <v>131</v>
      </c>
      <c r="B21" s="549">
        <v>103.59099999999999</v>
      </c>
      <c r="C21" s="549">
        <v>44.997999999999998</v>
      </c>
      <c r="D21" s="568">
        <v>2.302124538868394</v>
      </c>
      <c r="K21" s="548" t="s">
        <v>276</v>
      </c>
      <c r="L21" s="549">
        <v>4300.3310000000001</v>
      </c>
      <c r="M21" s="549">
        <v>735.96100000000001</v>
      </c>
      <c r="N21" s="568">
        <v>5.8431506560809607</v>
      </c>
      <c r="O21"/>
      <c r="P21" s="548" t="s">
        <v>276</v>
      </c>
      <c r="Q21" s="549">
        <v>1753.961</v>
      </c>
      <c r="R21" s="549">
        <v>374.98399999999998</v>
      </c>
      <c r="S21" s="568">
        <v>4.6774289036332224</v>
      </c>
    </row>
    <row r="22" spans="1:19" ht="16.5" thickBot="1">
      <c r="A22" s="810" t="s">
        <v>249</v>
      </c>
      <c r="B22" s="552">
        <v>7996.4</v>
      </c>
      <c r="C22" s="552">
        <v>2271.701</v>
      </c>
      <c r="D22" s="643">
        <v>3.5200054936807263</v>
      </c>
      <c r="H22" s="934"/>
      <c r="K22" s="548" t="s">
        <v>147</v>
      </c>
      <c r="L22" s="549">
        <v>3808.1559999999999</v>
      </c>
      <c r="M22" s="549">
        <v>1012.898</v>
      </c>
      <c r="N22" s="568">
        <v>3.7596638555905924</v>
      </c>
      <c r="O22"/>
      <c r="P22" s="548" t="s">
        <v>134</v>
      </c>
      <c r="Q22" s="549">
        <v>1443.2059999999999</v>
      </c>
      <c r="R22" s="549">
        <v>341.57299999999998</v>
      </c>
      <c r="S22" s="568">
        <v>4.2251758774844612</v>
      </c>
    </row>
    <row r="23" spans="1:19" ht="15.75">
      <c r="A23"/>
      <c r="B23"/>
      <c r="C23"/>
      <c r="D23"/>
      <c r="H23" s="934"/>
      <c r="K23" s="548" t="s">
        <v>133</v>
      </c>
      <c r="L23" s="549">
        <v>3419.931</v>
      </c>
      <c r="M23" s="549">
        <v>534.70500000000004</v>
      </c>
      <c r="N23" s="568">
        <v>6.3959211153813778</v>
      </c>
      <c r="O23"/>
      <c r="P23" s="548" t="s">
        <v>148</v>
      </c>
      <c r="Q23" s="549">
        <v>1429.184</v>
      </c>
      <c r="R23" s="549">
        <v>289.089</v>
      </c>
      <c r="S23" s="568">
        <v>4.9437508864052244</v>
      </c>
    </row>
    <row r="24" spans="1:19" ht="15.75">
      <c r="H24" s="934"/>
      <c r="K24" s="548" t="s">
        <v>278</v>
      </c>
      <c r="L24" s="549">
        <v>2889.067</v>
      </c>
      <c r="M24" s="549">
        <v>608.447</v>
      </c>
      <c r="N24" s="568">
        <v>4.7482640229962509</v>
      </c>
      <c r="O24"/>
      <c r="P24" s="548" t="s">
        <v>331</v>
      </c>
      <c r="Q24" s="549">
        <v>1312.8219999999999</v>
      </c>
      <c r="R24" s="549">
        <v>232.375</v>
      </c>
      <c r="S24" s="568">
        <v>5.6495836471221086</v>
      </c>
    </row>
    <row r="25" spans="1:19" ht="15.75">
      <c r="A25" s="80"/>
      <c r="B25" s="80"/>
      <c r="C25" s="80"/>
      <c r="D25" s="80"/>
      <c r="H25" s="934"/>
      <c r="K25" s="548" t="s">
        <v>135</v>
      </c>
      <c r="L25" s="549">
        <v>2196.6590000000001</v>
      </c>
      <c r="M25" s="549">
        <v>604.51499999999999</v>
      </c>
      <c r="N25" s="568">
        <v>3.6337543319851453</v>
      </c>
      <c r="O25"/>
      <c r="P25" s="548" t="s">
        <v>146</v>
      </c>
      <c r="Q25" s="549">
        <v>1133.8399999999999</v>
      </c>
      <c r="R25" s="549">
        <v>249.02099999999999</v>
      </c>
      <c r="S25" s="568">
        <v>4.5531902931881243</v>
      </c>
    </row>
    <row r="26" spans="1:19" ht="15.75">
      <c r="H26" s="934"/>
      <c r="K26" s="548" t="s">
        <v>142</v>
      </c>
      <c r="L26" s="549">
        <v>1970.0889999999999</v>
      </c>
      <c r="M26" s="549">
        <v>363.00299999999999</v>
      </c>
      <c r="N26" s="568">
        <v>5.4271975713699332</v>
      </c>
      <c r="O26"/>
      <c r="P26" s="548" t="s">
        <v>149</v>
      </c>
      <c r="Q26" s="549">
        <v>1008.075</v>
      </c>
      <c r="R26" s="549">
        <v>313.80399999999997</v>
      </c>
      <c r="S26" s="568">
        <v>3.2124351506035618</v>
      </c>
    </row>
    <row r="27" spans="1:19" ht="15.75">
      <c r="A27" s="80"/>
      <c r="B27" s="80"/>
      <c r="C27" s="80"/>
      <c r="D27" s="80"/>
      <c r="H27" s="934"/>
      <c r="K27" s="548" t="s">
        <v>332</v>
      </c>
      <c r="L27" s="549">
        <v>1957.854</v>
      </c>
      <c r="M27" s="549">
        <v>257.93299999999999</v>
      </c>
      <c r="N27" s="568">
        <v>7.5905525853613147</v>
      </c>
      <c r="O27"/>
      <c r="P27" s="548" t="s">
        <v>140</v>
      </c>
      <c r="Q27" s="549">
        <v>762.05100000000004</v>
      </c>
      <c r="R27" s="549">
        <v>186.773</v>
      </c>
      <c r="S27" s="568">
        <v>4.0800918762347882</v>
      </c>
    </row>
    <row r="28" spans="1:19" ht="16.5" thickBot="1">
      <c r="H28" s="934"/>
      <c r="K28" s="892" t="s">
        <v>322</v>
      </c>
      <c r="L28" s="809">
        <v>1209.9849999999999</v>
      </c>
      <c r="M28" s="809">
        <v>297.464</v>
      </c>
      <c r="N28" s="893">
        <v>4.0676686926821395</v>
      </c>
      <c r="O28"/>
      <c r="P28" s="548" t="s">
        <v>142</v>
      </c>
      <c r="Q28" s="549">
        <v>720.745</v>
      </c>
      <c r="R28" s="549">
        <v>159.904</v>
      </c>
      <c r="S28" s="568">
        <v>4.5073606663998405</v>
      </c>
    </row>
    <row r="29" spans="1:19" ht="16.5" thickBot="1">
      <c r="H29" s="934"/>
      <c r="K29" s="810" t="s">
        <v>249</v>
      </c>
      <c r="L29" s="552">
        <v>349929.59600000002</v>
      </c>
      <c r="M29" s="552">
        <v>62842.372000000003</v>
      </c>
      <c r="N29" s="643">
        <v>5.5683702709375771</v>
      </c>
      <c r="O29"/>
      <c r="P29" s="548" t="s">
        <v>333</v>
      </c>
      <c r="Q29" s="549">
        <v>708.69299999999998</v>
      </c>
      <c r="R29" s="549">
        <v>134.089</v>
      </c>
      <c r="S29" s="568">
        <v>5.285243383126133</v>
      </c>
    </row>
    <row r="30" spans="1:19" ht="15.75">
      <c r="A30" s="80"/>
      <c r="B30" s="80"/>
      <c r="C30" s="80"/>
      <c r="D30" s="80"/>
      <c r="E30" s="80"/>
      <c r="F30" s="80"/>
      <c r="G30" s="80"/>
      <c r="H30" s="80"/>
      <c r="I30" s="80"/>
      <c r="J30" s="80"/>
      <c r="K30"/>
      <c r="L30"/>
      <c r="M30"/>
      <c r="N30"/>
      <c r="O30"/>
      <c r="P30" s="548" t="s">
        <v>144</v>
      </c>
      <c r="Q30" s="549">
        <v>689.54600000000005</v>
      </c>
      <c r="R30" s="549">
        <v>156.393</v>
      </c>
      <c r="S30" s="568">
        <v>4.409059228993625</v>
      </c>
    </row>
    <row r="31" spans="1:19" ht="15.75">
      <c r="A31" s="80"/>
      <c r="B31" s="80"/>
      <c r="C31" s="80"/>
      <c r="D31" s="80"/>
      <c r="E31" s="80"/>
      <c r="F31" s="80"/>
      <c r="G31" s="80"/>
      <c r="H31" s="80"/>
      <c r="I31" s="80"/>
      <c r="J31" s="80"/>
      <c r="K31"/>
      <c r="L31"/>
      <c r="M31"/>
      <c r="N31"/>
      <c r="O31"/>
      <c r="P31" s="548" t="s">
        <v>320</v>
      </c>
      <c r="Q31" s="549">
        <v>686.06</v>
      </c>
      <c r="R31" s="549">
        <v>184.26499999999999</v>
      </c>
      <c r="S31" s="568">
        <v>3.7232247035519497</v>
      </c>
    </row>
    <row r="32" spans="1:19" ht="16.5" thickBot="1">
      <c r="A32" s="80"/>
      <c r="B32" s="80"/>
      <c r="C32" s="80"/>
      <c r="D32" s="80"/>
      <c r="E32" s="80"/>
      <c r="F32" s="80"/>
      <c r="G32" s="80"/>
      <c r="H32" s="80"/>
      <c r="I32" s="80"/>
      <c r="J32" s="80"/>
      <c r="K32"/>
      <c r="L32"/>
      <c r="M32"/>
      <c r="N32"/>
      <c r="O32"/>
      <c r="P32" s="892" t="s">
        <v>150</v>
      </c>
      <c r="Q32" s="809">
        <v>591.67600000000004</v>
      </c>
      <c r="R32" s="809">
        <v>191.11</v>
      </c>
      <c r="S32" s="893">
        <v>3.0959970697504056</v>
      </c>
    </row>
    <row r="33" spans="1:19" ht="16.5" thickBot="1">
      <c r="A33" s="39" t="s">
        <v>311</v>
      </c>
      <c r="B33" s="39"/>
      <c r="C33" s="80"/>
      <c r="D33" s="80"/>
      <c r="E33" s="80"/>
      <c r="F33" s="80"/>
      <c r="G33" s="80"/>
      <c r="H33" s="80"/>
      <c r="I33" s="80"/>
      <c r="J33" s="80"/>
      <c r="K33"/>
      <c r="L33"/>
      <c r="M33"/>
      <c r="N33"/>
      <c r="O33"/>
      <c r="P33" s="810" t="s">
        <v>249</v>
      </c>
      <c r="Q33" s="552">
        <v>131839.95800000001</v>
      </c>
      <c r="R33" s="552">
        <v>26349.832999999999</v>
      </c>
      <c r="S33" s="643">
        <v>5.0034456764868311</v>
      </c>
    </row>
    <row r="34" spans="1:19">
      <c r="A34" s="970"/>
      <c r="C34" s="80"/>
      <c r="D34" s="80"/>
      <c r="E34" s="80"/>
      <c r="F34" s="80"/>
      <c r="G34" s="80"/>
      <c r="H34" s="80"/>
      <c r="I34" s="80"/>
      <c r="J34" s="80"/>
      <c r="K34"/>
      <c r="L34"/>
      <c r="M34"/>
      <c r="N34"/>
      <c r="O34"/>
      <c r="P34"/>
      <c r="Q34"/>
      <c r="R34"/>
      <c r="S34"/>
    </row>
    <row r="35" spans="1:19">
      <c r="A35" s="80"/>
      <c r="B35" s="80"/>
      <c r="C35" s="80"/>
      <c r="D35" s="80"/>
      <c r="E35" s="80"/>
      <c r="F35" s="80"/>
      <c r="G35" s="80"/>
      <c r="H35" s="80"/>
      <c r="I35" s="80"/>
      <c r="J35" s="80"/>
      <c r="K35"/>
      <c r="L35"/>
      <c r="M35"/>
      <c r="N35"/>
      <c r="O35"/>
      <c r="P35"/>
      <c r="Q35"/>
      <c r="R35"/>
      <c r="S35"/>
    </row>
    <row r="36" spans="1:19">
      <c r="A36"/>
      <c r="B36"/>
      <c r="C36"/>
      <c r="D36"/>
      <c r="E36"/>
      <c r="F36"/>
      <c r="G36"/>
      <c r="H36"/>
      <c r="I36"/>
      <c r="J36"/>
      <c r="K36"/>
      <c r="L36"/>
      <c r="M36"/>
      <c r="N36"/>
      <c r="O36"/>
      <c r="P36"/>
      <c r="Q36"/>
      <c r="R36"/>
      <c r="S36"/>
    </row>
    <row r="37" spans="1:19" ht="17.25" customHeight="1">
      <c r="A37"/>
      <c r="B37"/>
      <c r="C37"/>
      <c r="D37"/>
      <c r="E37"/>
      <c r="F37"/>
      <c r="G37"/>
      <c r="H37"/>
      <c r="I37"/>
      <c r="J37"/>
      <c r="K37"/>
      <c r="L37"/>
      <c r="M37"/>
      <c r="N37"/>
      <c r="O37"/>
      <c r="P37"/>
      <c r="Q37"/>
      <c r="R37"/>
      <c r="S37"/>
    </row>
    <row r="38" spans="1:19">
      <c r="A38"/>
      <c r="B38"/>
      <c r="C38"/>
      <c r="D38"/>
      <c r="E38"/>
      <c r="F38"/>
      <c r="G38"/>
      <c r="H38"/>
      <c r="I38"/>
      <c r="J38"/>
      <c r="O38"/>
      <c r="P38"/>
      <c r="Q38"/>
      <c r="R38"/>
      <c r="S38"/>
    </row>
    <row r="39" spans="1:19">
      <c r="A39"/>
      <c r="B39"/>
      <c r="C39"/>
      <c r="D39"/>
      <c r="E39"/>
      <c r="F39"/>
      <c r="G39"/>
      <c r="H39"/>
      <c r="I39"/>
      <c r="J39"/>
      <c r="K39"/>
      <c r="L39"/>
      <c r="M39"/>
      <c r="N39"/>
      <c r="O39"/>
      <c r="P39"/>
      <c r="Q39"/>
      <c r="R39"/>
      <c r="S39"/>
    </row>
    <row r="40" spans="1:19">
      <c r="A40"/>
      <c r="B40"/>
      <c r="C40"/>
      <c r="D40"/>
      <c r="E40"/>
      <c r="F40"/>
      <c r="G40"/>
      <c r="H40"/>
      <c r="I40"/>
      <c r="J40"/>
      <c r="K40"/>
      <c r="L40"/>
      <c r="M40"/>
      <c r="N40"/>
      <c r="O4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row>
    <row r="55" spans="1:19">
      <c r="A55"/>
      <c r="B55"/>
      <c r="C55"/>
      <c r="D55"/>
      <c r="E55"/>
      <c r="F55"/>
      <c r="G55"/>
      <c r="H55"/>
      <c r="I55"/>
      <c r="J55"/>
      <c r="K55"/>
      <c r="L55"/>
      <c r="M55"/>
      <c r="N55"/>
      <c r="O55"/>
      <c r="P55"/>
      <c r="Q55"/>
      <c r="R55"/>
      <c r="S55" s="80"/>
    </row>
    <row r="56" spans="1:19">
      <c r="A56"/>
      <c r="B56"/>
      <c r="C56"/>
      <c r="D56"/>
      <c r="E56"/>
      <c r="F56"/>
      <c r="G56"/>
      <c r="H56"/>
      <c r="I56"/>
      <c r="J56"/>
      <c r="K56"/>
      <c r="L56"/>
      <c r="M56"/>
      <c r="N56"/>
      <c r="O56"/>
      <c r="P56"/>
      <c r="Q56"/>
      <c r="R56"/>
      <c r="S56" s="80"/>
    </row>
    <row r="57" spans="1:19">
      <c r="A57"/>
      <c r="B57"/>
      <c r="C57"/>
      <c r="D57"/>
      <c r="E57"/>
      <c r="F57"/>
      <c r="G57"/>
      <c r="H57"/>
      <c r="I57"/>
      <c r="J57"/>
      <c r="K57"/>
      <c r="L57"/>
      <c r="M57"/>
      <c r="N57"/>
      <c r="O57"/>
      <c r="P57"/>
      <c r="Q57"/>
      <c r="R57"/>
      <c r="S57" s="80"/>
    </row>
    <row r="58" spans="1:19">
      <c r="A58"/>
      <c r="B58"/>
      <c r="C58"/>
      <c r="D58"/>
      <c r="E58"/>
      <c r="F58"/>
      <c r="G58"/>
      <c r="H58"/>
      <c r="I58"/>
      <c r="J58"/>
      <c r="K58"/>
      <c r="L58"/>
      <c r="M58"/>
      <c r="N58"/>
      <c r="O58"/>
      <c r="P58"/>
      <c r="Q58"/>
      <c r="R58"/>
      <c r="S58" s="80"/>
    </row>
    <row r="59" spans="1:19">
      <c r="A59"/>
      <c r="B59"/>
      <c r="C59"/>
      <c r="D59"/>
      <c r="E59"/>
      <c r="F59"/>
      <c r="G59"/>
      <c r="H59"/>
      <c r="I59"/>
      <c r="J59"/>
      <c r="K59"/>
      <c r="L59"/>
      <c r="M59"/>
      <c r="N59"/>
      <c r="O59"/>
      <c r="P59"/>
      <c r="Q59"/>
      <c r="R59"/>
      <c r="S59" s="80"/>
    </row>
    <row r="60" spans="1:19">
      <c r="A60"/>
      <c r="B60"/>
      <c r="C60"/>
      <c r="D60"/>
      <c r="E60"/>
      <c r="F60"/>
      <c r="G60"/>
      <c r="H60"/>
      <c r="I60"/>
      <c r="J60"/>
      <c r="K60"/>
      <c r="L60"/>
      <c r="M60"/>
      <c r="N60"/>
      <c r="O60"/>
      <c r="P60"/>
      <c r="Q60"/>
      <c r="R60"/>
      <c r="S60" s="80"/>
    </row>
    <row r="61" spans="1:19">
      <c r="A61"/>
      <c r="B61"/>
      <c r="C61"/>
      <c r="D61"/>
      <c r="E61"/>
      <c r="F61"/>
      <c r="G61"/>
      <c r="H61"/>
      <c r="I61"/>
      <c r="J61"/>
      <c r="K61"/>
      <c r="L61"/>
      <c r="M61"/>
      <c r="N61"/>
      <c r="O61"/>
      <c r="P61"/>
      <c r="Q61"/>
      <c r="R61"/>
      <c r="S61" s="80"/>
    </row>
    <row r="62" spans="1:19">
      <c r="A62"/>
      <c r="B62"/>
      <c r="C62"/>
      <c r="D62"/>
      <c r="E62"/>
      <c r="F62"/>
      <c r="G62"/>
      <c r="H62"/>
      <c r="I62"/>
      <c r="J62"/>
      <c r="K62"/>
      <c r="L62"/>
      <c r="M62"/>
      <c r="N62"/>
      <c r="O62"/>
      <c r="P62"/>
      <c r="Q62"/>
      <c r="R62"/>
      <c r="S62" s="80"/>
    </row>
    <row r="63" spans="1:19">
      <c r="A63"/>
      <c r="B63"/>
      <c r="C63"/>
      <c r="D63"/>
      <c r="E63"/>
      <c r="F63"/>
      <c r="G63"/>
      <c r="H63"/>
      <c r="I63"/>
      <c r="J63"/>
      <c r="K63"/>
      <c r="L63"/>
      <c r="M63"/>
      <c r="N63"/>
      <c r="O63"/>
      <c r="P63"/>
      <c r="Q63"/>
      <c r="R63"/>
      <c r="S63" s="80"/>
    </row>
    <row r="64" spans="1:19">
      <c r="A64"/>
      <c r="B64"/>
      <c r="C64"/>
      <c r="D64"/>
      <c r="E64"/>
      <c r="F64"/>
      <c r="G64"/>
      <c r="H64"/>
      <c r="I64"/>
      <c r="J64"/>
      <c r="K64"/>
      <c r="L64"/>
      <c r="M64"/>
      <c r="N64"/>
      <c r="O64"/>
      <c r="P64"/>
      <c r="Q64"/>
      <c r="R64"/>
      <c r="S64" s="80"/>
    </row>
    <row r="65" spans="1:19">
      <c r="A65"/>
      <c r="B65"/>
      <c r="C65"/>
      <c r="D65"/>
      <c r="E65"/>
      <c r="F65"/>
      <c r="G65"/>
      <c r="H65"/>
      <c r="I65"/>
      <c r="J65"/>
      <c r="K65"/>
      <c r="L65"/>
      <c r="M65"/>
      <c r="N65"/>
      <c r="O65"/>
      <c r="P65"/>
      <c r="Q65"/>
      <c r="R65"/>
      <c r="S65" s="80"/>
    </row>
    <row r="66" spans="1:19">
      <c r="A66"/>
      <c r="B66"/>
      <c r="C66"/>
      <c r="D66"/>
      <c r="E66"/>
      <c r="F66"/>
      <c r="G66"/>
      <c r="H66"/>
      <c r="I66"/>
      <c r="J66"/>
      <c r="K66"/>
      <c r="L66"/>
      <c r="M66"/>
      <c r="N66"/>
      <c r="O66"/>
      <c r="P66"/>
      <c r="Q66"/>
      <c r="R66"/>
      <c r="S66" s="80"/>
    </row>
    <row r="67" spans="1:19">
      <c r="A67"/>
      <c r="B67"/>
      <c r="C67"/>
      <c r="D67"/>
      <c r="E67"/>
      <c r="F67"/>
      <c r="G67"/>
      <c r="H67"/>
      <c r="I67"/>
      <c r="J67"/>
      <c r="K67"/>
      <c r="L67"/>
      <c r="M67"/>
      <c r="N67"/>
      <c r="O67"/>
      <c r="P67"/>
      <c r="Q67"/>
      <c r="R67"/>
      <c r="S67" s="80"/>
    </row>
    <row r="68" spans="1:19">
      <c r="A68"/>
      <c r="B68"/>
      <c r="C68"/>
      <c r="D68"/>
      <c r="E68"/>
      <c r="F68"/>
      <c r="G68"/>
      <c r="H68"/>
      <c r="I68"/>
      <c r="J68"/>
      <c r="K68"/>
      <c r="L68"/>
      <c r="M68"/>
      <c r="N68"/>
      <c r="O68"/>
      <c r="P68"/>
      <c r="Q68"/>
      <c r="R68"/>
      <c r="S68" s="80"/>
    </row>
    <row r="69" spans="1:19">
      <c r="A69"/>
      <c r="B69"/>
      <c r="C69"/>
      <c r="D69"/>
      <c r="E69"/>
      <c r="F69"/>
      <c r="G69"/>
      <c r="H69"/>
      <c r="I69"/>
      <c r="J69"/>
      <c r="K69"/>
      <c r="L69"/>
      <c r="M69"/>
      <c r="N69"/>
      <c r="O69"/>
      <c r="P69"/>
      <c r="Q69"/>
      <c r="R69"/>
      <c r="S69" s="80"/>
    </row>
    <row r="70" spans="1:19">
      <c r="A70"/>
      <c r="B70"/>
      <c r="C70"/>
      <c r="D70"/>
      <c r="E70"/>
      <c r="F70"/>
      <c r="G70"/>
      <c r="H70"/>
      <c r="I70"/>
      <c r="J70"/>
      <c r="K70"/>
      <c r="L70"/>
      <c r="M70"/>
      <c r="N70"/>
      <c r="O70"/>
      <c r="P70"/>
      <c r="Q70"/>
      <c r="R70"/>
      <c r="S70" s="80"/>
    </row>
    <row r="71" spans="1:19">
      <c r="A71"/>
      <c r="B71"/>
      <c r="C71"/>
      <c r="D71"/>
      <c r="E71"/>
      <c r="F71"/>
      <c r="G71"/>
      <c r="H71"/>
      <c r="I71"/>
      <c r="J71"/>
      <c r="K71"/>
      <c r="L71"/>
      <c r="M71"/>
      <c r="N71"/>
      <c r="O71"/>
      <c r="P71"/>
      <c r="Q71"/>
      <c r="R71"/>
      <c r="S71" s="80"/>
    </row>
    <row r="72" spans="1:19">
      <c r="A72"/>
      <c r="B72"/>
      <c r="C72"/>
      <c r="D72"/>
      <c r="E72"/>
      <c r="F72"/>
      <c r="G72"/>
      <c r="H72"/>
      <c r="I72"/>
      <c r="J72"/>
      <c r="K72"/>
      <c r="L72"/>
      <c r="M72"/>
      <c r="N72"/>
      <c r="O72"/>
      <c r="P72"/>
      <c r="Q72"/>
      <c r="R72"/>
      <c r="S72" s="80"/>
    </row>
    <row r="73" spans="1:19">
      <c r="A73"/>
      <c r="B73"/>
      <c r="C73"/>
      <c r="D73"/>
      <c r="E73"/>
      <c r="F73"/>
      <c r="G73"/>
      <c r="H73"/>
      <c r="I73"/>
      <c r="J73"/>
      <c r="K73"/>
      <c r="L73"/>
      <c r="M73"/>
      <c r="N73"/>
      <c r="O73"/>
      <c r="P73"/>
      <c r="Q73"/>
      <c r="R73"/>
      <c r="S73" s="80"/>
    </row>
    <row r="74" spans="1:19">
      <c r="A74"/>
      <c r="B74"/>
      <c r="C74"/>
      <c r="D74"/>
      <c r="E74"/>
      <c r="F74"/>
      <c r="G74"/>
      <c r="H74"/>
      <c r="I74"/>
      <c r="J74"/>
      <c r="K74"/>
      <c r="L74"/>
      <c r="M74"/>
      <c r="N74"/>
      <c r="O74"/>
      <c r="P74"/>
      <c r="Q74"/>
      <c r="R74"/>
    </row>
    <row r="75" spans="1:19">
      <c r="A75"/>
      <c r="B75"/>
      <c r="C75"/>
      <c r="D75"/>
      <c r="E75"/>
      <c r="F75"/>
      <c r="G75"/>
      <c r="H75"/>
      <c r="I75"/>
      <c r="J75"/>
      <c r="K75"/>
      <c r="L75"/>
      <c r="M75"/>
      <c r="N75"/>
      <c r="O75"/>
      <c r="P75"/>
      <c r="Q75"/>
      <c r="R75"/>
    </row>
    <row r="76" spans="1:19">
      <c r="A76"/>
      <c r="B76"/>
      <c r="C76"/>
      <c r="D76"/>
      <c r="E76"/>
      <c r="F76"/>
      <c r="G76"/>
      <c r="H76"/>
      <c r="I76"/>
      <c r="J76"/>
      <c r="K76"/>
      <c r="L76"/>
      <c r="M76"/>
      <c r="N76"/>
      <c r="O76"/>
      <c r="P76"/>
      <c r="Q76"/>
      <c r="R76"/>
    </row>
    <row r="77" spans="1:19">
      <c r="A77"/>
      <c r="B77"/>
      <c r="C77"/>
      <c r="D77"/>
      <c r="E77"/>
      <c r="F77"/>
      <c r="G77"/>
      <c r="H77"/>
      <c r="I77"/>
      <c r="J77"/>
      <c r="K77"/>
      <c r="L77"/>
      <c r="M77"/>
      <c r="N77"/>
      <c r="O77"/>
      <c r="P77"/>
      <c r="Q77"/>
      <c r="R77"/>
    </row>
    <row r="78" spans="1:19">
      <c r="A78"/>
      <c r="B78"/>
      <c r="C78"/>
      <c r="D78"/>
      <c r="E78"/>
      <c r="F78"/>
      <c r="G78"/>
      <c r="H78"/>
      <c r="I78"/>
      <c r="J78"/>
      <c r="K78"/>
      <c r="L78"/>
      <c r="M78"/>
      <c r="N78"/>
      <c r="O78"/>
      <c r="P78"/>
      <c r="Q78"/>
      <c r="R78"/>
    </row>
    <row r="79" spans="1:19">
      <c r="A79"/>
      <c r="B79"/>
      <c r="C79"/>
      <c r="D79"/>
      <c r="E79"/>
      <c r="F79"/>
      <c r="G79"/>
      <c r="H79"/>
      <c r="I79"/>
      <c r="J79"/>
      <c r="K79"/>
      <c r="L79"/>
      <c r="M79"/>
      <c r="N79"/>
      <c r="O79"/>
      <c r="P79"/>
      <c r="Q79"/>
      <c r="R79"/>
    </row>
    <row r="80" spans="1:19">
      <c r="A80"/>
      <c r="B80"/>
      <c r="C80"/>
      <c r="D80"/>
      <c r="E80"/>
      <c r="F80"/>
      <c r="G80"/>
      <c r="H80"/>
      <c r="I80"/>
      <c r="J80"/>
      <c r="K80"/>
      <c r="L80"/>
      <c r="M80"/>
      <c r="N80"/>
      <c r="O80"/>
      <c r="P80"/>
      <c r="Q80"/>
      <c r="R80"/>
    </row>
    <row r="81" spans="1:18">
      <c r="A81"/>
      <c r="B81"/>
      <c r="C81"/>
      <c r="D81"/>
      <c r="E81"/>
      <c r="F81"/>
      <c r="G81"/>
      <c r="H81"/>
      <c r="I81"/>
      <c r="J81"/>
      <c r="K81"/>
      <c r="L81"/>
      <c r="M81"/>
      <c r="N81"/>
      <c r="O81"/>
      <c r="P81"/>
      <c r="Q81"/>
      <c r="R81"/>
    </row>
    <row r="82" spans="1:18">
      <c r="A82"/>
      <c r="B82"/>
      <c r="C82"/>
      <c r="D82"/>
      <c r="E82"/>
      <c r="F82"/>
      <c r="G82"/>
      <c r="H82"/>
      <c r="I82"/>
      <c r="J82"/>
      <c r="K82"/>
      <c r="L82"/>
      <c r="M82"/>
      <c r="N82"/>
      <c r="O82"/>
      <c r="P82"/>
      <c r="Q82"/>
      <c r="R82"/>
    </row>
    <row r="83" spans="1:18">
      <c r="A83"/>
      <c r="B83"/>
      <c r="C83"/>
      <c r="D83"/>
      <c r="E83"/>
      <c r="F83"/>
      <c r="G83"/>
      <c r="H83"/>
      <c r="I83"/>
      <c r="J83"/>
      <c r="K83"/>
      <c r="L83"/>
      <c r="M83"/>
      <c r="N83"/>
      <c r="O83"/>
      <c r="P83"/>
      <c r="Q83"/>
      <c r="R83"/>
    </row>
    <row r="84" spans="1:18">
      <c r="A84"/>
      <c r="B84"/>
      <c r="C84"/>
      <c r="D84"/>
      <c r="E84"/>
      <c r="F84"/>
      <c r="G84"/>
      <c r="H84"/>
      <c r="I84"/>
      <c r="J84"/>
      <c r="K84"/>
      <c r="L84"/>
      <c r="M84"/>
      <c r="N84"/>
      <c r="O84"/>
      <c r="P84"/>
      <c r="Q84"/>
      <c r="R84"/>
    </row>
    <row r="85" spans="1:18">
      <c r="A85"/>
      <c r="B85"/>
      <c r="C85"/>
      <c r="D85"/>
      <c r="E85"/>
      <c r="F85"/>
      <c r="G85"/>
      <c r="H85"/>
      <c r="I85"/>
      <c r="J85"/>
      <c r="K85"/>
      <c r="L85"/>
      <c r="M85"/>
      <c r="N85"/>
      <c r="O85"/>
      <c r="P85"/>
      <c r="Q85"/>
      <c r="R85"/>
    </row>
    <row r="86" spans="1:18">
      <c r="A86"/>
      <c r="B86"/>
      <c r="C86"/>
      <c r="D86"/>
      <c r="E86"/>
      <c r="F86"/>
      <c r="G86"/>
      <c r="H86"/>
      <c r="I86"/>
      <c r="J86"/>
      <c r="K86"/>
      <c r="L86"/>
      <c r="M86"/>
      <c r="N86"/>
      <c r="O86"/>
      <c r="P86"/>
      <c r="Q86"/>
      <c r="R86"/>
    </row>
    <row r="87" spans="1:18">
      <c r="A87"/>
      <c r="B87"/>
      <c r="C87"/>
      <c r="D87"/>
      <c r="E87"/>
      <c r="F87"/>
      <c r="G87"/>
      <c r="H87"/>
      <c r="I87"/>
      <c r="J87"/>
      <c r="K87"/>
      <c r="L87"/>
      <c r="M87"/>
      <c r="N87"/>
      <c r="O87"/>
      <c r="P87"/>
      <c r="Q87"/>
      <c r="R87"/>
    </row>
    <row r="88" spans="1:18">
      <c r="A88"/>
      <c r="B88"/>
      <c r="C88"/>
      <c r="D88"/>
      <c r="E88"/>
      <c r="F88"/>
      <c r="G88"/>
      <c r="H88"/>
      <c r="I88"/>
      <c r="J88"/>
      <c r="K88"/>
      <c r="L88"/>
      <c r="M88"/>
      <c r="N88"/>
      <c r="O88"/>
      <c r="P88"/>
      <c r="Q88"/>
      <c r="R88"/>
    </row>
    <row r="89" spans="1:18">
      <c r="A89"/>
      <c r="B89"/>
      <c r="C89"/>
      <c r="D89" s="80"/>
      <c r="E89" s="80"/>
      <c r="F89" s="80"/>
      <c r="G89" s="80"/>
      <c r="H89" s="80"/>
      <c r="I89"/>
      <c r="J89"/>
      <c r="K89"/>
      <c r="L89"/>
      <c r="M89"/>
      <c r="N89"/>
      <c r="O89"/>
      <c r="P89"/>
      <c r="Q89"/>
      <c r="R89"/>
    </row>
    <row r="90" spans="1:18">
      <c r="A90"/>
      <c r="B90"/>
      <c r="C90"/>
      <c r="D90" s="80"/>
      <c r="E90" s="80"/>
      <c r="F90" s="80"/>
      <c r="G90" s="80"/>
      <c r="H90" s="80"/>
      <c r="I90"/>
      <c r="J90"/>
      <c r="K90"/>
      <c r="L90"/>
      <c r="M90"/>
      <c r="N90"/>
      <c r="O90"/>
      <c r="P90"/>
      <c r="Q90"/>
      <c r="R90"/>
    </row>
    <row r="91" spans="1:18">
      <c r="A91"/>
      <c r="B91"/>
      <c r="C91"/>
      <c r="D91" s="80"/>
      <c r="E91" s="80"/>
      <c r="F91" s="80"/>
      <c r="G91" s="80"/>
      <c r="H91" s="80"/>
      <c r="I91"/>
      <c r="J91"/>
      <c r="K91"/>
      <c r="L91"/>
      <c r="M91"/>
      <c r="N91"/>
      <c r="O91"/>
      <c r="P91"/>
      <c r="Q91"/>
      <c r="R91"/>
    </row>
    <row r="92" spans="1:18">
      <c r="A92"/>
      <c r="B92"/>
      <c r="C92"/>
      <c r="D92" s="80"/>
      <c r="E92" s="80"/>
      <c r="F92" s="80"/>
      <c r="G92" s="80"/>
      <c r="H92" s="80"/>
      <c r="I92"/>
      <c r="J92"/>
      <c r="K92"/>
      <c r="L92"/>
      <c r="M92"/>
      <c r="N92"/>
      <c r="O92"/>
      <c r="P92"/>
      <c r="Q92"/>
      <c r="R92"/>
    </row>
    <row r="93" spans="1:18">
      <c r="A93"/>
      <c r="B93"/>
      <c r="C93"/>
      <c r="D93" s="80"/>
      <c r="E93" s="80"/>
      <c r="F93" s="80"/>
      <c r="G93" s="80"/>
      <c r="H93" s="80"/>
      <c r="I93"/>
      <c r="J93"/>
      <c r="K93"/>
      <c r="L93"/>
      <c r="M93"/>
      <c r="N93"/>
      <c r="O93"/>
      <c r="P93"/>
      <c r="Q93"/>
      <c r="R93"/>
    </row>
    <row r="94" spans="1:18">
      <c r="A94"/>
      <c r="B94"/>
      <c r="C94"/>
      <c r="D94" s="80"/>
      <c r="E94" s="80"/>
      <c r="F94" s="80"/>
      <c r="G94" s="80"/>
      <c r="H94" s="80"/>
      <c r="I94"/>
      <c r="J94"/>
      <c r="K94"/>
      <c r="L94"/>
      <c r="M94"/>
      <c r="N94"/>
      <c r="O94"/>
      <c r="P94"/>
      <c r="Q94"/>
      <c r="R94"/>
    </row>
    <row r="95" spans="1:18">
      <c r="A95"/>
      <c r="B95"/>
      <c r="C95"/>
      <c r="D95" s="80"/>
      <c r="E95" s="80"/>
      <c r="F95" s="80"/>
      <c r="G95" s="80"/>
      <c r="H95" s="80"/>
      <c r="I95"/>
      <c r="J95"/>
      <c r="K95"/>
      <c r="L95"/>
      <c r="M95"/>
      <c r="N95"/>
      <c r="O95"/>
      <c r="P95"/>
      <c r="Q95"/>
      <c r="R95"/>
    </row>
    <row r="96" spans="1:18">
      <c r="A96"/>
      <c r="B96"/>
      <c r="C96"/>
      <c r="D96" s="80"/>
      <c r="E96" s="80"/>
      <c r="F96" s="80"/>
      <c r="G96" s="80"/>
      <c r="H96" s="80"/>
      <c r="I96"/>
      <c r="J96"/>
      <c r="K96"/>
      <c r="L96"/>
      <c r="M96"/>
      <c r="N96"/>
      <c r="O96"/>
      <c r="P96"/>
      <c r="Q96"/>
      <c r="R96"/>
    </row>
    <row r="97" spans="1:13">
      <c r="A97"/>
      <c r="B97"/>
      <c r="C97"/>
      <c r="D97" s="80"/>
      <c r="E97" s="80"/>
      <c r="F97" s="80"/>
      <c r="G97" s="80"/>
      <c r="H97" s="80"/>
      <c r="I97"/>
      <c r="J97"/>
      <c r="K97"/>
      <c r="L97" s="80"/>
      <c r="M97" s="80"/>
    </row>
    <row r="98" spans="1:13">
      <c r="A98"/>
      <c r="B98"/>
      <c r="C98"/>
      <c r="D98" s="80"/>
      <c r="E98" s="80"/>
      <c r="F98" s="80"/>
      <c r="G98" s="80"/>
      <c r="H98" s="80"/>
      <c r="I98"/>
      <c r="J98"/>
      <c r="K98"/>
      <c r="L98" s="80"/>
    </row>
    <row r="99" spans="1:13">
      <c r="A99" s="80"/>
      <c r="B99" s="80"/>
      <c r="C99" s="80"/>
      <c r="D99" s="80"/>
      <c r="E99" s="80"/>
      <c r="F99" s="80"/>
      <c r="G99" s="80"/>
      <c r="H99" s="80"/>
      <c r="I99" s="80"/>
      <c r="J99" s="80"/>
      <c r="K99" s="80"/>
      <c r="L99" s="80"/>
    </row>
    <row r="100" spans="1:13">
      <c r="A100" s="80"/>
      <c r="B100" s="80"/>
      <c r="C100" s="80"/>
      <c r="D100" s="80"/>
      <c r="E100" s="80"/>
      <c r="F100" s="80"/>
      <c r="G100" s="80"/>
      <c r="H100" s="80"/>
      <c r="I100" s="80"/>
      <c r="J100" s="80"/>
      <c r="K100" s="80"/>
      <c r="L100" s="80"/>
    </row>
    <row r="101" spans="1:13">
      <c r="A101" s="80"/>
      <c r="B101" s="80"/>
      <c r="C101" s="80"/>
      <c r="D101" s="80"/>
      <c r="E101" s="80"/>
      <c r="F101" s="80"/>
      <c r="G101" s="80"/>
      <c r="H101" s="80"/>
      <c r="I101" s="80"/>
      <c r="J101" s="80"/>
      <c r="K101" s="80"/>
      <c r="L101" s="80"/>
    </row>
    <row r="102" spans="1:13">
      <c r="A102" s="80"/>
      <c r="B102" s="80"/>
      <c r="C102" s="80"/>
      <c r="D102" s="80"/>
      <c r="E102" s="80"/>
      <c r="F102" s="80"/>
      <c r="G102" s="80"/>
      <c r="H102" s="80"/>
      <c r="I102" s="80"/>
      <c r="J102" s="80"/>
      <c r="K102" s="80"/>
      <c r="L102" s="80"/>
    </row>
    <row r="103" spans="1:13">
      <c r="A103" s="80"/>
      <c r="B103" s="80"/>
      <c r="C103" s="80"/>
      <c r="D103" s="80"/>
      <c r="E103" s="80"/>
      <c r="F103" s="80"/>
      <c r="G103" s="80"/>
      <c r="H103" s="80"/>
      <c r="I103" s="80"/>
      <c r="J103" s="80"/>
      <c r="K103" s="80"/>
      <c r="L103" s="80"/>
    </row>
    <row r="104" spans="1:13">
      <c r="A104" s="80"/>
      <c r="B104" s="80"/>
      <c r="C104" s="80"/>
      <c r="D104" s="80"/>
      <c r="E104" s="80"/>
      <c r="F104" s="80"/>
      <c r="G104" s="80"/>
      <c r="H104" s="80"/>
      <c r="I104" s="80"/>
      <c r="J104" s="80"/>
      <c r="K104" s="80"/>
      <c r="L104" s="80"/>
    </row>
    <row r="105" spans="1:13">
      <c r="A105" s="80"/>
      <c r="B105" s="80"/>
      <c r="C105" s="80"/>
      <c r="D105" s="80"/>
      <c r="E105" s="80"/>
      <c r="F105" s="80"/>
      <c r="G105" s="80"/>
      <c r="H105" s="80"/>
      <c r="I105" s="80"/>
      <c r="J105" s="80"/>
      <c r="K105" s="80"/>
      <c r="L105" s="80"/>
    </row>
    <row r="106" spans="1:13">
      <c r="A106" s="80"/>
      <c r="B106" s="80"/>
      <c r="C106" s="80"/>
      <c r="D106" s="80"/>
      <c r="E106" s="80"/>
      <c r="F106" s="80"/>
      <c r="G106" s="80"/>
      <c r="H106" s="80"/>
      <c r="I106" s="80"/>
      <c r="J106" s="80"/>
      <c r="K106" s="80"/>
      <c r="L106" s="80"/>
    </row>
    <row r="107" spans="1:13">
      <c r="A107" s="80"/>
      <c r="B107" s="80"/>
      <c r="C107" s="80"/>
      <c r="D107" s="80"/>
      <c r="E107" s="80"/>
      <c r="F107" s="80"/>
      <c r="G107" s="80"/>
      <c r="H107" s="80"/>
      <c r="I107" s="80"/>
      <c r="J107" s="80"/>
      <c r="K107" s="80"/>
      <c r="L107" s="80"/>
    </row>
    <row r="108" spans="1:13">
      <c r="A108" s="80"/>
      <c r="B108" s="80"/>
      <c r="C108" s="80"/>
      <c r="D108" s="80"/>
      <c r="E108" s="80"/>
      <c r="F108" s="80"/>
      <c r="G108" s="80"/>
      <c r="H108" s="80"/>
      <c r="I108" s="80"/>
      <c r="J108" s="80"/>
      <c r="K108" s="80"/>
      <c r="L108" s="80"/>
    </row>
    <row r="109" spans="1:13">
      <c r="A109" s="80"/>
      <c r="B109" s="80"/>
      <c r="C109" s="80"/>
      <c r="D109" s="80"/>
      <c r="E109" s="80"/>
      <c r="F109" s="80"/>
      <c r="G109" s="80"/>
      <c r="H109" s="80"/>
      <c r="I109" s="80"/>
      <c r="J109" s="80"/>
      <c r="K109" s="80"/>
      <c r="L109" s="80"/>
    </row>
    <row r="110" spans="1:13">
      <c r="A110" s="80"/>
      <c r="B110" s="80"/>
      <c r="C110" s="80"/>
      <c r="D110" s="80"/>
      <c r="E110" s="80"/>
      <c r="F110" s="80"/>
      <c r="G110" s="80"/>
      <c r="H110" s="80"/>
      <c r="I110" s="80"/>
      <c r="J110" s="80"/>
      <c r="K110" s="80"/>
    </row>
    <row r="111" spans="1:13">
      <c r="A111" s="80"/>
      <c r="B111" s="80"/>
      <c r="C111" s="80"/>
      <c r="D111" s="80"/>
      <c r="E111" s="80"/>
      <c r="F111" s="80"/>
      <c r="G111" s="80"/>
      <c r="H111" s="80"/>
      <c r="I111" s="80"/>
      <c r="J111" s="80"/>
      <c r="K111" s="80"/>
    </row>
    <row r="112" spans="1:13">
      <c r="A112" s="80"/>
      <c r="B112" s="80"/>
      <c r="C112" s="80"/>
      <c r="D112" s="80"/>
      <c r="E112" s="80"/>
      <c r="F112" s="80"/>
      <c r="G112" s="80"/>
      <c r="H112" s="80"/>
      <c r="I112" s="80"/>
      <c r="J112" s="80"/>
      <c r="K112" s="80"/>
    </row>
    <row r="113" spans="1:11">
      <c r="A113" s="80"/>
      <c r="B113" s="80"/>
      <c r="C113" s="80"/>
      <c r="D113" s="80"/>
      <c r="E113" s="80"/>
      <c r="F113" s="80"/>
      <c r="G113" s="80"/>
      <c r="H113" s="80"/>
      <c r="I113" s="80"/>
      <c r="J113" s="80"/>
      <c r="K113" s="80"/>
    </row>
    <row r="114" spans="1:11">
      <c r="A114" s="80"/>
      <c r="B114" s="80"/>
      <c r="C114" s="80"/>
      <c r="D114" s="80"/>
      <c r="E114" s="80"/>
      <c r="F114" s="80"/>
      <c r="G114" s="80"/>
      <c r="H114" s="80"/>
      <c r="I114" s="80"/>
      <c r="J114" s="80"/>
      <c r="K114" s="80"/>
    </row>
    <row r="115" spans="1:11">
      <c r="A115" s="80"/>
      <c r="B115" s="80"/>
      <c r="C115" s="80"/>
      <c r="D115" s="80"/>
      <c r="E115" s="80"/>
      <c r="F115" s="80"/>
      <c r="G115" s="80"/>
      <c r="H115" s="80"/>
      <c r="I115" s="80"/>
      <c r="J115" s="80"/>
      <c r="K115" s="80"/>
    </row>
    <row r="116" spans="1:11">
      <c r="A116" s="80"/>
      <c r="B116" s="80"/>
      <c r="C116" s="80"/>
      <c r="D116" s="80"/>
      <c r="E116" s="80"/>
      <c r="F116" s="80"/>
      <c r="G116" s="80"/>
      <c r="H116" s="80"/>
      <c r="I116" s="80"/>
      <c r="J116" s="80"/>
      <c r="K116" s="80"/>
    </row>
    <row r="117" spans="1:11">
      <c r="A117" s="80"/>
      <c r="B117" s="80"/>
      <c r="C117" s="80"/>
      <c r="D117" s="80"/>
      <c r="E117" s="80"/>
      <c r="F117" s="80"/>
      <c r="G117" s="80"/>
      <c r="H117" s="80"/>
      <c r="I117" s="80"/>
      <c r="J117" s="80"/>
      <c r="K117" s="80"/>
    </row>
  </sheetData>
  <sortState ref="P7:S53">
    <sortCondition descending="1" ref="Q7:Q53"/>
  </sortState>
  <mergeCells count="3">
    <mergeCell ref="A2:X2"/>
    <mergeCell ref="A3:F3"/>
    <mergeCell ref="B5: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22" sqref="T22"/>
    </sheetView>
  </sheetViews>
  <sheetFormatPr defaultRowHeight="12.75"/>
  <cols>
    <col min="1" max="1" width="16.85546875" style="934" customWidth="1"/>
    <col min="2" max="2" width="12.28515625" style="934" bestFit="1" customWidth="1"/>
    <col min="3" max="3" width="10.140625" style="934" customWidth="1"/>
    <col min="4" max="4" width="9.140625" style="934"/>
    <col min="5" max="5" width="6" style="934" customWidth="1"/>
    <col min="6" max="6" width="16.7109375" style="934" customWidth="1"/>
    <col min="7" max="7" width="11.28515625" style="934" customWidth="1"/>
    <col min="8" max="8" width="10.42578125" style="934" customWidth="1"/>
    <col min="9" max="9" width="9.140625" style="934"/>
    <col min="10" max="10" width="3.5703125" style="934" customWidth="1"/>
    <col min="11" max="11" width="18" style="934" customWidth="1"/>
    <col min="12" max="12" width="11.7109375" style="934" customWidth="1"/>
    <col min="13" max="13" width="12.28515625" style="934" customWidth="1"/>
    <col min="14" max="14" width="10.42578125" style="934" customWidth="1"/>
    <col min="15" max="15" width="3.85546875" style="934" customWidth="1"/>
    <col min="16" max="16" width="22.5703125" style="934" customWidth="1"/>
    <col min="17" max="17" width="11.28515625" style="934" customWidth="1"/>
    <col min="18" max="18" width="10.28515625" style="934" customWidth="1"/>
    <col min="19" max="19" width="10" style="934" customWidth="1"/>
    <col min="20" max="255" width="9.140625" style="934"/>
    <col min="256" max="256" width="4" style="934" customWidth="1"/>
    <col min="257" max="257" width="15.140625" style="934" customWidth="1"/>
    <col min="258" max="258" width="13.85546875" style="934" customWidth="1"/>
    <col min="259" max="259" width="10.140625" style="934" customWidth="1"/>
    <col min="260" max="260" width="9.140625" style="934"/>
    <col min="261" max="261" width="3.42578125" style="934" customWidth="1"/>
    <col min="262" max="262" width="19.5703125" style="934" customWidth="1"/>
    <col min="263" max="263" width="12.28515625" style="934" customWidth="1"/>
    <col min="264" max="264" width="10.42578125" style="934" customWidth="1"/>
    <col min="265" max="265" width="9.140625" style="934"/>
    <col min="266" max="266" width="3.5703125" style="934" customWidth="1"/>
    <col min="267" max="267" width="16.42578125" style="934" customWidth="1"/>
    <col min="268" max="268" width="11.7109375" style="934" customWidth="1"/>
    <col min="269" max="269" width="10.140625" style="934" customWidth="1"/>
    <col min="270" max="270" width="15.85546875" style="934" customWidth="1"/>
    <col min="271" max="271" width="3.85546875" style="934" customWidth="1"/>
    <col min="272" max="272" width="16.42578125" style="934" customWidth="1"/>
    <col min="273" max="273" width="11.28515625" style="934" customWidth="1"/>
    <col min="274" max="274" width="10.28515625" style="934" customWidth="1"/>
    <col min="275" max="275" width="10" style="934" customWidth="1"/>
    <col min="276" max="511" width="9.140625" style="934"/>
    <col min="512" max="512" width="4" style="934" customWidth="1"/>
    <col min="513" max="513" width="15.140625" style="934" customWidth="1"/>
    <col min="514" max="514" width="13.85546875" style="934" customWidth="1"/>
    <col min="515" max="515" width="10.140625" style="934" customWidth="1"/>
    <col min="516" max="516" width="9.140625" style="934"/>
    <col min="517" max="517" width="3.42578125" style="934" customWidth="1"/>
    <col min="518" max="518" width="19.5703125" style="934" customWidth="1"/>
    <col min="519" max="519" width="12.28515625" style="934" customWidth="1"/>
    <col min="520" max="520" width="10.42578125" style="934" customWidth="1"/>
    <col min="521" max="521" width="9.140625" style="934"/>
    <col min="522" max="522" width="3.5703125" style="934" customWidth="1"/>
    <col min="523" max="523" width="16.42578125" style="934" customWidth="1"/>
    <col min="524" max="524" width="11.7109375" style="934" customWidth="1"/>
    <col min="525" max="525" width="10.140625" style="934" customWidth="1"/>
    <col min="526" max="526" width="15.85546875" style="934" customWidth="1"/>
    <col min="527" max="527" width="3.85546875" style="934" customWidth="1"/>
    <col min="528" max="528" width="16.42578125" style="934" customWidth="1"/>
    <col min="529" max="529" width="11.28515625" style="934" customWidth="1"/>
    <col min="530" max="530" width="10.28515625" style="934" customWidth="1"/>
    <col min="531" max="531" width="10" style="934" customWidth="1"/>
    <col min="532" max="767" width="9.140625" style="934"/>
    <col min="768" max="768" width="4" style="934" customWidth="1"/>
    <col min="769" max="769" width="15.140625" style="934" customWidth="1"/>
    <col min="770" max="770" width="13.85546875" style="934" customWidth="1"/>
    <col min="771" max="771" width="10.140625" style="934" customWidth="1"/>
    <col min="772" max="772" width="9.140625" style="934"/>
    <col min="773" max="773" width="3.42578125" style="934" customWidth="1"/>
    <col min="774" max="774" width="19.5703125" style="934" customWidth="1"/>
    <col min="775" max="775" width="12.28515625" style="934" customWidth="1"/>
    <col min="776" max="776" width="10.42578125" style="934" customWidth="1"/>
    <col min="777" max="777" width="9.140625" style="934"/>
    <col min="778" max="778" width="3.5703125" style="934" customWidth="1"/>
    <col min="779" max="779" width="16.42578125" style="934" customWidth="1"/>
    <col min="780" max="780" width="11.7109375" style="934" customWidth="1"/>
    <col min="781" max="781" width="10.140625" style="934" customWidth="1"/>
    <col min="782" max="782" width="15.85546875" style="934" customWidth="1"/>
    <col min="783" max="783" width="3.85546875" style="934" customWidth="1"/>
    <col min="784" max="784" width="16.42578125" style="934" customWidth="1"/>
    <col min="785" max="785" width="11.28515625" style="934" customWidth="1"/>
    <col min="786" max="786" width="10.28515625" style="934" customWidth="1"/>
    <col min="787" max="787" width="10" style="934" customWidth="1"/>
    <col min="788" max="1023" width="9.140625" style="934"/>
    <col min="1024" max="1024" width="4" style="934" customWidth="1"/>
    <col min="1025" max="1025" width="15.140625" style="934" customWidth="1"/>
    <col min="1026" max="1026" width="13.85546875" style="934" customWidth="1"/>
    <col min="1027" max="1027" width="10.140625" style="934" customWidth="1"/>
    <col min="1028" max="1028" width="9.140625" style="934"/>
    <col min="1029" max="1029" width="3.42578125" style="934" customWidth="1"/>
    <col min="1030" max="1030" width="19.5703125" style="934" customWidth="1"/>
    <col min="1031" max="1031" width="12.28515625" style="934" customWidth="1"/>
    <col min="1032" max="1032" width="10.42578125" style="934" customWidth="1"/>
    <col min="1033" max="1033" width="9.140625" style="934"/>
    <col min="1034" max="1034" width="3.5703125" style="934" customWidth="1"/>
    <col min="1035" max="1035" width="16.42578125" style="934" customWidth="1"/>
    <col min="1036" max="1036" width="11.7109375" style="934" customWidth="1"/>
    <col min="1037" max="1037" width="10.140625" style="934" customWidth="1"/>
    <col min="1038" max="1038" width="15.85546875" style="934" customWidth="1"/>
    <col min="1039" max="1039" width="3.85546875" style="934" customWidth="1"/>
    <col min="1040" max="1040" width="16.42578125" style="934" customWidth="1"/>
    <col min="1041" max="1041" width="11.28515625" style="934" customWidth="1"/>
    <col min="1042" max="1042" width="10.28515625" style="934" customWidth="1"/>
    <col min="1043" max="1043" width="10" style="934" customWidth="1"/>
    <col min="1044" max="1279" width="9.140625" style="934"/>
    <col min="1280" max="1280" width="4" style="934" customWidth="1"/>
    <col min="1281" max="1281" width="15.140625" style="934" customWidth="1"/>
    <col min="1282" max="1282" width="13.85546875" style="934" customWidth="1"/>
    <col min="1283" max="1283" width="10.140625" style="934" customWidth="1"/>
    <col min="1284" max="1284" width="9.140625" style="934"/>
    <col min="1285" max="1285" width="3.42578125" style="934" customWidth="1"/>
    <col min="1286" max="1286" width="19.5703125" style="934" customWidth="1"/>
    <col min="1287" max="1287" width="12.28515625" style="934" customWidth="1"/>
    <col min="1288" max="1288" width="10.42578125" style="934" customWidth="1"/>
    <col min="1289" max="1289" width="9.140625" style="934"/>
    <col min="1290" max="1290" width="3.5703125" style="934" customWidth="1"/>
    <col min="1291" max="1291" width="16.42578125" style="934" customWidth="1"/>
    <col min="1292" max="1292" width="11.7109375" style="934" customWidth="1"/>
    <col min="1293" max="1293" width="10.140625" style="934" customWidth="1"/>
    <col min="1294" max="1294" width="15.85546875" style="934" customWidth="1"/>
    <col min="1295" max="1295" width="3.85546875" style="934" customWidth="1"/>
    <col min="1296" max="1296" width="16.42578125" style="934" customWidth="1"/>
    <col min="1297" max="1297" width="11.28515625" style="934" customWidth="1"/>
    <col min="1298" max="1298" width="10.28515625" style="934" customWidth="1"/>
    <col min="1299" max="1299" width="10" style="934" customWidth="1"/>
    <col min="1300" max="1535" width="9.140625" style="934"/>
    <col min="1536" max="1536" width="4" style="934" customWidth="1"/>
    <col min="1537" max="1537" width="15.140625" style="934" customWidth="1"/>
    <col min="1538" max="1538" width="13.85546875" style="934" customWidth="1"/>
    <col min="1539" max="1539" width="10.140625" style="934" customWidth="1"/>
    <col min="1540" max="1540" width="9.140625" style="934"/>
    <col min="1541" max="1541" width="3.42578125" style="934" customWidth="1"/>
    <col min="1542" max="1542" width="19.5703125" style="934" customWidth="1"/>
    <col min="1543" max="1543" width="12.28515625" style="934" customWidth="1"/>
    <col min="1544" max="1544" width="10.42578125" style="934" customWidth="1"/>
    <col min="1545" max="1545" width="9.140625" style="934"/>
    <col min="1546" max="1546" width="3.5703125" style="934" customWidth="1"/>
    <col min="1547" max="1547" width="16.42578125" style="934" customWidth="1"/>
    <col min="1548" max="1548" width="11.7109375" style="934" customWidth="1"/>
    <col min="1549" max="1549" width="10.140625" style="934" customWidth="1"/>
    <col min="1550" max="1550" width="15.85546875" style="934" customWidth="1"/>
    <col min="1551" max="1551" width="3.85546875" style="934" customWidth="1"/>
    <col min="1552" max="1552" width="16.42578125" style="934" customWidth="1"/>
    <col min="1553" max="1553" width="11.28515625" style="934" customWidth="1"/>
    <col min="1554" max="1554" width="10.28515625" style="934" customWidth="1"/>
    <col min="1555" max="1555" width="10" style="934" customWidth="1"/>
    <col min="1556" max="1791" width="9.140625" style="934"/>
    <col min="1792" max="1792" width="4" style="934" customWidth="1"/>
    <col min="1793" max="1793" width="15.140625" style="934" customWidth="1"/>
    <col min="1794" max="1794" width="13.85546875" style="934" customWidth="1"/>
    <col min="1795" max="1795" width="10.140625" style="934" customWidth="1"/>
    <col min="1796" max="1796" width="9.140625" style="934"/>
    <col min="1797" max="1797" width="3.42578125" style="934" customWidth="1"/>
    <col min="1798" max="1798" width="19.5703125" style="934" customWidth="1"/>
    <col min="1799" max="1799" width="12.28515625" style="934" customWidth="1"/>
    <col min="1800" max="1800" width="10.42578125" style="934" customWidth="1"/>
    <col min="1801" max="1801" width="9.140625" style="934"/>
    <col min="1802" max="1802" width="3.5703125" style="934" customWidth="1"/>
    <col min="1803" max="1803" width="16.42578125" style="934" customWidth="1"/>
    <col min="1804" max="1804" width="11.7109375" style="934" customWidth="1"/>
    <col min="1805" max="1805" width="10.140625" style="934" customWidth="1"/>
    <col min="1806" max="1806" width="15.85546875" style="934" customWidth="1"/>
    <col min="1807" max="1807" width="3.85546875" style="934" customWidth="1"/>
    <col min="1808" max="1808" width="16.42578125" style="934" customWidth="1"/>
    <col min="1809" max="1809" width="11.28515625" style="934" customWidth="1"/>
    <col min="1810" max="1810" width="10.28515625" style="934" customWidth="1"/>
    <col min="1811" max="1811" width="10" style="934" customWidth="1"/>
    <col min="1812" max="2047" width="9.140625" style="934"/>
    <col min="2048" max="2048" width="4" style="934" customWidth="1"/>
    <col min="2049" max="2049" width="15.140625" style="934" customWidth="1"/>
    <col min="2050" max="2050" width="13.85546875" style="934" customWidth="1"/>
    <col min="2051" max="2051" width="10.140625" style="934" customWidth="1"/>
    <col min="2052" max="2052" width="9.140625" style="934"/>
    <col min="2053" max="2053" width="3.42578125" style="934" customWidth="1"/>
    <col min="2054" max="2054" width="19.5703125" style="934" customWidth="1"/>
    <col min="2055" max="2055" width="12.28515625" style="934" customWidth="1"/>
    <col min="2056" max="2056" width="10.42578125" style="934" customWidth="1"/>
    <col min="2057" max="2057" width="9.140625" style="934"/>
    <col min="2058" max="2058" width="3.5703125" style="934" customWidth="1"/>
    <col min="2059" max="2059" width="16.42578125" style="934" customWidth="1"/>
    <col min="2060" max="2060" width="11.7109375" style="934" customWidth="1"/>
    <col min="2061" max="2061" width="10.140625" style="934" customWidth="1"/>
    <col min="2062" max="2062" width="15.85546875" style="934" customWidth="1"/>
    <col min="2063" max="2063" width="3.85546875" style="934" customWidth="1"/>
    <col min="2064" max="2064" width="16.42578125" style="934" customWidth="1"/>
    <col min="2065" max="2065" width="11.28515625" style="934" customWidth="1"/>
    <col min="2066" max="2066" width="10.28515625" style="934" customWidth="1"/>
    <col min="2067" max="2067" width="10" style="934" customWidth="1"/>
    <col min="2068" max="2303" width="9.140625" style="934"/>
    <col min="2304" max="2304" width="4" style="934" customWidth="1"/>
    <col min="2305" max="2305" width="15.140625" style="934" customWidth="1"/>
    <col min="2306" max="2306" width="13.85546875" style="934" customWidth="1"/>
    <col min="2307" max="2307" width="10.140625" style="934" customWidth="1"/>
    <col min="2308" max="2308" width="9.140625" style="934"/>
    <col min="2309" max="2309" width="3.42578125" style="934" customWidth="1"/>
    <col min="2310" max="2310" width="19.5703125" style="934" customWidth="1"/>
    <col min="2311" max="2311" width="12.28515625" style="934" customWidth="1"/>
    <col min="2312" max="2312" width="10.42578125" style="934" customWidth="1"/>
    <col min="2313" max="2313" width="9.140625" style="934"/>
    <col min="2314" max="2314" width="3.5703125" style="934" customWidth="1"/>
    <col min="2315" max="2315" width="16.42578125" style="934" customWidth="1"/>
    <col min="2316" max="2316" width="11.7109375" style="934" customWidth="1"/>
    <col min="2317" max="2317" width="10.140625" style="934" customWidth="1"/>
    <col min="2318" max="2318" width="15.85546875" style="934" customWidth="1"/>
    <col min="2319" max="2319" width="3.85546875" style="934" customWidth="1"/>
    <col min="2320" max="2320" width="16.42578125" style="934" customWidth="1"/>
    <col min="2321" max="2321" width="11.28515625" style="934" customWidth="1"/>
    <col min="2322" max="2322" width="10.28515625" style="934" customWidth="1"/>
    <col min="2323" max="2323" width="10" style="934" customWidth="1"/>
    <col min="2324" max="2559" width="9.140625" style="934"/>
    <col min="2560" max="2560" width="4" style="934" customWidth="1"/>
    <col min="2561" max="2561" width="15.140625" style="934" customWidth="1"/>
    <col min="2562" max="2562" width="13.85546875" style="934" customWidth="1"/>
    <col min="2563" max="2563" width="10.140625" style="934" customWidth="1"/>
    <col min="2564" max="2564" width="9.140625" style="934"/>
    <col min="2565" max="2565" width="3.42578125" style="934" customWidth="1"/>
    <col min="2566" max="2566" width="19.5703125" style="934" customWidth="1"/>
    <col min="2567" max="2567" width="12.28515625" style="934" customWidth="1"/>
    <col min="2568" max="2568" width="10.42578125" style="934" customWidth="1"/>
    <col min="2569" max="2569" width="9.140625" style="934"/>
    <col min="2570" max="2570" width="3.5703125" style="934" customWidth="1"/>
    <col min="2571" max="2571" width="16.42578125" style="934" customWidth="1"/>
    <col min="2572" max="2572" width="11.7109375" style="934" customWidth="1"/>
    <col min="2573" max="2573" width="10.140625" style="934" customWidth="1"/>
    <col min="2574" max="2574" width="15.85546875" style="934" customWidth="1"/>
    <col min="2575" max="2575" width="3.85546875" style="934" customWidth="1"/>
    <col min="2576" max="2576" width="16.42578125" style="934" customWidth="1"/>
    <col min="2577" max="2577" width="11.28515625" style="934" customWidth="1"/>
    <col min="2578" max="2578" width="10.28515625" style="934" customWidth="1"/>
    <col min="2579" max="2579" width="10" style="934" customWidth="1"/>
    <col min="2580" max="2815" width="9.140625" style="934"/>
    <col min="2816" max="2816" width="4" style="934" customWidth="1"/>
    <col min="2817" max="2817" width="15.140625" style="934" customWidth="1"/>
    <col min="2818" max="2818" width="13.85546875" style="934" customWidth="1"/>
    <col min="2819" max="2819" width="10.140625" style="934" customWidth="1"/>
    <col min="2820" max="2820" width="9.140625" style="934"/>
    <col min="2821" max="2821" width="3.42578125" style="934" customWidth="1"/>
    <col min="2822" max="2822" width="19.5703125" style="934" customWidth="1"/>
    <col min="2823" max="2823" width="12.28515625" style="934" customWidth="1"/>
    <col min="2824" max="2824" width="10.42578125" style="934" customWidth="1"/>
    <col min="2825" max="2825" width="9.140625" style="934"/>
    <col min="2826" max="2826" width="3.5703125" style="934" customWidth="1"/>
    <col min="2827" max="2827" width="16.42578125" style="934" customWidth="1"/>
    <col min="2828" max="2828" width="11.7109375" style="934" customWidth="1"/>
    <col min="2829" max="2829" width="10.140625" style="934" customWidth="1"/>
    <col min="2830" max="2830" width="15.85546875" style="934" customWidth="1"/>
    <col min="2831" max="2831" width="3.85546875" style="934" customWidth="1"/>
    <col min="2832" max="2832" width="16.42578125" style="934" customWidth="1"/>
    <col min="2833" max="2833" width="11.28515625" style="934" customWidth="1"/>
    <col min="2834" max="2834" width="10.28515625" style="934" customWidth="1"/>
    <col min="2835" max="2835" width="10" style="934" customWidth="1"/>
    <col min="2836" max="3071" width="9.140625" style="934"/>
    <col min="3072" max="3072" width="4" style="934" customWidth="1"/>
    <col min="3073" max="3073" width="15.140625" style="934" customWidth="1"/>
    <col min="3074" max="3074" width="13.85546875" style="934" customWidth="1"/>
    <col min="3075" max="3075" width="10.140625" style="934" customWidth="1"/>
    <col min="3076" max="3076" width="9.140625" style="934"/>
    <col min="3077" max="3077" width="3.42578125" style="934" customWidth="1"/>
    <col min="3078" max="3078" width="19.5703125" style="934" customWidth="1"/>
    <col min="3079" max="3079" width="12.28515625" style="934" customWidth="1"/>
    <col min="3080" max="3080" width="10.42578125" style="934" customWidth="1"/>
    <col min="3081" max="3081" width="9.140625" style="934"/>
    <col min="3082" max="3082" width="3.5703125" style="934" customWidth="1"/>
    <col min="3083" max="3083" width="16.42578125" style="934" customWidth="1"/>
    <col min="3084" max="3084" width="11.7109375" style="934" customWidth="1"/>
    <col min="3085" max="3085" width="10.140625" style="934" customWidth="1"/>
    <col min="3086" max="3086" width="15.85546875" style="934" customWidth="1"/>
    <col min="3087" max="3087" width="3.85546875" style="934" customWidth="1"/>
    <col min="3088" max="3088" width="16.42578125" style="934" customWidth="1"/>
    <col min="3089" max="3089" width="11.28515625" style="934" customWidth="1"/>
    <col min="3090" max="3090" width="10.28515625" style="934" customWidth="1"/>
    <col min="3091" max="3091" width="10" style="934" customWidth="1"/>
    <col min="3092" max="3327" width="9.140625" style="934"/>
    <col min="3328" max="3328" width="4" style="934" customWidth="1"/>
    <col min="3329" max="3329" width="15.140625" style="934" customWidth="1"/>
    <col min="3330" max="3330" width="13.85546875" style="934" customWidth="1"/>
    <col min="3331" max="3331" width="10.140625" style="934" customWidth="1"/>
    <col min="3332" max="3332" width="9.140625" style="934"/>
    <col min="3333" max="3333" width="3.42578125" style="934" customWidth="1"/>
    <col min="3334" max="3334" width="19.5703125" style="934" customWidth="1"/>
    <col min="3335" max="3335" width="12.28515625" style="934" customWidth="1"/>
    <col min="3336" max="3336" width="10.42578125" style="934" customWidth="1"/>
    <col min="3337" max="3337" width="9.140625" style="934"/>
    <col min="3338" max="3338" width="3.5703125" style="934" customWidth="1"/>
    <col min="3339" max="3339" width="16.42578125" style="934" customWidth="1"/>
    <col min="3340" max="3340" width="11.7109375" style="934" customWidth="1"/>
    <col min="3341" max="3341" width="10.140625" style="934" customWidth="1"/>
    <col min="3342" max="3342" width="15.85546875" style="934" customWidth="1"/>
    <col min="3343" max="3343" width="3.85546875" style="934" customWidth="1"/>
    <col min="3344" max="3344" width="16.42578125" style="934" customWidth="1"/>
    <col min="3345" max="3345" width="11.28515625" style="934" customWidth="1"/>
    <col min="3346" max="3346" width="10.28515625" style="934" customWidth="1"/>
    <col min="3347" max="3347" width="10" style="934" customWidth="1"/>
    <col min="3348" max="3583" width="9.140625" style="934"/>
    <col min="3584" max="3584" width="4" style="934" customWidth="1"/>
    <col min="3585" max="3585" width="15.140625" style="934" customWidth="1"/>
    <col min="3586" max="3586" width="13.85546875" style="934" customWidth="1"/>
    <col min="3587" max="3587" width="10.140625" style="934" customWidth="1"/>
    <col min="3588" max="3588" width="9.140625" style="934"/>
    <col min="3589" max="3589" width="3.42578125" style="934" customWidth="1"/>
    <col min="3590" max="3590" width="19.5703125" style="934" customWidth="1"/>
    <col min="3591" max="3591" width="12.28515625" style="934" customWidth="1"/>
    <col min="3592" max="3592" width="10.42578125" style="934" customWidth="1"/>
    <col min="3593" max="3593" width="9.140625" style="934"/>
    <col min="3594" max="3594" width="3.5703125" style="934" customWidth="1"/>
    <col min="3595" max="3595" width="16.42578125" style="934" customWidth="1"/>
    <col min="3596" max="3596" width="11.7109375" style="934" customWidth="1"/>
    <col min="3597" max="3597" width="10.140625" style="934" customWidth="1"/>
    <col min="3598" max="3598" width="15.85546875" style="934" customWidth="1"/>
    <col min="3599" max="3599" width="3.85546875" style="934" customWidth="1"/>
    <col min="3600" max="3600" width="16.42578125" style="934" customWidth="1"/>
    <col min="3601" max="3601" width="11.28515625" style="934" customWidth="1"/>
    <col min="3602" max="3602" width="10.28515625" style="934" customWidth="1"/>
    <col min="3603" max="3603" width="10" style="934" customWidth="1"/>
    <col min="3604" max="3839" width="9.140625" style="934"/>
    <col min="3840" max="3840" width="4" style="934" customWidth="1"/>
    <col min="3841" max="3841" width="15.140625" style="934" customWidth="1"/>
    <col min="3842" max="3842" width="13.85546875" style="934" customWidth="1"/>
    <col min="3843" max="3843" width="10.140625" style="934" customWidth="1"/>
    <col min="3844" max="3844" width="9.140625" style="934"/>
    <col min="3845" max="3845" width="3.42578125" style="934" customWidth="1"/>
    <col min="3846" max="3846" width="19.5703125" style="934" customWidth="1"/>
    <col min="3847" max="3847" width="12.28515625" style="934" customWidth="1"/>
    <col min="3848" max="3848" width="10.42578125" style="934" customWidth="1"/>
    <col min="3849" max="3849" width="9.140625" style="934"/>
    <col min="3850" max="3850" width="3.5703125" style="934" customWidth="1"/>
    <col min="3851" max="3851" width="16.42578125" style="934" customWidth="1"/>
    <col min="3852" max="3852" width="11.7109375" style="934" customWidth="1"/>
    <col min="3853" max="3853" width="10.140625" style="934" customWidth="1"/>
    <col min="3854" max="3854" width="15.85546875" style="934" customWidth="1"/>
    <col min="3855" max="3855" width="3.85546875" style="934" customWidth="1"/>
    <col min="3856" max="3856" width="16.42578125" style="934" customWidth="1"/>
    <col min="3857" max="3857" width="11.28515625" style="934" customWidth="1"/>
    <col min="3858" max="3858" width="10.28515625" style="934" customWidth="1"/>
    <col min="3859" max="3859" width="10" style="934" customWidth="1"/>
    <col min="3860" max="4095" width="9.140625" style="934"/>
    <col min="4096" max="4096" width="4" style="934" customWidth="1"/>
    <col min="4097" max="4097" width="15.140625" style="934" customWidth="1"/>
    <col min="4098" max="4098" width="13.85546875" style="934" customWidth="1"/>
    <col min="4099" max="4099" width="10.140625" style="934" customWidth="1"/>
    <col min="4100" max="4100" width="9.140625" style="934"/>
    <col min="4101" max="4101" width="3.42578125" style="934" customWidth="1"/>
    <col min="4102" max="4102" width="19.5703125" style="934" customWidth="1"/>
    <col min="4103" max="4103" width="12.28515625" style="934" customWidth="1"/>
    <col min="4104" max="4104" width="10.42578125" style="934" customWidth="1"/>
    <col min="4105" max="4105" width="9.140625" style="934"/>
    <col min="4106" max="4106" width="3.5703125" style="934" customWidth="1"/>
    <col min="4107" max="4107" width="16.42578125" style="934" customWidth="1"/>
    <col min="4108" max="4108" width="11.7109375" style="934" customWidth="1"/>
    <col min="4109" max="4109" width="10.140625" style="934" customWidth="1"/>
    <col min="4110" max="4110" width="15.85546875" style="934" customWidth="1"/>
    <col min="4111" max="4111" width="3.85546875" style="934" customWidth="1"/>
    <col min="4112" max="4112" width="16.42578125" style="934" customWidth="1"/>
    <col min="4113" max="4113" width="11.28515625" style="934" customWidth="1"/>
    <col min="4114" max="4114" width="10.28515625" style="934" customWidth="1"/>
    <col min="4115" max="4115" width="10" style="934" customWidth="1"/>
    <col min="4116" max="4351" width="9.140625" style="934"/>
    <col min="4352" max="4352" width="4" style="934" customWidth="1"/>
    <col min="4353" max="4353" width="15.140625" style="934" customWidth="1"/>
    <col min="4354" max="4354" width="13.85546875" style="934" customWidth="1"/>
    <col min="4355" max="4355" width="10.140625" style="934" customWidth="1"/>
    <col min="4356" max="4356" width="9.140625" style="934"/>
    <col min="4357" max="4357" width="3.42578125" style="934" customWidth="1"/>
    <col min="4358" max="4358" width="19.5703125" style="934" customWidth="1"/>
    <col min="4359" max="4359" width="12.28515625" style="934" customWidth="1"/>
    <col min="4360" max="4360" width="10.42578125" style="934" customWidth="1"/>
    <col min="4361" max="4361" width="9.140625" style="934"/>
    <col min="4362" max="4362" width="3.5703125" style="934" customWidth="1"/>
    <col min="4363" max="4363" width="16.42578125" style="934" customWidth="1"/>
    <col min="4364" max="4364" width="11.7109375" style="934" customWidth="1"/>
    <col min="4365" max="4365" width="10.140625" style="934" customWidth="1"/>
    <col min="4366" max="4366" width="15.85546875" style="934" customWidth="1"/>
    <col min="4367" max="4367" width="3.85546875" style="934" customWidth="1"/>
    <col min="4368" max="4368" width="16.42578125" style="934" customWidth="1"/>
    <col min="4369" max="4369" width="11.28515625" style="934" customWidth="1"/>
    <col min="4370" max="4370" width="10.28515625" style="934" customWidth="1"/>
    <col min="4371" max="4371" width="10" style="934" customWidth="1"/>
    <col min="4372" max="4607" width="9.140625" style="934"/>
    <col min="4608" max="4608" width="4" style="934" customWidth="1"/>
    <col min="4609" max="4609" width="15.140625" style="934" customWidth="1"/>
    <col min="4610" max="4610" width="13.85546875" style="934" customWidth="1"/>
    <col min="4611" max="4611" width="10.140625" style="934" customWidth="1"/>
    <col min="4612" max="4612" width="9.140625" style="934"/>
    <col min="4613" max="4613" width="3.42578125" style="934" customWidth="1"/>
    <col min="4614" max="4614" width="19.5703125" style="934" customWidth="1"/>
    <col min="4615" max="4615" width="12.28515625" style="934" customWidth="1"/>
    <col min="4616" max="4616" width="10.42578125" style="934" customWidth="1"/>
    <col min="4617" max="4617" width="9.140625" style="934"/>
    <col min="4618" max="4618" width="3.5703125" style="934" customWidth="1"/>
    <col min="4619" max="4619" width="16.42578125" style="934" customWidth="1"/>
    <col min="4620" max="4620" width="11.7109375" style="934" customWidth="1"/>
    <col min="4621" max="4621" width="10.140625" style="934" customWidth="1"/>
    <col min="4622" max="4622" width="15.85546875" style="934" customWidth="1"/>
    <col min="4623" max="4623" width="3.85546875" style="934" customWidth="1"/>
    <col min="4624" max="4624" width="16.42578125" style="934" customWidth="1"/>
    <col min="4625" max="4625" width="11.28515625" style="934" customWidth="1"/>
    <col min="4626" max="4626" width="10.28515625" style="934" customWidth="1"/>
    <col min="4627" max="4627" width="10" style="934" customWidth="1"/>
    <col min="4628" max="4863" width="9.140625" style="934"/>
    <col min="4864" max="4864" width="4" style="934" customWidth="1"/>
    <col min="4865" max="4865" width="15.140625" style="934" customWidth="1"/>
    <col min="4866" max="4866" width="13.85546875" style="934" customWidth="1"/>
    <col min="4867" max="4867" width="10.140625" style="934" customWidth="1"/>
    <col min="4868" max="4868" width="9.140625" style="934"/>
    <col min="4869" max="4869" width="3.42578125" style="934" customWidth="1"/>
    <col min="4870" max="4870" width="19.5703125" style="934" customWidth="1"/>
    <col min="4871" max="4871" width="12.28515625" style="934" customWidth="1"/>
    <col min="4872" max="4872" width="10.42578125" style="934" customWidth="1"/>
    <col min="4873" max="4873" width="9.140625" style="934"/>
    <col min="4874" max="4874" width="3.5703125" style="934" customWidth="1"/>
    <col min="4875" max="4875" width="16.42578125" style="934" customWidth="1"/>
    <col min="4876" max="4876" width="11.7109375" style="934" customWidth="1"/>
    <col min="4877" max="4877" width="10.140625" style="934" customWidth="1"/>
    <col min="4878" max="4878" width="15.85546875" style="934" customWidth="1"/>
    <col min="4879" max="4879" width="3.85546875" style="934" customWidth="1"/>
    <col min="4880" max="4880" width="16.42578125" style="934" customWidth="1"/>
    <col min="4881" max="4881" width="11.28515625" style="934" customWidth="1"/>
    <col min="4882" max="4882" width="10.28515625" style="934" customWidth="1"/>
    <col min="4883" max="4883" width="10" style="934" customWidth="1"/>
    <col min="4884" max="5119" width="9.140625" style="934"/>
    <col min="5120" max="5120" width="4" style="934" customWidth="1"/>
    <col min="5121" max="5121" width="15.140625" style="934" customWidth="1"/>
    <col min="5122" max="5122" width="13.85546875" style="934" customWidth="1"/>
    <col min="5123" max="5123" width="10.140625" style="934" customWidth="1"/>
    <col min="5124" max="5124" width="9.140625" style="934"/>
    <col min="5125" max="5125" width="3.42578125" style="934" customWidth="1"/>
    <col min="5126" max="5126" width="19.5703125" style="934" customWidth="1"/>
    <col min="5127" max="5127" width="12.28515625" style="934" customWidth="1"/>
    <col min="5128" max="5128" width="10.42578125" style="934" customWidth="1"/>
    <col min="5129" max="5129" width="9.140625" style="934"/>
    <col min="5130" max="5130" width="3.5703125" style="934" customWidth="1"/>
    <col min="5131" max="5131" width="16.42578125" style="934" customWidth="1"/>
    <col min="5132" max="5132" width="11.7109375" style="934" customWidth="1"/>
    <col min="5133" max="5133" width="10.140625" style="934" customWidth="1"/>
    <col min="5134" max="5134" width="15.85546875" style="934" customWidth="1"/>
    <col min="5135" max="5135" width="3.85546875" style="934" customWidth="1"/>
    <col min="5136" max="5136" width="16.42578125" style="934" customWidth="1"/>
    <col min="5137" max="5137" width="11.28515625" style="934" customWidth="1"/>
    <col min="5138" max="5138" width="10.28515625" style="934" customWidth="1"/>
    <col min="5139" max="5139" width="10" style="934" customWidth="1"/>
    <col min="5140" max="5375" width="9.140625" style="934"/>
    <col min="5376" max="5376" width="4" style="934" customWidth="1"/>
    <col min="5377" max="5377" width="15.140625" style="934" customWidth="1"/>
    <col min="5378" max="5378" width="13.85546875" style="934" customWidth="1"/>
    <col min="5379" max="5379" width="10.140625" style="934" customWidth="1"/>
    <col min="5380" max="5380" width="9.140625" style="934"/>
    <col min="5381" max="5381" width="3.42578125" style="934" customWidth="1"/>
    <col min="5382" max="5382" width="19.5703125" style="934" customWidth="1"/>
    <col min="5383" max="5383" width="12.28515625" style="934" customWidth="1"/>
    <col min="5384" max="5384" width="10.42578125" style="934" customWidth="1"/>
    <col min="5385" max="5385" width="9.140625" style="934"/>
    <col min="5386" max="5386" width="3.5703125" style="934" customWidth="1"/>
    <col min="5387" max="5387" width="16.42578125" style="934" customWidth="1"/>
    <col min="5388" max="5388" width="11.7109375" style="934" customWidth="1"/>
    <col min="5389" max="5389" width="10.140625" style="934" customWidth="1"/>
    <col min="5390" max="5390" width="15.85546875" style="934" customWidth="1"/>
    <col min="5391" max="5391" width="3.85546875" style="934" customWidth="1"/>
    <col min="5392" max="5392" width="16.42578125" style="934" customWidth="1"/>
    <col min="5393" max="5393" width="11.28515625" style="934" customWidth="1"/>
    <col min="5394" max="5394" width="10.28515625" style="934" customWidth="1"/>
    <col min="5395" max="5395" width="10" style="934" customWidth="1"/>
    <col min="5396" max="5631" width="9.140625" style="934"/>
    <col min="5632" max="5632" width="4" style="934" customWidth="1"/>
    <col min="5633" max="5633" width="15.140625" style="934" customWidth="1"/>
    <col min="5634" max="5634" width="13.85546875" style="934" customWidth="1"/>
    <col min="5635" max="5635" width="10.140625" style="934" customWidth="1"/>
    <col min="5636" max="5636" width="9.140625" style="934"/>
    <col min="5637" max="5637" width="3.42578125" style="934" customWidth="1"/>
    <col min="5638" max="5638" width="19.5703125" style="934" customWidth="1"/>
    <col min="5639" max="5639" width="12.28515625" style="934" customWidth="1"/>
    <col min="5640" max="5640" width="10.42578125" style="934" customWidth="1"/>
    <col min="5641" max="5641" width="9.140625" style="934"/>
    <col min="5642" max="5642" width="3.5703125" style="934" customWidth="1"/>
    <col min="5643" max="5643" width="16.42578125" style="934" customWidth="1"/>
    <col min="5644" max="5644" width="11.7109375" style="934" customWidth="1"/>
    <col min="5645" max="5645" width="10.140625" style="934" customWidth="1"/>
    <col min="5646" max="5646" width="15.85546875" style="934" customWidth="1"/>
    <col min="5647" max="5647" width="3.85546875" style="934" customWidth="1"/>
    <col min="5648" max="5648" width="16.42578125" style="934" customWidth="1"/>
    <col min="5649" max="5649" width="11.28515625" style="934" customWidth="1"/>
    <col min="5650" max="5650" width="10.28515625" style="934" customWidth="1"/>
    <col min="5651" max="5651" width="10" style="934" customWidth="1"/>
    <col min="5652" max="5887" width="9.140625" style="934"/>
    <col min="5888" max="5888" width="4" style="934" customWidth="1"/>
    <col min="5889" max="5889" width="15.140625" style="934" customWidth="1"/>
    <col min="5890" max="5890" width="13.85546875" style="934" customWidth="1"/>
    <col min="5891" max="5891" width="10.140625" style="934" customWidth="1"/>
    <col min="5892" max="5892" width="9.140625" style="934"/>
    <col min="5893" max="5893" width="3.42578125" style="934" customWidth="1"/>
    <col min="5894" max="5894" width="19.5703125" style="934" customWidth="1"/>
    <col min="5895" max="5895" width="12.28515625" style="934" customWidth="1"/>
    <col min="5896" max="5896" width="10.42578125" style="934" customWidth="1"/>
    <col min="5897" max="5897" width="9.140625" style="934"/>
    <col min="5898" max="5898" width="3.5703125" style="934" customWidth="1"/>
    <col min="5899" max="5899" width="16.42578125" style="934" customWidth="1"/>
    <col min="5900" max="5900" width="11.7109375" style="934" customWidth="1"/>
    <col min="5901" max="5901" width="10.140625" style="934" customWidth="1"/>
    <col min="5902" max="5902" width="15.85546875" style="934" customWidth="1"/>
    <col min="5903" max="5903" width="3.85546875" style="934" customWidth="1"/>
    <col min="5904" max="5904" width="16.42578125" style="934" customWidth="1"/>
    <col min="5905" max="5905" width="11.28515625" style="934" customWidth="1"/>
    <col min="5906" max="5906" width="10.28515625" style="934" customWidth="1"/>
    <col min="5907" max="5907" width="10" style="934" customWidth="1"/>
    <col min="5908" max="6143" width="9.140625" style="934"/>
    <col min="6144" max="6144" width="4" style="934" customWidth="1"/>
    <col min="6145" max="6145" width="15.140625" style="934" customWidth="1"/>
    <col min="6146" max="6146" width="13.85546875" style="934" customWidth="1"/>
    <col min="6147" max="6147" width="10.140625" style="934" customWidth="1"/>
    <col min="6148" max="6148" width="9.140625" style="934"/>
    <col min="6149" max="6149" width="3.42578125" style="934" customWidth="1"/>
    <col min="6150" max="6150" width="19.5703125" style="934" customWidth="1"/>
    <col min="6151" max="6151" width="12.28515625" style="934" customWidth="1"/>
    <col min="6152" max="6152" width="10.42578125" style="934" customWidth="1"/>
    <col min="6153" max="6153" width="9.140625" style="934"/>
    <col min="6154" max="6154" width="3.5703125" style="934" customWidth="1"/>
    <col min="6155" max="6155" width="16.42578125" style="934" customWidth="1"/>
    <col min="6156" max="6156" width="11.7109375" style="934" customWidth="1"/>
    <col min="6157" max="6157" width="10.140625" style="934" customWidth="1"/>
    <col min="6158" max="6158" width="15.85546875" style="934" customWidth="1"/>
    <col min="6159" max="6159" width="3.85546875" style="934" customWidth="1"/>
    <col min="6160" max="6160" width="16.42578125" style="934" customWidth="1"/>
    <col min="6161" max="6161" width="11.28515625" style="934" customWidth="1"/>
    <col min="6162" max="6162" width="10.28515625" style="934" customWidth="1"/>
    <col min="6163" max="6163" width="10" style="934" customWidth="1"/>
    <col min="6164" max="6399" width="9.140625" style="934"/>
    <col min="6400" max="6400" width="4" style="934" customWidth="1"/>
    <col min="6401" max="6401" width="15.140625" style="934" customWidth="1"/>
    <col min="6402" max="6402" width="13.85546875" style="934" customWidth="1"/>
    <col min="6403" max="6403" width="10.140625" style="934" customWidth="1"/>
    <col min="6404" max="6404" width="9.140625" style="934"/>
    <col min="6405" max="6405" width="3.42578125" style="934" customWidth="1"/>
    <col min="6406" max="6406" width="19.5703125" style="934" customWidth="1"/>
    <col min="6407" max="6407" width="12.28515625" style="934" customWidth="1"/>
    <col min="6408" max="6408" width="10.42578125" style="934" customWidth="1"/>
    <col min="6409" max="6409" width="9.140625" style="934"/>
    <col min="6410" max="6410" width="3.5703125" style="934" customWidth="1"/>
    <col min="6411" max="6411" width="16.42578125" style="934" customWidth="1"/>
    <col min="6412" max="6412" width="11.7109375" style="934" customWidth="1"/>
    <col min="6413" max="6413" width="10.140625" style="934" customWidth="1"/>
    <col min="6414" max="6414" width="15.85546875" style="934" customWidth="1"/>
    <col min="6415" max="6415" width="3.85546875" style="934" customWidth="1"/>
    <col min="6416" max="6416" width="16.42578125" style="934" customWidth="1"/>
    <col min="6417" max="6417" width="11.28515625" style="934" customWidth="1"/>
    <col min="6418" max="6418" width="10.28515625" style="934" customWidth="1"/>
    <col min="6419" max="6419" width="10" style="934" customWidth="1"/>
    <col min="6420" max="6655" width="9.140625" style="934"/>
    <col min="6656" max="6656" width="4" style="934" customWidth="1"/>
    <col min="6657" max="6657" width="15.140625" style="934" customWidth="1"/>
    <col min="6658" max="6658" width="13.85546875" style="934" customWidth="1"/>
    <col min="6659" max="6659" width="10.140625" style="934" customWidth="1"/>
    <col min="6660" max="6660" width="9.140625" style="934"/>
    <col min="6661" max="6661" width="3.42578125" style="934" customWidth="1"/>
    <col min="6662" max="6662" width="19.5703125" style="934" customWidth="1"/>
    <col min="6663" max="6663" width="12.28515625" style="934" customWidth="1"/>
    <col min="6664" max="6664" width="10.42578125" style="934" customWidth="1"/>
    <col min="6665" max="6665" width="9.140625" style="934"/>
    <col min="6666" max="6666" width="3.5703125" style="934" customWidth="1"/>
    <col min="6667" max="6667" width="16.42578125" style="934" customWidth="1"/>
    <col min="6668" max="6668" width="11.7109375" style="934" customWidth="1"/>
    <col min="6669" max="6669" width="10.140625" style="934" customWidth="1"/>
    <col min="6670" max="6670" width="15.85546875" style="934" customWidth="1"/>
    <col min="6671" max="6671" width="3.85546875" style="934" customWidth="1"/>
    <col min="6672" max="6672" width="16.42578125" style="934" customWidth="1"/>
    <col min="6673" max="6673" width="11.28515625" style="934" customWidth="1"/>
    <col min="6674" max="6674" width="10.28515625" style="934" customWidth="1"/>
    <col min="6675" max="6675" width="10" style="934" customWidth="1"/>
    <col min="6676" max="6911" width="9.140625" style="934"/>
    <col min="6912" max="6912" width="4" style="934" customWidth="1"/>
    <col min="6913" max="6913" width="15.140625" style="934" customWidth="1"/>
    <col min="6914" max="6914" width="13.85546875" style="934" customWidth="1"/>
    <col min="6915" max="6915" width="10.140625" style="934" customWidth="1"/>
    <col min="6916" max="6916" width="9.140625" style="934"/>
    <col min="6917" max="6917" width="3.42578125" style="934" customWidth="1"/>
    <col min="6918" max="6918" width="19.5703125" style="934" customWidth="1"/>
    <col min="6919" max="6919" width="12.28515625" style="934" customWidth="1"/>
    <col min="6920" max="6920" width="10.42578125" style="934" customWidth="1"/>
    <col min="6921" max="6921" width="9.140625" style="934"/>
    <col min="6922" max="6922" width="3.5703125" style="934" customWidth="1"/>
    <col min="6923" max="6923" width="16.42578125" style="934" customWidth="1"/>
    <col min="6924" max="6924" width="11.7109375" style="934" customWidth="1"/>
    <col min="6925" max="6925" width="10.140625" style="934" customWidth="1"/>
    <col min="6926" max="6926" width="15.85546875" style="934" customWidth="1"/>
    <col min="6927" max="6927" width="3.85546875" style="934" customWidth="1"/>
    <col min="6928" max="6928" width="16.42578125" style="934" customWidth="1"/>
    <col min="6929" max="6929" width="11.28515625" style="934" customWidth="1"/>
    <col min="6930" max="6930" width="10.28515625" style="934" customWidth="1"/>
    <col min="6931" max="6931" width="10" style="934" customWidth="1"/>
    <col min="6932" max="7167" width="9.140625" style="934"/>
    <col min="7168" max="7168" width="4" style="934" customWidth="1"/>
    <col min="7169" max="7169" width="15.140625" style="934" customWidth="1"/>
    <col min="7170" max="7170" width="13.85546875" style="934" customWidth="1"/>
    <col min="7171" max="7171" width="10.140625" style="934" customWidth="1"/>
    <col min="7172" max="7172" width="9.140625" style="934"/>
    <col min="7173" max="7173" width="3.42578125" style="934" customWidth="1"/>
    <col min="7174" max="7174" width="19.5703125" style="934" customWidth="1"/>
    <col min="7175" max="7175" width="12.28515625" style="934" customWidth="1"/>
    <col min="7176" max="7176" width="10.42578125" style="934" customWidth="1"/>
    <col min="7177" max="7177" width="9.140625" style="934"/>
    <col min="7178" max="7178" width="3.5703125" style="934" customWidth="1"/>
    <col min="7179" max="7179" width="16.42578125" style="934" customWidth="1"/>
    <col min="7180" max="7180" width="11.7109375" style="934" customWidth="1"/>
    <col min="7181" max="7181" width="10.140625" style="934" customWidth="1"/>
    <col min="7182" max="7182" width="15.85546875" style="934" customWidth="1"/>
    <col min="7183" max="7183" width="3.85546875" style="934" customWidth="1"/>
    <col min="7184" max="7184" width="16.42578125" style="934" customWidth="1"/>
    <col min="7185" max="7185" width="11.28515625" style="934" customWidth="1"/>
    <col min="7186" max="7186" width="10.28515625" style="934" customWidth="1"/>
    <col min="7187" max="7187" width="10" style="934" customWidth="1"/>
    <col min="7188" max="7423" width="9.140625" style="934"/>
    <col min="7424" max="7424" width="4" style="934" customWidth="1"/>
    <col min="7425" max="7425" width="15.140625" style="934" customWidth="1"/>
    <col min="7426" max="7426" width="13.85546875" style="934" customWidth="1"/>
    <col min="7427" max="7427" width="10.140625" style="934" customWidth="1"/>
    <col min="7428" max="7428" width="9.140625" style="934"/>
    <col min="7429" max="7429" width="3.42578125" style="934" customWidth="1"/>
    <col min="7430" max="7430" width="19.5703125" style="934" customWidth="1"/>
    <col min="7431" max="7431" width="12.28515625" style="934" customWidth="1"/>
    <col min="7432" max="7432" width="10.42578125" style="934" customWidth="1"/>
    <col min="7433" max="7433" width="9.140625" style="934"/>
    <col min="7434" max="7434" width="3.5703125" style="934" customWidth="1"/>
    <col min="7435" max="7435" width="16.42578125" style="934" customWidth="1"/>
    <col min="7436" max="7436" width="11.7109375" style="934" customWidth="1"/>
    <col min="7437" max="7437" width="10.140625" style="934" customWidth="1"/>
    <col min="7438" max="7438" width="15.85546875" style="934" customWidth="1"/>
    <col min="7439" max="7439" width="3.85546875" style="934" customWidth="1"/>
    <col min="7440" max="7440" width="16.42578125" style="934" customWidth="1"/>
    <col min="7441" max="7441" width="11.28515625" style="934" customWidth="1"/>
    <col min="7442" max="7442" width="10.28515625" style="934" customWidth="1"/>
    <col min="7443" max="7443" width="10" style="934" customWidth="1"/>
    <col min="7444" max="7679" width="9.140625" style="934"/>
    <col min="7680" max="7680" width="4" style="934" customWidth="1"/>
    <col min="7681" max="7681" width="15.140625" style="934" customWidth="1"/>
    <col min="7682" max="7682" width="13.85546875" style="934" customWidth="1"/>
    <col min="7683" max="7683" width="10.140625" style="934" customWidth="1"/>
    <col min="7684" max="7684" width="9.140625" style="934"/>
    <col min="7685" max="7685" width="3.42578125" style="934" customWidth="1"/>
    <col min="7686" max="7686" width="19.5703125" style="934" customWidth="1"/>
    <col min="7687" max="7687" width="12.28515625" style="934" customWidth="1"/>
    <col min="7688" max="7688" width="10.42578125" style="934" customWidth="1"/>
    <col min="7689" max="7689" width="9.140625" style="934"/>
    <col min="7690" max="7690" width="3.5703125" style="934" customWidth="1"/>
    <col min="7691" max="7691" width="16.42578125" style="934" customWidth="1"/>
    <col min="7692" max="7692" width="11.7109375" style="934" customWidth="1"/>
    <col min="7693" max="7693" width="10.140625" style="934" customWidth="1"/>
    <col min="7694" max="7694" width="15.85546875" style="934" customWidth="1"/>
    <col min="7695" max="7695" width="3.85546875" style="934" customWidth="1"/>
    <col min="7696" max="7696" width="16.42578125" style="934" customWidth="1"/>
    <col min="7697" max="7697" width="11.28515625" style="934" customWidth="1"/>
    <col min="7698" max="7698" width="10.28515625" style="934" customWidth="1"/>
    <col min="7699" max="7699" width="10" style="934" customWidth="1"/>
    <col min="7700" max="7935" width="9.140625" style="934"/>
    <col min="7936" max="7936" width="4" style="934" customWidth="1"/>
    <col min="7937" max="7937" width="15.140625" style="934" customWidth="1"/>
    <col min="7938" max="7938" width="13.85546875" style="934" customWidth="1"/>
    <col min="7939" max="7939" width="10.140625" style="934" customWidth="1"/>
    <col min="7940" max="7940" width="9.140625" style="934"/>
    <col min="7941" max="7941" width="3.42578125" style="934" customWidth="1"/>
    <col min="7942" max="7942" width="19.5703125" style="934" customWidth="1"/>
    <col min="7943" max="7943" width="12.28515625" style="934" customWidth="1"/>
    <col min="7944" max="7944" width="10.42578125" style="934" customWidth="1"/>
    <col min="7945" max="7945" width="9.140625" style="934"/>
    <col min="7946" max="7946" width="3.5703125" style="934" customWidth="1"/>
    <col min="7947" max="7947" width="16.42578125" style="934" customWidth="1"/>
    <col min="7948" max="7948" width="11.7109375" style="934" customWidth="1"/>
    <col min="7949" max="7949" width="10.140625" style="934" customWidth="1"/>
    <col min="7950" max="7950" width="15.85546875" style="934" customWidth="1"/>
    <col min="7951" max="7951" width="3.85546875" style="934" customWidth="1"/>
    <col min="7952" max="7952" width="16.42578125" style="934" customWidth="1"/>
    <col min="7953" max="7953" width="11.28515625" style="934" customWidth="1"/>
    <col min="7954" max="7954" width="10.28515625" style="934" customWidth="1"/>
    <col min="7955" max="7955" width="10" style="934" customWidth="1"/>
    <col min="7956" max="8191" width="9.140625" style="934"/>
    <col min="8192" max="8192" width="4" style="934" customWidth="1"/>
    <col min="8193" max="8193" width="15.140625" style="934" customWidth="1"/>
    <col min="8194" max="8194" width="13.85546875" style="934" customWidth="1"/>
    <col min="8195" max="8195" width="10.140625" style="934" customWidth="1"/>
    <col min="8196" max="8196" width="9.140625" style="934"/>
    <col min="8197" max="8197" width="3.42578125" style="934" customWidth="1"/>
    <col min="8198" max="8198" width="19.5703125" style="934" customWidth="1"/>
    <col min="8199" max="8199" width="12.28515625" style="934" customWidth="1"/>
    <col min="8200" max="8200" width="10.42578125" style="934" customWidth="1"/>
    <col min="8201" max="8201" width="9.140625" style="934"/>
    <col min="8202" max="8202" width="3.5703125" style="934" customWidth="1"/>
    <col min="8203" max="8203" width="16.42578125" style="934" customWidth="1"/>
    <col min="8204" max="8204" width="11.7109375" style="934" customWidth="1"/>
    <col min="8205" max="8205" width="10.140625" style="934" customWidth="1"/>
    <col min="8206" max="8206" width="15.85546875" style="934" customWidth="1"/>
    <col min="8207" max="8207" width="3.85546875" style="934" customWidth="1"/>
    <col min="8208" max="8208" width="16.42578125" style="934" customWidth="1"/>
    <col min="8209" max="8209" width="11.28515625" style="934" customWidth="1"/>
    <col min="8210" max="8210" width="10.28515625" style="934" customWidth="1"/>
    <col min="8211" max="8211" width="10" style="934" customWidth="1"/>
    <col min="8212" max="8447" width="9.140625" style="934"/>
    <col min="8448" max="8448" width="4" style="934" customWidth="1"/>
    <col min="8449" max="8449" width="15.140625" style="934" customWidth="1"/>
    <col min="8450" max="8450" width="13.85546875" style="934" customWidth="1"/>
    <col min="8451" max="8451" width="10.140625" style="934" customWidth="1"/>
    <col min="8452" max="8452" width="9.140625" style="934"/>
    <col min="8453" max="8453" width="3.42578125" style="934" customWidth="1"/>
    <col min="8454" max="8454" width="19.5703125" style="934" customWidth="1"/>
    <col min="8455" max="8455" width="12.28515625" style="934" customWidth="1"/>
    <col min="8456" max="8456" width="10.42578125" style="934" customWidth="1"/>
    <col min="8457" max="8457" width="9.140625" style="934"/>
    <col min="8458" max="8458" width="3.5703125" style="934" customWidth="1"/>
    <col min="8459" max="8459" width="16.42578125" style="934" customWidth="1"/>
    <col min="8460" max="8460" width="11.7109375" style="934" customWidth="1"/>
    <col min="8461" max="8461" width="10.140625" style="934" customWidth="1"/>
    <col min="8462" max="8462" width="15.85546875" style="934" customWidth="1"/>
    <col min="8463" max="8463" width="3.85546875" style="934" customWidth="1"/>
    <col min="8464" max="8464" width="16.42578125" style="934" customWidth="1"/>
    <col min="8465" max="8465" width="11.28515625" style="934" customWidth="1"/>
    <col min="8466" max="8466" width="10.28515625" style="934" customWidth="1"/>
    <col min="8467" max="8467" width="10" style="934" customWidth="1"/>
    <col min="8468" max="8703" width="9.140625" style="934"/>
    <col min="8704" max="8704" width="4" style="934" customWidth="1"/>
    <col min="8705" max="8705" width="15.140625" style="934" customWidth="1"/>
    <col min="8706" max="8706" width="13.85546875" style="934" customWidth="1"/>
    <col min="8707" max="8707" width="10.140625" style="934" customWidth="1"/>
    <col min="8708" max="8708" width="9.140625" style="934"/>
    <col min="8709" max="8709" width="3.42578125" style="934" customWidth="1"/>
    <col min="8710" max="8710" width="19.5703125" style="934" customWidth="1"/>
    <col min="8711" max="8711" width="12.28515625" style="934" customWidth="1"/>
    <col min="8712" max="8712" width="10.42578125" style="934" customWidth="1"/>
    <col min="8713" max="8713" width="9.140625" style="934"/>
    <col min="8714" max="8714" width="3.5703125" style="934" customWidth="1"/>
    <col min="8715" max="8715" width="16.42578125" style="934" customWidth="1"/>
    <col min="8716" max="8716" width="11.7109375" style="934" customWidth="1"/>
    <col min="8717" max="8717" width="10.140625" style="934" customWidth="1"/>
    <col min="8718" max="8718" width="15.85546875" style="934" customWidth="1"/>
    <col min="8719" max="8719" width="3.85546875" style="934" customWidth="1"/>
    <col min="8720" max="8720" width="16.42578125" style="934" customWidth="1"/>
    <col min="8721" max="8721" width="11.28515625" style="934" customWidth="1"/>
    <col min="8722" max="8722" width="10.28515625" style="934" customWidth="1"/>
    <col min="8723" max="8723" width="10" style="934" customWidth="1"/>
    <col min="8724" max="8959" width="9.140625" style="934"/>
    <col min="8960" max="8960" width="4" style="934" customWidth="1"/>
    <col min="8961" max="8961" width="15.140625" style="934" customWidth="1"/>
    <col min="8962" max="8962" width="13.85546875" style="934" customWidth="1"/>
    <col min="8963" max="8963" width="10.140625" style="934" customWidth="1"/>
    <col min="8964" max="8964" width="9.140625" style="934"/>
    <col min="8965" max="8965" width="3.42578125" style="934" customWidth="1"/>
    <col min="8966" max="8966" width="19.5703125" style="934" customWidth="1"/>
    <col min="8967" max="8967" width="12.28515625" style="934" customWidth="1"/>
    <col min="8968" max="8968" width="10.42578125" style="934" customWidth="1"/>
    <col min="8969" max="8969" width="9.140625" style="934"/>
    <col min="8970" max="8970" width="3.5703125" style="934" customWidth="1"/>
    <col min="8971" max="8971" width="16.42578125" style="934" customWidth="1"/>
    <col min="8972" max="8972" width="11.7109375" style="934" customWidth="1"/>
    <col min="8973" max="8973" width="10.140625" style="934" customWidth="1"/>
    <col min="8974" max="8974" width="15.85546875" style="934" customWidth="1"/>
    <col min="8975" max="8975" width="3.85546875" style="934" customWidth="1"/>
    <col min="8976" max="8976" width="16.42578125" style="934" customWidth="1"/>
    <col min="8977" max="8977" width="11.28515625" style="934" customWidth="1"/>
    <col min="8978" max="8978" width="10.28515625" style="934" customWidth="1"/>
    <col min="8979" max="8979" width="10" style="934" customWidth="1"/>
    <col min="8980" max="9215" width="9.140625" style="934"/>
    <col min="9216" max="9216" width="4" style="934" customWidth="1"/>
    <col min="9217" max="9217" width="15.140625" style="934" customWidth="1"/>
    <col min="9218" max="9218" width="13.85546875" style="934" customWidth="1"/>
    <col min="9219" max="9219" width="10.140625" style="934" customWidth="1"/>
    <col min="9220" max="9220" width="9.140625" style="934"/>
    <col min="9221" max="9221" width="3.42578125" style="934" customWidth="1"/>
    <col min="9222" max="9222" width="19.5703125" style="934" customWidth="1"/>
    <col min="9223" max="9223" width="12.28515625" style="934" customWidth="1"/>
    <col min="9224" max="9224" width="10.42578125" style="934" customWidth="1"/>
    <col min="9225" max="9225" width="9.140625" style="934"/>
    <col min="9226" max="9226" width="3.5703125" style="934" customWidth="1"/>
    <col min="9227" max="9227" width="16.42578125" style="934" customWidth="1"/>
    <col min="9228" max="9228" width="11.7109375" style="934" customWidth="1"/>
    <col min="9229" max="9229" width="10.140625" style="934" customWidth="1"/>
    <col min="9230" max="9230" width="15.85546875" style="934" customWidth="1"/>
    <col min="9231" max="9231" width="3.85546875" style="934" customWidth="1"/>
    <col min="9232" max="9232" width="16.42578125" style="934" customWidth="1"/>
    <col min="9233" max="9233" width="11.28515625" style="934" customWidth="1"/>
    <col min="9234" max="9234" width="10.28515625" style="934" customWidth="1"/>
    <col min="9235" max="9235" width="10" style="934" customWidth="1"/>
    <col min="9236" max="9471" width="9.140625" style="934"/>
    <col min="9472" max="9472" width="4" style="934" customWidth="1"/>
    <col min="9473" max="9473" width="15.140625" style="934" customWidth="1"/>
    <col min="9474" max="9474" width="13.85546875" style="934" customWidth="1"/>
    <col min="9475" max="9475" width="10.140625" style="934" customWidth="1"/>
    <col min="9476" max="9476" width="9.140625" style="934"/>
    <col min="9477" max="9477" width="3.42578125" style="934" customWidth="1"/>
    <col min="9478" max="9478" width="19.5703125" style="934" customWidth="1"/>
    <col min="9479" max="9479" width="12.28515625" style="934" customWidth="1"/>
    <col min="9480" max="9480" width="10.42578125" style="934" customWidth="1"/>
    <col min="9481" max="9481" width="9.140625" style="934"/>
    <col min="9482" max="9482" width="3.5703125" style="934" customWidth="1"/>
    <col min="9483" max="9483" width="16.42578125" style="934" customWidth="1"/>
    <col min="9484" max="9484" width="11.7109375" style="934" customWidth="1"/>
    <col min="9485" max="9485" width="10.140625" style="934" customWidth="1"/>
    <col min="9486" max="9486" width="15.85546875" style="934" customWidth="1"/>
    <col min="9487" max="9487" width="3.85546875" style="934" customWidth="1"/>
    <col min="9488" max="9488" width="16.42578125" style="934" customWidth="1"/>
    <col min="9489" max="9489" width="11.28515625" style="934" customWidth="1"/>
    <col min="9490" max="9490" width="10.28515625" style="934" customWidth="1"/>
    <col min="9491" max="9491" width="10" style="934" customWidth="1"/>
    <col min="9492" max="9727" width="9.140625" style="934"/>
    <col min="9728" max="9728" width="4" style="934" customWidth="1"/>
    <col min="9729" max="9729" width="15.140625" style="934" customWidth="1"/>
    <col min="9730" max="9730" width="13.85546875" style="934" customWidth="1"/>
    <col min="9731" max="9731" width="10.140625" style="934" customWidth="1"/>
    <col min="9732" max="9732" width="9.140625" style="934"/>
    <col min="9733" max="9733" width="3.42578125" style="934" customWidth="1"/>
    <col min="9734" max="9734" width="19.5703125" style="934" customWidth="1"/>
    <col min="9735" max="9735" width="12.28515625" style="934" customWidth="1"/>
    <col min="9736" max="9736" width="10.42578125" style="934" customWidth="1"/>
    <col min="9737" max="9737" width="9.140625" style="934"/>
    <col min="9738" max="9738" width="3.5703125" style="934" customWidth="1"/>
    <col min="9739" max="9739" width="16.42578125" style="934" customWidth="1"/>
    <col min="9740" max="9740" width="11.7109375" style="934" customWidth="1"/>
    <col min="9741" max="9741" width="10.140625" style="934" customWidth="1"/>
    <col min="9742" max="9742" width="15.85546875" style="934" customWidth="1"/>
    <col min="9743" max="9743" width="3.85546875" style="934" customWidth="1"/>
    <col min="9744" max="9744" width="16.42578125" style="934" customWidth="1"/>
    <col min="9745" max="9745" width="11.28515625" style="934" customWidth="1"/>
    <col min="9746" max="9746" width="10.28515625" style="934" customWidth="1"/>
    <col min="9747" max="9747" width="10" style="934" customWidth="1"/>
    <col min="9748" max="9983" width="9.140625" style="934"/>
    <col min="9984" max="9984" width="4" style="934" customWidth="1"/>
    <col min="9985" max="9985" width="15.140625" style="934" customWidth="1"/>
    <col min="9986" max="9986" width="13.85546875" style="934" customWidth="1"/>
    <col min="9987" max="9987" width="10.140625" style="934" customWidth="1"/>
    <col min="9988" max="9988" width="9.140625" style="934"/>
    <col min="9989" max="9989" width="3.42578125" style="934" customWidth="1"/>
    <col min="9990" max="9990" width="19.5703125" style="934" customWidth="1"/>
    <col min="9991" max="9991" width="12.28515625" style="934" customWidth="1"/>
    <col min="9992" max="9992" width="10.42578125" style="934" customWidth="1"/>
    <col min="9993" max="9993" width="9.140625" style="934"/>
    <col min="9994" max="9994" width="3.5703125" style="934" customWidth="1"/>
    <col min="9995" max="9995" width="16.42578125" style="934" customWidth="1"/>
    <col min="9996" max="9996" width="11.7109375" style="934" customWidth="1"/>
    <col min="9997" max="9997" width="10.140625" style="934" customWidth="1"/>
    <col min="9998" max="9998" width="15.85546875" style="934" customWidth="1"/>
    <col min="9999" max="9999" width="3.85546875" style="934" customWidth="1"/>
    <col min="10000" max="10000" width="16.42578125" style="934" customWidth="1"/>
    <col min="10001" max="10001" width="11.28515625" style="934" customWidth="1"/>
    <col min="10002" max="10002" width="10.28515625" style="934" customWidth="1"/>
    <col min="10003" max="10003" width="10" style="934" customWidth="1"/>
    <col min="10004" max="10239" width="9.140625" style="934"/>
    <col min="10240" max="10240" width="4" style="934" customWidth="1"/>
    <col min="10241" max="10241" width="15.140625" style="934" customWidth="1"/>
    <col min="10242" max="10242" width="13.85546875" style="934" customWidth="1"/>
    <col min="10243" max="10243" width="10.140625" style="934" customWidth="1"/>
    <col min="10244" max="10244" width="9.140625" style="934"/>
    <col min="10245" max="10245" width="3.42578125" style="934" customWidth="1"/>
    <col min="10246" max="10246" width="19.5703125" style="934" customWidth="1"/>
    <col min="10247" max="10247" width="12.28515625" style="934" customWidth="1"/>
    <col min="10248" max="10248" width="10.42578125" style="934" customWidth="1"/>
    <col min="10249" max="10249" width="9.140625" style="934"/>
    <col min="10250" max="10250" width="3.5703125" style="934" customWidth="1"/>
    <col min="10251" max="10251" width="16.42578125" style="934" customWidth="1"/>
    <col min="10252" max="10252" width="11.7109375" style="934" customWidth="1"/>
    <col min="10253" max="10253" width="10.140625" style="934" customWidth="1"/>
    <col min="10254" max="10254" width="15.85546875" style="934" customWidth="1"/>
    <col min="10255" max="10255" width="3.85546875" style="934" customWidth="1"/>
    <col min="10256" max="10256" width="16.42578125" style="934" customWidth="1"/>
    <col min="10257" max="10257" width="11.28515625" style="934" customWidth="1"/>
    <col min="10258" max="10258" width="10.28515625" style="934" customWidth="1"/>
    <col min="10259" max="10259" width="10" style="934" customWidth="1"/>
    <col min="10260" max="10495" width="9.140625" style="934"/>
    <col min="10496" max="10496" width="4" style="934" customWidth="1"/>
    <col min="10497" max="10497" width="15.140625" style="934" customWidth="1"/>
    <col min="10498" max="10498" width="13.85546875" style="934" customWidth="1"/>
    <col min="10499" max="10499" width="10.140625" style="934" customWidth="1"/>
    <col min="10500" max="10500" width="9.140625" style="934"/>
    <col min="10501" max="10501" width="3.42578125" style="934" customWidth="1"/>
    <col min="10502" max="10502" width="19.5703125" style="934" customWidth="1"/>
    <col min="10503" max="10503" width="12.28515625" style="934" customWidth="1"/>
    <col min="10504" max="10504" width="10.42578125" style="934" customWidth="1"/>
    <col min="10505" max="10505" width="9.140625" style="934"/>
    <col min="10506" max="10506" width="3.5703125" style="934" customWidth="1"/>
    <col min="10507" max="10507" width="16.42578125" style="934" customWidth="1"/>
    <col min="10508" max="10508" width="11.7109375" style="934" customWidth="1"/>
    <col min="10509" max="10509" width="10.140625" style="934" customWidth="1"/>
    <col min="10510" max="10510" width="15.85546875" style="934" customWidth="1"/>
    <col min="10511" max="10511" width="3.85546875" style="934" customWidth="1"/>
    <col min="10512" max="10512" width="16.42578125" style="934" customWidth="1"/>
    <col min="10513" max="10513" width="11.28515625" style="934" customWidth="1"/>
    <col min="10514" max="10514" width="10.28515625" style="934" customWidth="1"/>
    <col min="10515" max="10515" width="10" style="934" customWidth="1"/>
    <col min="10516" max="10751" width="9.140625" style="934"/>
    <col min="10752" max="10752" width="4" style="934" customWidth="1"/>
    <col min="10753" max="10753" width="15.140625" style="934" customWidth="1"/>
    <col min="10754" max="10754" width="13.85546875" style="934" customWidth="1"/>
    <col min="10755" max="10755" width="10.140625" style="934" customWidth="1"/>
    <col min="10756" max="10756" width="9.140625" style="934"/>
    <col min="10757" max="10757" width="3.42578125" style="934" customWidth="1"/>
    <col min="10758" max="10758" width="19.5703125" style="934" customWidth="1"/>
    <col min="10759" max="10759" width="12.28515625" style="934" customWidth="1"/>
    <col min="10760" max="10760" width="10.42578125" style="934" customWidth="1"/>
    <col min="10761" max="10761" width="9.140625" style="934"/>
    <col min="10762" max="10762" width="3.5703125" style="934" customWidth="1"/>
    <col min="10763" max="10763" width="16.42578125" style="934" customWidth="1"/>
    <col min="10764" max="10764" width="11.7109375" style="934" customWidth="1"/>
    <col min="10765" max="10765" width="10.140625" style="934" customWidth="1"/>
    <col min="10766" max="10766" width="15.85546875" style="934" customWidth="1"/>
    <col min="10767" max="10767" width="3.85546875" style="934" customWidth="1"/>
    <col min="10768" max="10768" width="16.42578125" style="934" customWidth="1"/>
    <col min="10769" max="10769" width="11.28515625" style="934" customWidth="1"/>
    <col min="10770" max="10770" width="10.28515625" style="934" customWidth="1"/>
    <col min="10771" max="10771" width="10" style="934" customWidth="1"/>
    <col min="10772" max="11007" width="9.140625" style="934"/>
    <col min="11008" max="11008" width="4" style="934" customWidth="1"/>
    <col min="11009" max="11009" width="15.140625" style="934" customWidth="1"/>
    <col min="11010" max="11010" width="13.85546875" style="934" customWidth="1"/>
    <col min="11011" max="11011" width="10.140625" style="934" customWidth="1"/>
    <col min="11012" max="11012" width="9.140625" style="934"/>
    <col min="11013" max="11013" width="3.42578125" style="934" customWidth="1"/>
    <col min="11014" max="11014" width="19.5703125" style="934" customWidth="1"/>
    <col min="11015" max="11015" width="12.28515625" style="934" customWidth="1"/>
    <col min="11016" max="11016" width="10.42578125" style="934" customWidth="1"/>
    <col min="11017" max="11017" width="9.140625" style="934"/>
    <col min="11018" max="11018" width="3.5703125" style="934" customWidth="1"/>
    <col min="11019" max="11019" width="16.42578125" style="934" customWidth="1"/>
    <col min="11020" max="11020" width="11.7109375" style="934" customWidth="1"/>
    <col min="11021" max="11021" width="10.140625" style="934" customWidth="1"/>
    <col min="11022" max="11022" width="15.85546875" style="934" customWidth="1"/>
    <col min="11023" max="11023" width="3.85546875" style="934" customWidth="1"/>
    <col min="11024" max="11024" width="16.42578125" style="934" customWidth="1"/>
    <col min="11025" max="11025" width="11.28515625" style="934" customWidth="1"/>
    <col min="11026" max="11026" width="10.28515625" style="934" customWidth="1"/>
    <col min="11027" max="11027" width="10" style="934" customWidth="1"/>
    <col min="11028" max="11263" width="9.140625" style="934"/>
    <col min="11264" max="11264" width="4" style="934" customWidth="1"/>
    <col min="11265" max="11265" width="15.140625" style="934" customWidth="1"/>
    <col min="11266" max="11266" width="13.85546875" style="934" customWidth="1"/>
    <col min="11267" max="11267" width="10.140625" style="934" customWidth="1"/>
    <col min="11268" max="11268" width="9.140625" style="934"/>
    <col min="11269" max="11269" width="3.42578125" style="934" customWidth="1"/>
    <col min="11270" max="11270" width="19.5703125" style="934" customWidth="1"/>
    <col min="11271" max="11271" width="12.28515625" style="934" customWidth="1"/>
    <col min="11272" max="11272" width="10.42578125" style="934" customWidth="1"/>
    <col min="11273" max="11273" width="9.140625" style="934"/>
    <col min="11274" max="11274" width="3.5703125" style="934" customWidth="1"/>
    <col min="11275" max="11275" width="16.42578125" style="934" customWidth="1"/>
    <col min="11276" max="11276" width="11.7109375" style="934" customWidth="1"/>
    <col min="11277" max="11277" width="10.140625" style="934" customWidth="1"/>
    <col min="11278" max="11278" width="15.85546875" style="934" customWidth="1"/>
    <col min="11279" max="11279" width="3.85546875" style="934" customWidth="1"/>
    <col min="11280" max="11280" width="16.42578125" style="934" customWidth="1"/>
    <col min="11281" max="11281" width="11.28515625" style="934" customWidth="1"/>
    <col min="11282" max="11282" width="10.28515625" style="934" customWidth="1"/>
    <col min="11283" max="11283" width="10" style="934" customWidth="1"/>
    <col min="11284" max="11519" width="9.140625" style="934"/>
    <col min="11520" max="11520" width="4" style="934" customWidth="1"/>
    <col min="11521" max="11521" width="15.140625" style="934" customWidth="1"/>
    <col min="11522" max="11522" width="13.85546875" style="934" customWidth="1"/>
    <col min="11523" max="11523" width="10.140625" style="934" customWidth="1"/>
    <col min="11524" max="11524" width="9.140625" style="934"/>
    <col min="11525" max="11525" width="3.42578125" style="934" customWidth="1"/>
    <col min="11526" max="11526" width="19.5703125" style="934" customWidth="1"/>
    <col min="11527" max="11527" width="12.28515625" style="934" customWidth="1"/>
    <col min="11528" max="11528" width="10.42578125" style="934" customWidth="1"/>
    <col min="11529" max="11529" width="9.140625" style="934"/>
    <col min="11530" max="11530" width="3.5703125" style="934" customWidth="1"/>
    <col min="11531" max="11531" width="16.42578125" style="934" customWidth="1"/>
    <col min="11532" max="11532" width="11.7109375" style="934" customWidth="1"/>
    <col min="11533" max="11533" width="10.140625" style="934" customWidth="1"/>
    <col min="11534" max="11534" width="15.85546875" style="934" customWidth="1"/>
    <col min="11535" max="11535" width="3.85546875" style="934" customWidth="1"/>
    <col min="11536" max="11536" width="16.42578125" style="934" customWidth="1"/>
    <col min="11537" max="11537" width="11.28515625" style="934" customWidth="1"/>
    <col min="11538" max="11538" width="10.28515625" style="934" customWidth="1"/>
    <col min="11539" max="11539" width="10" style="934" customWidth="1"/>
    <col min="11540" max="11775" width="9.140625" style="934"/>
    <col min="11776" max="11776" width="4" style="934" customWidth="1"/>
    <col min="11777" max="11777" width="15.140625" style="934" customWidth="1"/>
    <col min="11778" max="11778" width="13.85546875" style="934" customWidth="1"/>
    <col min="11779" max="11779" width="10.140625" style="934" customWidth="1"/>
    <col min="11780" max="11780" width="9.140625" style="934"/>
    <col min="11781" max="11781" width="3.42578125" style="934" customWidth="1"/>
    <col min="11782" max="11782" width="19.5703125" style="934" customWidth="1"/>
    <col min="11783" max="11783" width="12.28515625" style="934" customWidth="1"/>
    <col min="11784" max="11784" width="10.42578125" style="934" customWidth="1"/>
    <col min="11785" max="11785" width="9.140625" style="934"/>
    <col min="11786" max="11786" width="3.5703125" style="934" customWidth="1"/>
    <col min="11787" max="11787" width="16.42578125" style="934" customWidth="1"/>
    <col min="11788" max="11788" width="11.7109375" style="934" customWidth="1"/>
    <col min="11789" max="11789" width="10.140625" style="934" customWidth="1"/>
    <col min="11790" max="11790" width="15.85546875" style="934" customWidth="1"/>
    <col min="11791" max="11791" width="3.85546875" style="934" customWidth="1"/>
    <col min="11792" max="11792" width="16.42578125" style="934" customWidth="1"/>
    <col min="11793" max="11793" width="11.28515625" style="934" customWidth="1"/>
    <col min="11794" max="11794" width="10.28515625" style="934" customWidth="1"/>
    <col min="11795" max="11795" width="10" style="934" customWidth="1"/>
    <col min="11796" max="12031" width="9.140625" style="934"/>
    <col min="12032" max="12032" width="4" style="934" customWidth="1"/>
    <col min="12033" max="12033" width="15.140625" style="934" customWidth="1"/>
    <col min="12034" max="12034" width="13.85546875" style="934" customWidth="1"/>
    <col min="12035" max="12035" width="10.140625" style="934" customWidth="1"/>
    <col min="12036" max="12036" width="9.140625" style="934"/>
    <col min="12037" max="12037" width="3.42578125" style="934" customWidth="1"/>
    <col min="12038" max="12038" width="19.5703125" style="934" customWidth="1"/>
    <col min="12039" max="12039" width="12.28515625" style="934" customWidth="1"/>
    <col min="12040" max="12040" width="10.42578125" style="934" customWidth="1"/>
    <col min="12041" max="12041" width="9.140625" style="934"/>
    <col min="12042" max="12042" width="3.5703125" style="934" customWidth="1"/>
    <col min="12043" max="12043" width="16.42578125" style="934" customWidth="1"/>
    <col min="12044" max="12044" width="11.7109375" style="934" customWidth="1"/>
    <col min="12045" max="12045" width="10.140625" style="934" customWidth="1"/>
    <col min="12046" max="12046" width="15.85546875" style="934" customWidth="1"/>
    <col min="12047" max="12047" width="3.85546875" style="934" customWidth="1"/>
    <col min="12048" max="12048" width="16.42578125" style="934" customWidth="1"/>
    <col min="12049" max="12049" width="11.28515625" style="934" customWidth="1"/>
    <col min="12050" max="12050" width="10.28515625" style="934" customWidth="1"/>
    <col min="12051" max="12051" width="10" style="934" customWidth="1"/>
    <col min="12052" max="12287" width="9.140625" style="934"/>
    <col min="12288" max="12288" width="4" style="934" customWidth="1"/>
    <col min="12289" max="12289" width="15.140625" style="934" customWidth="1"/>
    <col min="12290" max="12290" width="13.85546875" style="934" customWidth="1"/>
    <col min="12291" max="12291" width="10.140625" style="934" customWidth="1"/>
    <col min="12292" max="12292" width="9.140625" style="934"/>
    <col min="12293" max="12293" width="3.42578125" style="934" customWidth="1"/>
    <col min="12294" max="12294" width="19.5703125" style="934" customWidth="1"/>
    <col min="12295" max="12295" width="12.28515625" style="934" customWidth="1"/>
    <col min="12296" max="12296" width="10.42578125" style="934" customWidth="1"/>
    <col min="12297" max="12297" width="9.140625" style="934"/>
    <col min="12298" max="12298" width="3.5703125" style="934" customWidth="1"/>
    <col min="12299" max="12299" width="16.42578125" style="934" customWidth="1"/>
    <col min="12300" max="12300" width="11.7109375" style="934" customWidth="1"/>
    <col min="12301" max="12301" width="10.140625" style="934" customWidth="1"/>
    <col min="12302" max="12302" width="15.85546875" style="934" customWidth="1"/>
    <col min="12303" max="12303" width="3.85546875" style="934" customWidth="1"/>
    <col min="12304" max="12304" width="16.42578125" style="934" customWidth="1"/>
    <col min="12305" max="12305" width="11.28515625" style="934" customWidth="1"/>
    <col min="12306" max="12306" width="10.28515625" style="934" customWidth="1"/>
    <col min="12307" max="12307" width="10" style="934" customWidth="1"/>
    <col min="12308" max="12543" width="9.140625" style="934"/>
    <col min="12544" max="12544" width="4" style="934" customWidth="1"/>
    <col min="12545" max="12545" width="15.140625" style="934" customWidth="1"/>
    <col min="12546" max="12546" width="13.85546875" style="934" customWidth="1"/>
    <col min="12547" max="12547" width="10.140625" style="934" customWidth="1"/>
    <col min="12548" max="12548" width="9.140625" style="934"/>
    <col min="12549" max="12549" width="3.42578125" style="934" customWidth="1"/>
    <col min="12550" max="12550" width="19.5703125" style="934" customWidth="1"/>
    <col min="12551" max="12551" width="12.28515625" style="934" customWidth="1"/>
    <col min="12552" max="12552" width="10.42578125" style="934" customWidth="1"/>
    <col min="12553" max="12553" width="9.140625" style="934"/>
    <col min="12554" max="12554" width="3.5703125" style="934" customWidth="1"/>
    <col min="12555" max="12555" width="16.42578125" style="934" customWidth="1"/>
    <col min="12556" max="12556" width="11.7109375" style="934" customWidth="1"/>
    <col min="12557" max="12557" width="10.140625" style="934" customWidth="1"/>
    <col min="12558" max="12558" width="15.85546875" style="934" customWidth="1"/>
    <col min="12559" max="12559" width="3.85546875" style="934" customWidth="1"/>
    <col min="12560" max="12560" width="16.42578125" style="934" customWidth="1"/>
    <col min="12561" max="12561" width="11.28515625" style="934" customWidth="1"/>
    <col min="12562" max="12562" width="10.28515625" style="934" customWidth="1"/>
    <col min="12563" max="12563" width="10" style="934" customWidth="1"/>
    <col min="12564" max="12799" width="9.140625" style="934"/>
    <col min="12800" max="12800" width="4" style="934" customWidth="1"/>
    <col min="12801" max="12801" width="15.140625" style="934" customWidth="1"/>
    <col min="12802" max="12802" width="13.85546875" style="934" customWidth="1"/>
    <col min="12803" max="12803" width="10.140625" style="934" customWidth="1"/>
    <col min="12804" max="12804" width="9.140625" style="934"/>
    <col min="12805" max="12805" width="3.42578125" style="934" customWidth="1"/>
    <col min="12806" max="12806" width="19.5703125" style="934" customWidth="1"/>
    <col min="12807" max="12807" width="12.28515625" style="934" customWidth="1"/>
    <col min="12808" max="12808" width="10.42578125" style="934" customWidth="1"/>
    <col min="12809" max="12809" width="9.140625" style="934"/>
    <col min="12810" max="12810" width="3.5703125" style="934" customWidth="1"/>
    <col min="12811" max="12811" width="16.42578125" style="934" customWidth="1"/>
    <col min="12812" max="12812" width="11.7109375" style="934" customWidth="1"/>
    <col min="12813" max="12813" width="10.140625" style="934" customWidth="1"/>
    <col min="12814" max="12814" width="15.85546875" style="934" customWidth="1"/>
    <col min="12815" max="12815" width="3.85546875" style="934" customWidth="1"/>
    <col min="12816" max="12816" width="16.42578125" style="934" customWidth="1"/>
    <col min="12817" max="12817" width="11.28515625" style="934" customWidth="1"/>
    <col min="12818" max="12818" width="10.28515625" style="934" customWidth="1"/>
    <col min="12819" max="12819" width="10" style="934" customWidth="1"/>
    <col min="12820" max="13055" width="9.140625" style="934"/>
    <col min="13056" max="13056" width="4" style="934" customWidth="1"/>
    <col min="13057" max="13057" width="15.140625" style="934" customWidth="1"/>
    <col min="13058" max="13058" width="13.85546875" style="934" customWidth="1"/>
    <col min="13059" max="13059" width="10.140625" style="934" customWidth="1"/>
    <col min="13060" max="13060" width="9.140625" style="934"/>
    <col min="13061" max="13061" width="3.42578125" style="934" customWidth="1"/>
    <col min="13062" max="13062" width="19.5703125" style="934" customWidth="1"/>
    <col min="13063" max="13063" width="12.28515625" style="934" customWidth="1"/>
    <col min="13064" max="13064" width="10.42578125" style="934" customWidth="1"/>
    <col min="13065" max="13065" width="9.140625" style="934"/>
    <col min="13066" max="13066" width="3.5703125" style="934" customWidth="1"/>
    <col min="13067" max="13067" width="16.42578125" style="934" customWidth="1"/>
    <col min="13068" max="13068" width="11.7109375" style="934" customWidth="1"/>
    <col min="13069" max="13069" width="10.140625" style="934" customWidth="1"/>
    <col min="13070" max="13070" width="15.85546875" style="934" customWidth="1"/>
    <col min="13071" max="13071" width="3.85546875" style="934" customWidth="1"/>
    <col min="13072" max="13072" width="16.42578125" style="934" customWidth="1"/>
    <col min="13073" max="13073" width="11.28515625" style="934" customWidth="1"/>
    <col min="13074" max="13074" width="10.28515625" style="934" customWidth="1"/>
    <col min="13075" max="13075" width="10" style="934" customWidth="1"/>
    <col min="13076" max="13311" width="9.140625" style="934"/>
    <col min="13312" max="13312" width="4" style="934" customWidth="1"/>
    <col min="13313" max="13313" width="15.140625" style="934" customWidth="1"/>
    <col min="13314" max="13314" width="13.85546875" style="934" customWidth="1"/>
    <col min="13315" max="13315" width="10.140625" style="934" customWidth="1"/>
    <col min="13316" max="13316" width="9.140625" style="934"/>
    <col min="13317" max="13317" width="3.42578125" style="934" customWidth="1"/>
    <col min="13318" max="13318" width="19.5703125" style="934" customWidth="1"/>
    <col min="13319" max="13319" width="12.28515625" style="934" customWidth="1"/>
    <col min="13320" max="13320" width="10.42578125" style="934" customWidth="1"/>
    <col min="13321" max="13321" width="9.140625" style="934"/>
    <col min="13322" max="13322" width="3.5703125" style="934" customWidth="1"/>
    <col min="13323" max="13323" width="16.42578125" style="934" customWidth="1"/>
    <col min="13324" max="13324" width="11.7109375" style="934" customWidth="1"/>
    <col min="13325" max="13325" width="10.140625" style="934" customWidth="1"/>
    <col min="13326" max="13326" width="15.85546875" style="934" customWidth="1"/>
    <col min="13327" max="13327" width="3.85546875" style="934" customWidth="1"/>
    <col min="13328" max="13328" width="16.42578125" style="934" customWidth="1"/>
    <col min="13329" max="13329" width="11.28515625" style="934" customWidth="1"/>
    <col min="13330" max="13330" width="10.28515625" style="934" customWidth="1"/>
    <col min="13331" max="13331" width="10" style="934" customWidth="1"/>
    <col min="13332" max="13567" width="9.140625" style="934"/>
    <col min="13568" max="13568" width="4" style="934" customWidth="1"/>
    <col min="13569" max="13569" width="15.140625" style="934" customWidth="1"/>
    <col min="13570" max="13570" width="13.85546875" style="934" customWidth="1"/>
    <col min="13571" max="13571" width="10.140625" style="934" customWidth="1"/>
    <col min="13572" max="13572" width="9.140625" style="934"/>
    <col min="13573" max="13573" width="3.42578125" style="934" customWidth="1"/>
    <col min="13574" max="13574" width="19.5703125" style="934" customWidth="1"/>
    <col min="13575" max="13575" width="12.28515625" style="934" customWidth="1"/>
    <col min="13576" max="13576" width="10.42578125" style="934" customWidth="1"/>
    <col min="13577" max="13577" width="9.140625" style="934"/>
    <col min="13578" max="13578" width="3.5703125" style="934" customWidth="1"/>
    <col min="13579" max="13579" width="16.42578125" style="934" customWidth="1"/>
    <col min="13580" max="13580" width="11.7109375" style="934" customWidth="1"/>
    <col min="13581" max="13581" width="10.140625" style="934" customWidth="1"/>
    <col min="13582" max="13582" width="15.85546875" style="934" customWidth="1"/>
    <col min="13583" max="13583" width="3.85546875" style="934" customWidth="1"/>
    <col min="13584" max="13584" width="16.42578125" style="934" customWidth="1"/>
    <col min="13585" max="13585" width="11.28515625" style="934" customWidth="1"/>
    <col min="13586" max="13586" width="10.28515625" style="934" customWidth="1"/>
    <col min="13587" max="13587" width="10" style="934" customWidth="1"/>
    <col min="13588" max="13823" width="9.140625" style="934"/>
    <col min="13824" max="13824" width="4" style="934" customWidth="1"/>
    <col min="13825" max="13825" width="15.140625" style="934" customWidth="1"/>
    <col min="13826" max="13826" width="13.85546875" style="934" customWidth="1"/>
    <col min="13827" max="13827" width="10.140625" style="934" customWidth="1"/>
    <col min="13828" max="13828" width="9.140625" style="934"/>
    <col min="13829" max="13829" width="3.42578125" style="934" customWidth="1"/>
    <col min="13830" max="13830" width="19.5703125" style="934" customWidth="1"/>
    <col min="13831" max="13831" width="12.28515625" style="934" customWidth="1"/>
    <col min="13832" max="13832" width="10.42578125" style="934" customWidth="1"/>
    <col min="13833" max="13833" width="9.140625" style="934"/>
    <col min="13834" max="13834" width="3.5703125" style="934" customWidth="1"/>
    <col min="13835" max="13835" width="16.42578125" style="934" customWidth="1"/>
    <col min="13836" max="13836" width="11.7109375" style="934" customWidth="1"/>
    <col min="13837" max="13837" width="10.140625" style="934" customWidth="1"/>
    <col min="13838" max="13838" width="15.85546875" style="934" customWidth="1"/>
    <col min="13839" max="13839" width="3.85546875" style="934" customWidth="1"/>
    <col min="13840" max="13840" width="16.42578125" style="934" customWidth="1"/>
    <col min="13841" max="13841" width="11.28515625" style="934" customWidth="1"/>
    <col min="13842" max="13842" width="10.28515625" style="934" customWidth="1"/>
    <col min="13843" max="13843" width="10" style="934" customWidth="1"/>
    <col min="13844" max="14079" width="9.140625" style="934"/>
    <col min="14080" max="14080" width="4" style="934" customWidth="1"/>
    <col min="14081" max="14081" width="15.140625" style="934" customWidth="1"/>
    <col min="14082" max="14082" width="13.85546875" style="934" customWidth="1"/>
    <col min="14083" max="14083" width="10.140625" style="934" customWidth="1"/>
    <col min="14084" max="14084" width="9.140625" style="934"/>
    <col min="14085" max="14085" width="3.42578125" style="934" customWidth="1"/>
    <col min="14086" max="14086" width="19.5703125" style="934" customWidth="1"/>
    <col min="14087" max="14087" width="12.28515625" style="934" customWidth="1"/>
    <col min="14088" max="14088" width="10.42578125" style="934" customWidth="1"/>
    <col min="14089" max="14089" width="9.140625" style="934"/>
    <col min="14090" max="14090" width="3.5703125" style="934" customWidth="1"/>
    <col min="14091" max="14091" width="16.42578125" style="934" customWidth="1"/>
    <col min="14092" max="14092" width="11.7109375" style="934" customWidth="1"/>
    <col min="14093" max="14093" width="10.140625" style="934" customWidth="1"/>
    <col min="14094" max="14094" width="15.85546875" style="934" customWidth="1"/>
    <col min="14095" max="14095" width="3.85546875" style="934" customWidth="1"/>
    <col min="14096" max="14096" width="16.42578125" style="934" customWidth="1"/>
    <col min="14097" max="14097" width="11.28515625" style="934" customWidth="1"/>
    <col min="14098" max="14098" width="10.28515625" style="934" customWidth="1"/>
    <col min="14099" max="14099" width="10" style="934" customWidth="1"/>
    <col min="14100" max="14335" width="9.140625" style="934"/>
    <col min="14336" max="14336" width="4" style="934" customWidth="1"/>
    <col min="14337" max="14337" width="15.140625" style="934" customWidth="1"/>
    <col min="14338" max="14338" width="13.85546875" style="934" customWidth="1"/>
    <col min="14339" max="14339" width="10.140625" style="934" customWidth="1"/>
    <col min="14340" max="14340" width="9.140625" style="934"/>
    <col min="14341" max="14341" width="3.42578125" style="934" customWidth="1"/>
    <col min="14342" max="14342" width="19.5703125" style="934" customWidth="1"/>
    <col min="14343" max="14343" width="12.28515625" style="934" customWidth="1"/>
    <col min="14344" max="14344" width="10.42578125" style="934" customWidth="1"/>
    <col min="14345" max="14345" width="9.140625" style="934"/>
    <col min="14346" max="14346" width="3.5703125" style="934" customWidth="1"/>
    <col min="14347" max="14347" width="16.42578125" style="934" customWidth="1"/>
    <col min="14348" max="14348" width="11.7109375" style="934" customWidth="1"/>
    <col min="14349" max="14349" width="10.140625" style="934" customWidth="1"/>
    <col min="14350" max="14350" width="15.85546875" style="934" customWidth="1"/>
    <col min="14351" max="14351" width="3.85546875" style="934" customWidth="1"/>
    <col min="14352" max="14352" width="16.42578125" style="934" customWidth="1"/>
    <col min="14353" max="14353" width="11.28515625" style="934" customWidth="1"/>
    <col min="14354" max="14354" width="10.28515625" style="934" customWidth="1"/>
    <col min="14355" max="14355" width="10" style="934" customWidth="1"/>
    <col min="14356" max="14591" width="9.140625" style="934"/>
    <col min="14592" max="14592" width="4" style="934" customWidth="1"/>
    <col min="14593" max="14593" width="15.140625" style="934" customWidth="1"/>
    <col min="14594" max="14594" width="13.85546875" style="934" customWidth="1"/>
    <col min="14595" max="14595" width="10.140625" style="934" customWidth="1"/>
    <col min="14596" max="14596" width="9.140625" style="934"/>
    <col min="14597" max="14597" width="3.42578125" style="934" customWidth="1"/>
    <col min="14598" max="14598" width="19.5703125" style="934" customWidth="1"/>
    <col min="14599" max="14599" width="12.28515625" style="934" customWidth="1"/>
    <col min="14600" max="14600" width="10.42578125" style="934" customWidth="1"/>
    <col min="14601" max="14601" width="9.140625" style="934"/>
    <col min="14602" max="14602" width="3.5703125" style="934" customWidth="1"/>
    <col min="14603" max="14603" width="16.42578125" style="934" customWidth="1"/>
    <col min="14604" max="14604" width="11.7109375" style="934" customWidth="1"/>
    <col min="14605" max="14605" width="10.140625" style="934" customWidth="1"/>
    <col min="14606" max="14606" width="15.85546875" style="934" customWidth="1"/>
    <col min="14607" max="14607" width="3.85546875" style="934" customWidth="1"/>
    <col min="14608" max="14608" width="16.42578125" style="934" customWidth="1"/>
    <col min="14609" max="14609" width="11.28515625" style="934" customWidth="1"/>
    <col min="14610" max="14610" width="10.28515625" style="934" customWidth="1"/>
    <col min="14611" max="14611" width="10" style="934" customWidth="1"/>
    <col min="14612" max="14847" width="9.140625" style="934"/>
    <col min="14848" max="14848" width="4" style="934" customWidth="1"/>
    <col min="14849" max="14849" width="15.140625" style="934" customWidth="1"/>
    <col min="14850" max="14850" width="13.85546875" style="934" customWidth="1"/>
    <col min="14851" max="14851" width="10.140625" style="934" customWidth="1"/>
    <col min="14852" max="14852" width="9.140625" style="934"/>
    <col min="14853" max="14853" width="3.42578125" style="934" customWidth="1"/>
    <col min="14854" max="14854" width="19.5703125" style="934" customWidth="1"/>
    <col min="14855" max="14855" width="12.28515625" style="934" customWidth="1"/>
    <col min="14856" max="14856" width="10.42578125" style="934" customWidth="1"/>
    <col min="14857" max="14857" width="9.140625" style="934"/>
    <col min="14858" max="14858" width="3.5703125" style="934" customWidth="1"/>
    <col min="14859" max="14859" width="16.42578125" style="934" customWidth="1"/>
    <col min="14860" max="14860" width="11.7109375" style="934" customWidth="1"/>
    <col min="14861" max="14861" width="10.140625" style="934" customWidth="1"/>
    <col min="14862" max="14862" width="15.85546875" style="934" customWidth="1"/>
    <col min="14863" max="14863" width="3.85546875" style="934" customWidth="1"/>
    <col min="14864" max="14864" width="16.42578125" style="934" customWidth="1"/>
    <col min="14865" max="14865" width="11.28515625" style="934" customWidth="1"/>
    <col min="14866" max="14866" width="10.28515625" style="934" customWidth="1"/>
    <col min="14867" max="14867" width="10" style="934" customWidth="1"/>
    <col min="14868" max="15103" width="9.140625" style="934"/>
    <col min="15104" max="15104" width="4" style="934" customWidth="1"/>
    <col min="15105" max="15105" width="15.140625" style="934" customWidth="1"/>
    <col min="15106" max="15106" width="13.85546875" style="934" customWidth="1"/>
    <col min="15107" max="15107" width="10.140625" style="934" customWidth="1"/>
    <col min="15108" max="15108" width="9.140625" style="934"/>
    <col min="15109" max="15109" width="3.42578125" style="934" customWidth="1"/>
    <col min="15110" max="15110" width="19.5703125" style="934" customWidth="1"/>
    <col min="15111" max="15111" width="12.28515625" style="934" customWidth="1"/>
    <col min="15112" max="15112" width="10.42578125" style="934" customWidth="1"/>
    <col min="15113" max="15113" width="9.140625" style="934"/>
    <col min="15114" max="15114" width="3.5703125" style="934" customWidth="1"/>
    <col min="15115" max="15115" width="16.42578125" style="934" customWidth="1"/>
    <col min="15116" max="15116" width="11.7109375" style="934" customWidth="1"/>
    <col min="15117" max="15117" width="10.140625" style="934" customWidth="1"/>
    <col min="15118" max="15118" width="15.85546875" style="934" customWidth="1"/>
    <col min="15119" max="15119" width="3.85546875" style="934" customWidth="1"/>
    <col min="15120" max="15120" width="16.42578125" style="934" customWidth="1"/>
    <col min="15121" max="15121" width="11.28515625" style="934" customWidth="1"/>
    <col min="15122" max="15122" width="10.28515625" style="934" customWidth="1"/>
    <col min="15123" max="15123" width="10" style="934" customWidth="1"/>
    <col min="15124" max="15359" width="9.140625" style="934"/>
    <col min="15360" max="15360" width="4" style="934" customWidth="1"/>
    <col min="15361" max="15361" width="15.140625" style="934" customWidth="1"/>
    <col min="15362" max="15362" width="13.85546875" style="934" customWidth="1"/>
    <col min="15363" max="15363" width="10.140625" style="934" customWidth="1"/>
    <col min="15364" max="15364" width="9.140625" style="934"/>
    <col min="15365" max="15365" width="3.42578125" style="934" customWidth="1"/>
    <col min="15366" max="15366" width="19.5703125" style="934" customWidth="1"/>
    <col min="15367" max="15367" width="12.28515625" style="934" customWidth="1"/>
    <col min="15368" max="15368" width="10.42578125" style="934" customWidth="1"/>
    <col min="15369" max="15369" width="9.140625" style="934"/>
    <col min="15370" max="15370" width="3.5703125" style="934" customWidth="1"/>
    <col min="15371" max="15371" width="16.42578125" style="934" customWidth="1"/>
    <col min="15372" max="15372" width="11.7109375" style="934" customWidth="1"/>
    <col min="15373" max="15373" width="10.140625" style="934" customWidth="1"/>
    <col min="15374" max="15374" width="15.85546875" style="934" customWidth="1"/>
    <col min="15375" max="15375" width="3.85546875" style="934" customWidth="1"/>
    <col min="15376" max="15376" width="16.42578125" style="934" customWidth="1"/>
    <col min="15377" max="15377" width="11.28515625" style="934" customWidth="1"/>
    <col min="15378" max="15378" width="10.28515625" style="934" customWidth="1"/>
    <col min="15379" max="15379" width="10" style="934" customWidth="1"/>
    <col min="15380" max="15615" width="9.140625" style="934"/>
    <col min="15616" max="15616" width="4" style="934" customWidth="1"/>
    <col min="15617" max="15617" width="15.140625" style="934" customWidth="1"/>
    <col min="15618" max="15618" width="13.85546875" style="934" customWidth="1"/>
    <col min="15619" max="15619" width="10.140625" style="934" customWidth="1"/>
    <col min="15620" max="15620" width="9.140625" style="934"/>
    <col min="15621" max="15621" width="3.42578125" style="934" customWidth="1"/>
    <col min="15622" max="15622" width="19.5703125" style="934" customWidth="1"/>
    <col min="15623" max="15623" width="12.28515625" style="934" customWidth="1"/>
    <col min="15624" max="15624" width="10.42578125" style="934" customWidth="1"/>
    <col min="15625" max="15625" width="9.140625" style="934"/>
    <col min="15626" max="15626" width="3.5703125" style="934" customWidth="1"/>
    <col min="15627" max="15627" width="16.42578125" style="934" customWidth="1"/>
    <col min="15628" max="15628" width="11.7109375" style="934" customWidth="1"/>
    <col min="15629" max="15629" width="10.140625" style="934" customWidth="1"/>
    <col min="15630" max="15630" width="15.85546875" style="934" customWidth="1"/>
    <col min="15631" max="15631" width="3.85546875" style="934" customWidth="1"/>
    <col min="15632" max="15632" width="16.42578125" style="934" customWidth="1"/>
    <col min="15633" max="15633" width="11.28515625" style="934" customWidth="1"/>
    <col min="15634" max="15634" width="10.28515625" style="934" customWidth="1"/>
    <col min="15635" max="15635" width="10" style="934" customWidth="1"/>
    <col min="15636" max="15871" width="9.140625" style="934"/>
    <col min="15872" max="15872" width="4" style="934" customWidth="1"/>
    <col min="15873" max="15873" width="15.140625" style="934" customWidth="1"/>
    <col min="15874" max="15874" width="13.85546875" style="934" customWidth="1"/>
    <col min="15875" max="15875" width="10.140625" style="934" customWidth="1"/>
    <col min="15876" max="15876" width="9.140625" style="934"/>
    <col min="15877" max="15877" width="3.42578125" style="934" customWidth="1"/>
    <col min="15878" max="15878" width="19.5703125" style="934" customWidth="1"/>
    <col min="15879" max="15879" width="12.28515625" style="934" customWidth="1"/>
    <col min="15880" max="15880" width="10.42578125" style="934" customWidth="1"/>
    <col min="15881" max="15881" width="9.140625" style="934"/>
    <col min="15882" max="15882" width="3.5703125" style="934" customWidth="1"/>
    <col min="15883" max="15883" width="16.42578125" style="934" customWidth="1"/>
    <col min="15884" max="15884" width="11.7109375" style="934" customWidth="1"/>
    <col min="15885" max="15885" width="10.140625" style="934" customWidth="1"/>
    <col min="15886" max="15886" width="15.85546875" style="934" customWidth="1"/>
    <col min="15887" max="15887" width="3.85546875" style="934" customWidth="1"/>
    <col min="15888" max="15888" width="16.42578125" style="934" customWidth="1"/>
    <col min="15889" max="15889" width="11.28515625" style="934" customWidth="1"/>
    <col min="15890" max="15890" width="10.28515625" style="934" customWidth="1"/>
    <col min="15891" max="15891" width="10" style="934" customWidth="1"/>
    <col min="15892" max="16127" width="9.140625" style="934"/>
    <col min="16128" max="16128" width="4" style="934" customWidth="1"/>
    <col min="16129" max="16129" width="15.140625" style="934" customWidth="1"/>
    <col min="16130" max="16130" width="13.85546875" style="934" customWidth="1"/>
    <col min="16131" max="16131" width="10.140625" style="934" customWidth="1"/>
    <col min="16132" max="16132" width="9.140625" style="934"/>
    <col min="16133" max="16133" width="3.42578125" style="934" customWidth="1"/>
    <col min="16134" max="16134" width="19.5703125" style="934" customWidth="1"/>
    <col min="16135" max="16135" width="12.28515625" style="934" customWidth="1"/>
    <col min="16136" max="16136" width="10.42578125" style="934" customWidth="1"/>
    <col min="16137" max="16137" width="9.140625" style="934"/>
    <col min="16138" max="16138" width="3.5703125" style="934" customWidth="1"/>
    <col min="16139" max="16139" width="16.42578125" style="934" customWidth="1"/>
    <col min="16140" max="16140" width="11.7109375" style="934" customWidth="1"/>
    <col min="16141" max="16141" width="10.140625" style="934" customWidth="1"/>
    <col min="16142" max="16142" width="15.85546875" style="934" customWidth="1"/>
    <col min="16143" max="16143" width="3.85546875" style="934" customWidth="1"/>
    <col min="16144" max="16144" width="16.42578125" style="934" customWidth="1"/>
    <col min="16145" max="16145" width="11.28515625" style="934" customWidth="1"/>
    <col min="16146" max="16146" width="10.28515625" style="934" customWidth="1"/>
    <col min="16147" max="16147" width="10" style="934" customWidth="1"/>
    <col min="16148" max="16384" width="9.140625" style="934"/>
  </cols>
  <sheetData>
    <row r="1" spans="1:27" ht="18.75">
      <c r="A1" s="531" t="s">
        <v>239</v>
      </c>
    </row>
    <row r="2" spans="1:27" ht="18" customHeight="1">
      <c r="A2" s="1177" t="s">
        <v>384</v>
      </c>
      <c r="B2" s="1177"/>
      <c r="C2" s="1177"/>
      <c r="D2" s="1177"/>
      <c r="E2" s="1177"/>
      <c r="F2" s="1177"/>
      <c r="G2" s="1177"/>
      <c r="H2" s="1177"/>
      <c r="I2" s="1177"/>
      <c r="J2" s="1177"/>
      <c r="K2" s="1177"/>
      <c r="L2" s="1177"/>
      <c r="M2" s="1177"/>
      <c r="N2" s="1177"/>
      <c r="O2" s="1177"/>
      <c r="P2" s="1177"/>
      <c r="Q2" s="1177"/>
      <c r="R2" s="1177"/>
      <c r="S2" s="1177"/>
      <c r="T2" s="1177"/>
      <c r="U2" s="1177"/>
      <c r="V2" s="1177"/>
      <c r="W2" s="1177"/>
      <c r="X2" s="1177"/>
      <c r="Y2" s="1177"/>
      <c r="Z2" s="1177"/>
      <c r="AA2" s="1177"/>
    </row>
    <row r="3" spans="1:27" ht="18" customHeight="1">
      <c r="A3" s="1180" t="s">
        <v>379</v>
      </c>
      <c r="B3" s="1180"/>
      <c r="C3" s="1180"/>
      <c r="D3" s="1180"/>
      <c r="E3" s="1180"/>
      <c r="F3" s="1180"/>
      <c r="G3" s="1180"/>
      <c r="H3" s="553"/>
      <c r="I3" s="553"/>
      <c r="J3" s="553"/>
      <c r="K3" s="553"/>
      <c r="L3" s="553"/>
      <c r="M3" s="553"/>
      <c r="N3" s="553"/>
      <c r="O3" s="553"/>
      <c r="P3" s="553"/>
      <c r="Q3" s="553"/>
      <c r="R3" s="553"/>
      <c r="S3" s="553"/>
      <c r="T3" s="553"/>
      <c r="U3" s="553"/>
      <c r="V3" s="553"/>
      <c r="W3" s="553"/>
      <c r="X3" s="553"/>
      <c r="Y3" s="553"/>
      <c r="Z3" s="553"/>
      <c r="AA3" s="553"/>
    </row>
    <row r="5" spans="1:27" s="554" customFormat="1" ht="30">
      <c r="A5" s="535" t="s">
        <v>116</v>
      </c>
      <c r="B5" s="535" t="s">
        <v>117</v>
      </c>
      <c r="C5" s="536"/>
      <c r="D5" s="536"/>
      <c r="E5" s="536"/>
      <c r="F5" s="535" t="s">
        <v>118</v>
      </c>
      <c r="G5" s="537" t="s">
        <v>119</v>
      </c>
      <c r="H5" s="536"/>
      <c r="I5" s="536"/>
      <c r="J5" s="536"/>
      <c r="K5" s="592" t="s">
        <v>120</v>
      </c>
      <c r="L5" s="538" t="s">
        <v>121</v>
      </c>
      <c r="M5" s="536"/>
      <c r="N5" s="539"/>
      <c r="O5" s="536"/>
      <c r="P5" s="535" t="s">
        <v>122</v>
      </c>
      <c r="Q5" s="538" t="s">
        <v>123</v>
      </c>
      <c r="R5" s="536"/>
      <c r="S5" s="536"/>
    </row>
    <row r="6" spans="1:27" ht="4.5" customHeight="1" thickBot="1"/>
    <row r="7" spans="1:27" ht="29.25" thickBot="1">
      <c r="A7" s="540" t="s">
        <v>124</v>
      </c>
      <c r="B7" s="541" t="s">
        <v>125</v>
      </c>
      <c r="C7" s="542" t="s">
        <v>126</v>
      </c>
      <c r="D7" s="543" t="s">
        <v>127</v>
      </c>
      <c r="E7" s="728"/>
      <c r="F7" s="540" t="s">
        <v>124</v>
      </c>
      <c r="G7" s="541" t="s">
        <v>125</v>
      </c>
      <c r="H7" s="542" t="s">
        <v>126</v>
      </c>
      <c r="I7" s="543" t="s">
        <v>127</v>
      </c>
      <c r="K7" s="540" t="s">
        <v>124</v>
      </c>
      <c r="L7" s="541" t="s">
        <v>125</v>
      </c>
      <c r="M7" s="542" t="s">
        <v>128</v>
      </c>
      <c r="N7" s="543" t="s">
        <v>127</v>
      </c>
      <c r="P7" s="540" t="s">
        <v>124</v>
      </c>
      <c r="Q7" s="541" t="s">
        <v>125</v>
      </c>
      <c r="R7" s="542" t="s">
        <v>128</v>
      </c>
      <c r="S7" s="543" t="s">
        <v>127</v>
      </c>
    </row>
    <row r="8" spans="1:27" ht="15.75">
      <c r="A8" s="548" t="s">
        <v>142</v>
      </c>
      <c r="B8" s="549">
        <v>9205.5570000000007</v>
      </c>
      <c r="C8" s="549">
        <v>7003</v>
      </c>
      <c r="D8" s="568">
        <v>2.3513909915883793</v>
      </c>
      <c r="E8" s="730"/>
      <c r="F8" s="548" t="s">
        <v>315</v>
      </c>
      <c r="G8" s="549">
        <v>1365.3409999999999</v>
      </c>
      <c r="H8" s="549">
        <v>4095</v>
      </c>
      <c r="I8" s="568">
        <v>4.1827480990864583</v>
      </c>
      <c r="J8" s="572"/>
      <c r="K8" s="655" t="s">
        <v>132</v>
      </c>
      <c r="L8" s="547">
        <v>3338.2449999999999</v>
      </c>
      <c r="M8" s="547">
        <v>677.49</v>
      </c>
      <c r="N8" s="644">
        <v>4.9273716217213535</v>
      </c>
      <c r="O8" s="572"/>
      <c r="P8" s="655" t="s">
        <v>146</v>
      </c>
      <c r="Q8" s="547">
        <v>2229.1149999999998</v>
      </c>
      <c r="R8" s="547">
        <v>462.262</v>
      </c>
      <c r="S8" s="644">
        <v>4.8221895808004982</v>
      </c>
    </row>
    <row r="9" spans="1:27" ht="15.75">
      <c r="A9" s="548" t="s">
        <v>144</v>
      </c>
      <c r="B9" s="549">
        <v>7353.5360000000001</v>
      </c>
      <c r="C9" s="549">
        <v>7876</v>
      </c>
      <c r="D9" s="568">
        <v>2.9038949161256897</v>
      </c>
      <c r="E9" s="731"/>
      <c r="F9" s="548" t="s">
        <v>147</v>
      </c>
      <c r="G9" s="549">
        <v>1005.4160000000001</v>
      </c>
      <c r="H9" s="549">
        <v>5503</v>
      </c>
      <c r="I9" s="568">
        <v>2.821277945051337</v>
      </c>
      <c r="J9" s="572"/>
      <c r="K9" s="548" t="s">
        <v>134</v>
      </c>
      <c r="L9" s="549">
        <v>2500.0410000000002</v>
      </c>
      <c r="M9" s="549">
        <v>532.67200000000003</v>
      </c>
      <c r="N9" s="568">
        <v>4.6933966868917461</v>
      </c>
      <c r="O9" s="572"/>
      <c r="P9" s="548" t="s">
        <v>134</v>
      </c>
      <c r="Q9" s="549">
        <v>2005.8009999999999</v>
      </c>
      <c r="R9" s="549">
        <v>494.245</v>
      </c>
      <c r="S9" s="568">
        <v>4.0583131847565479</v>
      </c>
    </row>
    <row r="10" spans="1:27" ht="15.75">
      <c r="A10" s="548" t="s">
        <v>315</v>
      </c>
      <c r="B10" s="549">
        <v>4483.4269999999997</v>
      </c>
      <c r="C10" s="549">
        <v>10596</v>
      </c>
      <c r="D10" s="568">
        <v>3.7675255605162605</v>
      </c>
      <c r="E10" s="730"/>
      <c r="F10" s="548" t="s">
        <v>144</v>
      </c>
      <c r="G10" s="549">
        <v>253.13</v>
      </c>
      <c r="H10" s="549">
        <v>1266</v>
      </c>
      <c r="I10" s="568">
        <v>2.6382548516874076</v>
      </c>
      <c r="J10" s="572"/>
      <c r="K10" s="548" t="s">
        <v>315</v>
      </c>
      <c r="L10" s="549">
        <v>1443.1610000000001</v>
      </c>
      <c r="M10" s="549">
        <v>222.196</v>
      </c>
      <c r="N10" s="568">
        <v>6.4949909089272539</v>
      </c>
      <c r="O10" s="572"/>
      <c r="P10" s="548" t="s">
        <v>315</v>
      </c>
      <c r="Q10" s="549">
        <v>1814.7660000000001</v>
      </c>
      <c r="R10" s="549">
        <v>362.19299999999998</v>
      </c>
      <c r="S10" s="568">
        <v>5.0104944049167157</v>
      </c>
    </row>
    <row r="11" spans="1:27" ht="16.5" thickBot="1">
      <c r="A11" s="548" t="s">
        <v>151</v>
      </c>
      <c r="B11" s="549">
        <v>3211.4609999999998</v>
      </c>
      <c r="C11" s="549">
        <v>6209</v>
      </c>
      <c r="D11" s="568">
        <v>2.0496249488624647</v>
      </c>
      <c r="E11" s="731"/>
      <c r="F11" s="548" t="s">
        <v>151</v>
      </c>
      <c r="G11" s="549">
        <v>206.01400000000001</v>
      </c>
      <c r="H11" s="549">
        <v>1723</v>
      </c>
      <c r="I11" s="568">
        <v>1.9058605855960036</v>
      </c>
      <c r="J11" s="572"/>
      <c r="K11" s="548" t="s">
        <v>150</v>
      </c>
      <c r="L11" s="549">
        <v>1426.577</v>
      </c>
      <c r="M11" s="549">
        <v>405.62200000000001</v>
      </c>
      <c r="N11" s="568">
        <v>3.5170109116369428</v>
      </c>
      <c r="O11" s="572"/>
      <c r="P11" s="548" t="s">
        <v>132</v>
      </c>
      <c r="Q11" s="549">
        <v>997.73900000000003</v>
      </c>
      <c r="R11" s="549">
        <v>205.83099999999999</v>
      </c>
      <c r="S11" s="568">
        <v>4.8473699296996084</v>
      </c>
    </row>
    <row r="12" spans="1:27" ht="16.5" thickBot="1">
      <c r="A12" s="548" t="s">
        <v>148</v>
      </c>
      <c r="B12" s="549">
        <v>2964.0520000000001</v>
      </c>
      <c r="C12" s="549">
        <v>5680</v>
      </c>
      <c r="D12" s="568">
        <v>2.8313602995610707</v>
      </c>
      <c r="E12" s="731"/>
      <c r="F12" s="810" t="s">
        <v>249</v>
      </c>
      <c r="G12" s="552">
        <v>3018.873</v>
      </c>
      <c r="H12" s="552">
        <v>13766</v>
      </c>
      <c r="I12" s="643">
        <v>3.1423942324907461</v>
      </c>
      <c r="J12" s="572"/>
      <c r="K12" s="548" t="s">
        <v>149</v>
      </c>
      <c r="L12" s="549">
        <v>1157.566</v>
      </c>
      <c r="M12" s="549">
        <v>191.59</v>
      </c>
      <c r="N12" s="568">
        <v>6.0418915392243857</v>
      </c>
      <c r="O12" s="572"/>
      <c r="P12" s="548" t="s">
        <v>143</v>
      </c>
      <c r="Q12" s="549">
        <v>766.92899999999997</v>
      </c>
      <c r="R12" s="549">
        <v>161.84899999999999</v>
      </c>
      <c r="S12" s="568">
        <v>4.7385464229003578</v>
      </c>
    </row>
    <row r="13" spans="1:27" ht="15.75">
      <c r="A13" s="548" t="s">
        <v>134</v>
      </c>
      <c r="B13" s="549">
        <v>2501.0549999999998</v>
      </c>
      <c r="C13" s="549">
        <v>2816</v>
      </c>
      <c r="D13" s="568">
        <v>1.9063137154769301</v>
      </c>
      <c r="E13" s="731"/>
      <c r="F13"/>
      <c r="G13"/>
      <c r="H13"/>
      <c r="I13"/>
      <c r="J13" s="572"/>
      <c r="K13" s="548" t="s">
        <v>129</v>
      </c>
      <c r="L13" s="549">
        <v>549.51900000000001</v>
      </c>
      <c r="M13" s="549">
        <v>168.80600000000001</v>
      </c>
      <c r="N13" s="568">
        <v>3.2553286020639076</v>
      </c>
      <c r="O13" s="572"/>
      <c r="P13" s="548" t="s">
        <v>131</v>
      </c>
      <c r="Q13" s="549">
        <v>581.29700000000003</v>
      </c>
      <c r="R13" s="549">
        <v>90.512</v>
      </c>
      <c r="S13" s="568">
        <v>6.4223196924164752</v>
      </c>
    </row>
    <row r="14" spans="1:27" ht="15.75">
      <c r="A14" s="548" t="s">
        <v>147</v>
      </c>
      <c r="B14" s="549">
        <v>2406.4589999999998</v>
      </c>
      <c r="C14" s="549">
        <v>7350</v>
      </c>
      <c r="D14" s="568">
        <v>2.5326055498315601</v>
      </c>
      <c r="E14" s="731"/>
      <c r="F14"/>
      <c r="G14"/>
      <c r="H14"/>
      <c r="I14"/>
      <c r="J14" s="572"/>
      <c r="K14" s="548" t="s">
        <v>142</v>
      </c>
      <c r="L14" s="549">
        <v>500.80700000000002</v>
      </c>
      <c r="M14" s="549">
        <v>120.989</v>
      </c>
      <c r="N14" s="568">
        <v>4.1392771243666777</v>
      </c>
      <c r="O14" s="572"/>
      <c r="P14" s="548" t="s">
        <v>350</v>
      </c>
      <c r="Q14" s="549">
        <v>443.61799999999999</v>
      </c>
      <c r="R14" s="549">
        <v>80.218000000000004</v>
      </c>
      <c r="S14" s="568">
        <v>5.5301553267346479</v>
      </c>
    </row>
    <row r="15" spans="1:27" ht="15.75">
      <c r="A15" s="548" t="s">
        <v>143</v>
      </c>
      <c r="B15" s="549">
        <v>1472.1120000000001</v>
      </c>
      <c r="C15" s="549">
        <v>999</v>
      </c>
      <c r="D15" s="568">
        <v>2.9805328511932361</v>
      </c>
      <c r="E15" s="731"/>
      <c r="J15" s="572"/>
      <c r="K15" s="548" t="s">
        <v>144</v>
      </c>
      <c r="L15" s="549">
        <v>478.22899999999998</v>
      </c>
      <c r="M15" s="549">
        <v>146.36799999999999</v>
      </c>
      <c r="N15" s="568">
        <v>3.2673056952339308</v>
      </c>
      <c r="O15" s="572"/>
      <c r="P15" s="892" t="s">
        <v>150</v>
      </c>
      <c r="Q15" s="809">
        <v>317.66500000000002</v>
      </c>
      <c r="R15" s="809">
        <v>65.375</v>
      </c>
      <c r="S15" s="893">
        <v>4.859120458891014</v>
      </c>
      <c r="U15"/>
      <c r="V15"/>
      <c r="W15"/>
      <c r="X15"/>
    </row>
    <row r="16" spans="1:27" ht="15.75">
      <c r="A16" s="548" t="s">
        <v>129</v>
      </c>
      <c r="B16" s="549">
        <v>1422.098</v>
      </c>
      <c r="C16" s="549">
        <v>4873</v>
      </c>
      <c r="D16" s="568">
        <v>3.7102209281696461</v>
      </c>
      <c r="E16" s="731"/>
      <c r="F16" s="80"/>
      <c r="G16" s="80"/>
      <c r="H16" s="80"/>
      <c r="I16" s="80"/>
      <c r="J16" s="572"/>
      <c r="K16" s="548" t="s">
        <v>131</v>
      </c>
      <c r="L16" s="549">
        <v>353.327</v>
      </c>
      <c r="M16" s="549">
        <v>56.976999999999997</v>
      </c>
      <c r="N16" s="568">
        <v>6.2012215455359181</v>
      </c>
      <c r="O16" s="572"/>
      <c r="P16" s="892" t="s">
        <v>130</v>
      </c>
      <c r="Q16" s="809">
        <v>237.40700000000001</v>
      </c>
      <c r="R16" s="809">
        <v>41.253999999999998</v>
      </c>
      <c r="S16" s="893">
        <v>5.7547631744800514</v>
      </c>
      <c r="U16"/>
      <c r="V16"/>
      <c r="W16"/>
      <c r="X16"/>
    </row>
    <row r="17" spans="1:24" ht="16.5" thickBot="1">
      <c r="A17" s="548" t="s">
        <v>132</v>
      </c>
      <c r="B17" s="549">
        <v>1149.5740000000001</v>
      </c>
      <c r="C17" s="549">
        <v>1240</v>
      </c>
      <c r="D17" s="568">
        <v>2.5560743715285654</v>
      </c>
      <c r="E17" s="730"/>
      <c r="F17" s="80"/>
      <c r="G17" s="80"/>
      <c r="H17" s="80"/>
      <c r="I17" s="80"/>
      <c r="J17" s="572"/>
      <c r="K17" s="548" t="s">
        <v>130</v>
      </c>
      <c r="L17" s="549">
        <v>259.08100000000002</v>
      </c>
      <c r="M17" s="549">
        <v>72.260999999999996</v>
      </c>
      <c r="N17" s="568">
        <v>3.5853503272858118</v>
      </c>
      <c r="O17" s="572"/>
      <c r="P17" s="548" t="s">
        <v>129</v>
      </c>
      <c r="Q17" s="549">
        <v>214.62700000000001</v>
      </c>
      <c r="R17" s="549">
        <v>50.692</v>
      </c>
      <c r="S17" s="568">
        <v>4.2339422394066126</v>
      </c>
      <c r="U17"/>
      <c r="V17"/>
      <c r="W17"/>
      <c r="X17"/>
    </row>
    <row r="18" spans="1:24" ht="16.5" thickBot="1">
      <c r="A18" s="810" t="s">
        <v>249</v>
      </c>
      <c r="B18" s="552">
        <v>37811.728999999999</v>
      </c>
      <c r="C18" s="552">
        <v>56901</v>
      </c>
      <c r="D18" s="643">
        <v>2.5575840330180433</v>
      </c>
      <c r="E18" s="732"/>
      <c r="F18" s="80"/>
      <c r="G18" s="80"/>
      <c r="H18" s="80"/>
      <c r="K18" s="892" t="s">
        <v>146</v>
      </c>
      <c r="L18" s="809">
        <v>227.649</v>
      </c>
      <c r="M18" s="809">
        <v>56.9</v>
      </c>
      <c r="N18" s="893">
        <v>4.000861159929701</v>
      </c>
      <c r="O18" s="572"/>
      <c r="P18" s="548" t="s">
        <v>149</v>
      </c>
      <c r="Q18" s="549">
        <v>179.86</v>
      </c>
      <c r="R18" s="549">
        <v>29.623999999999999</v>
      </c>
      <c r="S18" s="568">
        <v>6.0714285714285721</v>
      </c>
      <c r="U18"/>
      <c r="V18"/>
      <c r="W18"/>
      <c r="X18"/>
    </row>
    <row r="19" spans="1:24" ht="15.75">
      <c r="A19"/>
      <c r="B19"/>
      <c r="C19"/>
      <c r="D19"/>
      <c r="E19" s="733"/>
      <c r="F19" s="80"/>
      <c r="G19" s="80"/>
      <c r="H19" s="80"/>
      <c r="J19" s="572"/>
      <c r="K19" s="548" t="s">
        <v>147</v>
      </c>
      <c r="L19" s="549">
        <v>213.554</v>
      </c>
      <c r="M19" s="549">
        <v>50.777000000000001</v>
      </c>
      <c r="N19" s="568">
        <v>4.2057230635917833</v>
      </c>
      <c r="O19" s="572"/>
      <c r="P19" s="548" t="s">
        <v>276</v>
      </c>
      <c r="Q19" s="549">
        <v>153.54300000000001</v>
      </c>
      <c r="R19" s="549">
        <v>24.077000000000002</v>
      </c>
      <c r="S19" s="568">
        <v>6.3771649291855299</v>
      </c>
      <c r="U19"/>
      <c r="V19"/>
      <c r="W19"/>
      <c r="X19"/>
    </row>
    <row r="20" spans="1:24" ht="15" customHeight="1" thickBot="1">
      <c r="A20"/>
      <c r="B20"/>
      <c r="C20"/>
      <c r="D20"/>
      <c r="E20" s="733"/>
      <c r="F20" s="80"/>
      <c r="G20" s="80"/>
      <c r="H20" s="80"/>
      <c r="J20" s="572"/>
      <c r="K20" s="548" t="s">
        <v>138</v>
      </c>
      <c r="L20" s="549">
        <v>201.88900000000001</v>
      </c>
      <c r="M20" s="549">
        <v>62.292999999999999</v>
      </c>
      <c r="N20" s="568">
        <v>3.2409580530717741</v>
      </c>
      <c r="O20" s="572"/>
      <c r="P20" s="548" t="s">
        <v>142</v>
      </c>
      <c r="Q20" s="549">
        <v>106.66800000000001</v>
      </c>
      <c r="R20" s="549">
        <v>26.462</v>
      </c>
      <c r="S20" s="568">
        <v>4.0309878316075887</v>
      </c>
      <c r="U20"/>
      <c r="V20"/>
      <c r="W20"/>
      <c r="X20"/>
    </row>
    <row r="21" spans="1:24" ht="16.5" thickBot="1">
      <c r="A21"/>
      <c r="B21"/>
      <c r="C21"/>
      <c r="D21"/>
      <c r="E21" s="734"/>
      <c r="F21" s="80"/>
      <c r="G21" s="80"/>
      <c r="H21" s="80"/>
      <c r="J21" s="572"/>
      <c r="K21" s="892" t="s">
        <v>143</v>
      </c>
      <c r="L21" s="809">
        <v>199.971</v>
      </c>
      <c r="M21" s="809">
        <v>30.19</v>
      </c>
      <c r="N21" s="893">
        <v>6.6237495859556139</v>
      </c>
      <c r="P21" s="810" t="s">
        <v>249</v>
      </c>
      <c r="Q21" s="552">
        <v>10232.652</v>
      </c>
      <c r="R21" s="552">
        <v>2162.7330000000002</v>
      </c>
      <c r="S21" s="643">
        <v>4.7313524138208454</v>
      </c>
    </row>
    <row r="22" spans="1:24" ht="16.5" thickBot="1">
      <c r="A22"/>
      <c r="B22"/>
      <c r="C22"/>
      <c r="D22"/>
      <c r="E22"/>
      <c r="F22" s="80"/>
      <c r="G22" s="80"/>
      <c r="H22" s="80"/>
      <c r="I22"/>
      <c r="J22"/>
      <c r="K22" s="810" t="s">
        <v>249</v>
      </c>
      <c r="L22" s="552">
        <v>13254.156999999999</v>
      </c>
      <c r="M22" s="552">
        <v>2813.971</v>
      </c>
      <c r="N22" s="643">
        <v>4.7101256551684436</v>
      </c>
      <c r="P22"/>
      <c r="Q22"/>
      <c r="R22"/>
      <c r="S22"/>
    </row>
    <row r="23" spans="1:24">
      <c r="A23"/>
      <c r="B23"/>
      <c r="C23"/>
      <c r="D23"/>
      <c r="E23"/>
      <c r="F23" s="80"/>
      <c r="G23" s="80"/>
      <c r="H23" s="80"/>
      <c r="I23"/>
      <c r="J23"/>
      <c r="K23"/>
      <c r="L23" s="80"/>
      <c r="M23" s="80"/>
      <c r="N23" s="80"/>
      <c r="P23"/>
      <c r="Q23"/>
      <c r="R23"/>
      <c r="S23"/>
    </row>
    <row r="24" spans="1:24">
      <c r="A24"/>
      <c r="B24"/>
      <c r="C24"/>
      <c r="D24"/>
      <c r="E24"/>
      <c r="F24"/>
      <c r="G24"/>
      <c r="H24"/>
      <c r="I24"/>
      <c r="J24"/>
      <c r="K24"/>
      <c r="L24" s="80"/>
      <c r="M24" s="80"/>
      <c r="N24" s="80"/>
      <c r="P24"/>
      <c r="Q24"/>
      <c r="R24"/>
      <c r="S24"/>
    </row>
    <row r="25" spans="1:24">
      <c r="A25"/>
      <c r="B25"/>
      <c r="C25"/>
      <c r="D25"/>
      <c r="E25"/>
      <c r="F25"/>
      <c r="G25"/>
      <c r="H25"/>
      <c r="I25"/>
      <c r="J25"/>
      <c r="K25"/>
      <c r="L25" s="80"/>
      <c r="M25" s="80"/>
      <c r="N25" s="80"/>
      <c r="P25"/>
      <c r="Q25"/>
      <c r="R25"/>
      <c r="S25"/>
    </row>
    <row r="26" spans="1:24">
      <c r="A26"/>
      <c r="B26"/>
      <c r="C26"/>
      <c r="D26"/>
      <c r="E26"/>
      <c r="F26"/>
      <c r="G26"/>
      <c r="H26"/>
      <c r="I26"/>
      <c r="J26"/>
      <c r="K26"/>
      <c r="L26" s="80"/>
      <c r="M26" s="80"/>
      <c r="N26" s="80"/>
      <c r="P26"/>
      <c r="Q26"/>
      <c r="R26"/>
      <c r="S26"/>
    </row>
    <row r="27" spans="1:24">
      <c r="A27"/>
      <c r="B27"/>
      <c r="C27"/>
      <c r="D27"/>
      <c r="E27"/>
      <c r="F27"/>
      <c r="G27"/>
      <c r="H27"/>
      <c r="I27"/>
      <c r="J27"/>
      <c r="K27"/>
      <c r="P27"/>
      <c r="Q27"/>
      <c r="R27"/>
      <c r="S27"/>
    </row>
    <row r="28" spans="1:24">
      <c r="A28"/>
      <c r="B28"/>
      <c r="C28"/>
      <c r="D28"/>
      <c r="E28"/>
      <c r="F28"/>
      <c r="G28"/>
      <c r="H28"/>
      <c r="I28"/>
      <c r="J28"/>
      <c r="K28"/>
      <c r="L28" s="80"/>
      <c r="M28" s="80"/>
      <c r="N28" s="80"/>
      <c r="P28"/>
      <c r="Q28"/>
      <c r="R28"/>
      <c r="S28"/>
    </row>
    <row r="29" spans="1:24">
      <c r="A29"/>
      <c r="B29"/>
      <c r="C29"/>
      <c r="D29"/>
      <c r="E29"/>
      <c r="F29"/>
      <c r="G29"/>
      <c r="H29"/>
      <c r="I29"/>
      <c r="J29"/>
      <c r="K29"/>
      <c r="L29" s="80"/>
      <c r="M29" s="80"/>
      <c r="N29" s="80"/>
      <c r="P29"/>
      <c r="Q29"/>
      <c r="R29"/>
      <c r="S29"/>
    </row>
    <row r="30" spans="1:24">
      <c r="A30"/>
      <c r="B30"/>
      <c r="C30"/>
      <c r="D30"/>
      <c r="E30"/>
      <c r="F30"/>
      <c r="G30"/>
      <c r="H30"/>
      <c r="I30"/>
      <c r="J30"/>
      <c r="K30"/>
      <c r="L30" s="80"/>
      <c r="M30" s="80"/>
      <c r="N30" s="80"/>
      <c r="P30"/>
      <c r="Q30"/>
      <c r="R30"/>
      <c r="S30"/>
    </row>
    <row r="31" spans="1:24">
      <c r="A31"/>
      <c r="B31"/>
      <c r="C31"/>
      <c r="D31"/>
      <c r="E31"/>
      <c r="F31"/>
      <c r="G31"/>
      <c r="H31"/>
      <c r="I31"/>
      <c r="J31"/>
      <c r="K31"/>
      <c r="L31" s="80"/>
      <c r="M31" s="80"/>
      <c r="N31" s="80"/>
    </row>
    <row r="32" spans="1:24">
      <c r="A32"/>
      <c r="B32"/>
      <c r="C32"/>
      <c r="D32"/>
      <c r="E32"/>
      <c r="F32"/>
      <c r="G32"/>
      <c r="H32"/>
      <c r="I32"/>
      <c r="J32"/>
      <c r="K32"/>
      <c r="L32" s="80"/>
      <c r="M32" s="80"/>
      <c r="N32" s="80"/>
    </row>
    <row r="33" spans="1:14">
      <c r="A33"/>
      <c r="B33"/>
      <c r="C33"/>
      <c r="D33"/>
      <c r="E33"/>
      <c r="F33"/>
      <c r="G33"/>
      <c r="H33"/>
      <c r="I33"/>
      <c r="J33"/>
      <c r="K33"/>
      <c r="L33" s="80"/>
      <c r="M33" s="80"/>
      <c r="N33" s="80"/>
    </row>
    <row r="34" spans="1:14">
      <c r="A34"/>
      <c r="B34"/>
      <c r="C34"/>
      <c r="D34"/>
      <c r="E34"/>
      <c r="F34"/>
      <c r="G34"/>
      <c r="H34"/>
      <c r="I34"/>
      <c r="J34"/>
      <c r="K34"/>
      <c r="L34" s="80"/>
      <c r="M34" s="80"/>
      <c r="N34" s="80"/>
    </row>
    <row r="35" spans="1:14">
      <c r="A35"/>
      <c r="B35"/>
      <c r="C35"/>
      <c r="D35"/>
      <c r="E35"/>
      <c r="F35"/>
      <c r="G35"/>
      <c r="H35"/>
      <c r="I35"/>
      <c r="J35"/>
      <c r="K35"/>
      <c r="L35" s="80"/>
      <c r="M35" s="80"/>
      <c r="N35" s="80"/>
    </row>
    <row r="36" spans="1:14">
      <c r="A36"/>
      <c r="B36"/>
      <c r="C36"/>
      <c r="D36"/>
      <c r="E36"/>
      <c r="F36"/>
      <c r="G36"/>
      <c r="H36"/>
      <c r="I36"/>
      <c r="J36"/>
      <c r="K36"/>
      <c r="L36" s="80"/>
      <c r="M36" s="80"/>
      <c r="N36" s="80"/>
    </row>
    <row r="37" spans="1:14">
      <c r="A37"/>
      <c r="B37"/>
      <c r="C37"/>
      <c r="D37"/>
      <c r="E37"/>
      <c r="F37"/>
      <c r="G37"/>
      <c r="H37"/>
      <c r="I37"/>
      <c r="J37"/>
      <c r="K37"/>
      <c r="L37" s="80"/>
    </row>
    <row r="38" spans="1:14">
      <c r="A38"/>
      <c r="B38"/>
      <c r="C38"/>
      <c r="D38"/>
      <c r="E38"/>
      <c r="F38"/>
      <c r="G38"/>
      <c r="H38"/>
      <c r="I38"/>
      <c r="J38"/>
      <c r="K38"/>
      <c r="L38" s="80"/>
    </row>
    <row r="39" spans="1:14">
      <c r="A39"/>
      <c r="B39"/>
      <c r="C39"/>
      <c r="D39"/>
      <c r="E39"/>
      <c r="F39"/>
      <c r="G39"/>
      <c r="H39"/>
      <c r="I39"/>
      <c r="J39"/>
      <c r="K39"/>
      <c r="L39" s="80"/>
    </row>
    <row r="40" spans="1:14">
      <c r="A40"/>
      <c r="B40"/>
      <c r="C40"/>
      <c r="D40"/>
      <c r="E40"/>
      <c r="F40"/>
      <c r="G40"/>
      <c r="H40"/>
      <c r="I40"/>
      <c r="J40"/>
      <c r="K40"/>
      <c r="L40" s="80"/>
    </row>
    <row r="41" spans="1:14">
      <c r="A41"/>
      <c r="B41"/>
      <c r="C41"/>
      <c r="D41"/>
      <c r="E41"/>
      <c r="F41"/>
      <c r="G41"/>
      <c r="H41"/>
      <c r="I41"/>
      <c r="J41"/>
      <c r="K41"/>
      <c r="L41" s="80"/>
    </row>
    <row r="42" spans="1:14">
      <c r="A42"/>
      <c r="B42"/>
      <c r="C42"/>
      <c r="D42"/>
      <c r="E42"/>
      <c r="F42"/>
      <c r="G42"/>
      <c r="H42"/>
      <c r="I42"/>
      <c r="J42"/>
      <c r="K42"/>
      <c r="L42" s="80"/>
    </row>
    <row r="43" spans="1:14">
      <c r="A43"/>
      <c r="B43"/>
      <c r="C43"/>
      <c r="D43"/>
      <c r="E43"/>
      <c r="F43"/>
      <c r="G43"/>
      <c r="H43"/>
      <c r="I43"/>
      <c r="J43"/>
      <c r="K43"/>
      <c r="L43" s="80"/>
    </row>
    <row r="44" spans="1:14">
      <c r="A44"/>
      <c r="B44"/>
      <c r="C44"/>
      <c r="D44"/>
      <c r="E44"/>
      <c r="F44"/>
      <c r="G44"/>
      <c r="H44"/>
      <c r="I44"/>
      <c r="J44"/>
      <c r="K44"/>
      <c r="L44" s="80"/>
    </row>
    <row r="45" spans="1:14">
      <c r="A45"/>
      <c r="B45"/>
      <c r="C45"/>
      <c r="D45"/>
      <c r="E45"/>
      <c r="F45"/>
      <c r="G45"/>
      <c r="H45"/>
      <c r="I45"/>
      <c r="J45"/>
      <c r="K45"/>
      <c r="L45" s="80"/>
    </row>
    <row r="46" spans="1:14">
      <c r="A46"/>
      <c r="B46"/>
      <c r="C46"/>
      <c r="D46"/>
      <c r="E46"/>
      <c r="F46"/>
      <c r="G46"/>
      <c r="H46"/>
      <c r="I46"/>
      <c r="J46"/>
      <c r="K46"/>
      <c r="L46" s="80"/>
    </row>
    <row r="47" spans="1:14">
      <c r="A47"/>
      <c r="B47"/>
      <c r="C47"/>
      <c r="D47"/>
      <c r="E47"/>
      <c r="F47"/>
      <c r="G47"/>
      <c r="H47"/>
      <c r="I47"/>
      <c r="J47"/>
      <c r="K47"/>
      <c r="L47" s="80"/>
    </row>
    <row r="48" spans="1:14">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8">
      <c r="A113" s="80"/>
      <c r="B113" s="80"/>
      <c r="C113" s="80"/>
      <c r="D113" s="80"/>
      <c r="E113" s="80"/>
      <c r="F113" s="80"/>
      <c r="G113" s="80"/>
      <c r="H113" s="80"/>
    </row>
    <row r="114" spans="1:8">
      <c r="A114" s="80"/>
      <c r="B114" s="80"/>
      <c r="C114" s="80"/>
      <c r="D114" s="80"/>
      <c r="E114" s="80"/>
      <c r="F114" s="80"/>
      <c r="G114" s="80"/>
      <c r="H114" s="80"/>
    </row>
    <row r="115" spans="1:8">
      <c r="A115" s="80"/>
      <c r="B115" s="80"/>
      <c r="C115" s="80"/>
      <c r="D115" s="80"/>
      <c r="E115" s="80"/>
      <c r="F115" s="80"/>
      <c r="G115" s="80"/>
      <c r="H115" s="80"/>
    </row>
    <row r="116" spans="1:8">
      <c r="A116" s="80"/>
      <c r="B116" s="80"/>
      <c r="C116" s="80"/>
      <c r="D116" s="80"/>
      <c r="E116" s="80"/>
      <c r="F116" s="80"/>
      <c r="G116" s="80"/>
      <c r="H116" s="80"/>
    </row>
    <row r="117" spans="1:8">
      <c r="A117" s="80"/>
      <c r="B117" s="80"/>
      <c r="C117" s="80"/>
      <c r="D117" s="80"/>
      <c r="E117" s="80"/>
      <c r="F117" s="80"/>
      <c r="G117" s="80"/>
      <c r="H117" s="80"/>
    </row>
    <row r="118" spans="1:8">
      <c r="A118" s="80"/>
      <c r="B118" s="80"/>
      <c r="C118" s="80"/>
      <c r="D118" s="80"/>
      <c r="E118" s="80"/>
      <c r="F118" s="80"/>
      <c r="G118" s="80"/>
      <c r="H118" s="80"/>
    </row>
    <row r="119" spans="1:8">
      <c r="A119" s="80"/>
      <c r="B119" s="80"/>
      <c r="C119" s="80"/>
      <c r="D119" s="80"/>
      <c r="E119" s="80"/>
      <c r="F119" s="80"/>
      <c r="G119" s="80"/>
      <c r="H119" s="80"/>
    </row>
    <row r="120" spans="1:8">
      <c r="A120" s="80"/>
      <c r="B120" s="80"/>
      <c r="C120" s="80"/>
      <c r="D120" s="80"/>
      <c r="E120" s="80"/>
      <c r="F120" s="80"/>
      <c r="G120" s="80"/>
      <c r="H120" s="80"/>
    </row>
    <row r="121" spans="1:8">
      <c r="A121" s="80"/>
      <c r="B121" s="80"/>
      <c r="C121" s="80"/>
      <c r="D121" s="80"/>
      <c r="E121" s="80"/>
      <c r="F121" s="80"/>
      <c r="G121" s="80"/>
      <c r="H121" s="80"/>
    </row>
    <row r="122" spans="1:8">
      <c r="A122" s="80"/>
      <c r="B122" s="80"/>
      <c r="C122" s="80"/>
      <c r="D122" s="80"/>
      <c r="E122" s="80"/>
      <c r="F122" s="80"/>
      <c r="G122" s="80"/>
      <c r="H122" s="80"/>
    </row>
    <row r="123" spans="1:8">
      <c r="A123" s="80"/>
      <c r="B123" s="80"/>
      <c r="C123" s="80"/>
      <c r="D123" s="80"/>
      <c r="E123" s="80"/>
      <c r="F123" s="80"/>
      <c r="G123" s="80"/>
      <c r="H123" s="80"/>
    </row>
    <row r="124" spans="1:8">
      <c r="A124" s="80"/>
      <c r="B124" s="80"/>
      <c r="C124" s="80"/>
      <c r="D124" s="80"/>
      <c r="E124" s="80"/>
      <c r="F124" s="80"/>
      <c r="G124" s="80"/>
      <c r="H124" s="80"/>
    </row>
    <row r="125" spans="1:8">
      <c r="A125" s="80"/>
      <c r="B125" s="80"/>
      <c r="C125" s="80"/>
      <c r="D125" s="80"/>
      <c r="E125" s="80"/>
      <c r="F125" s="80"/>
      <c r="G125" s="80"/>
      <c r="H125" s="80"/>
    </row>
    <row r="126" spans="1:8">
      <c r="A126" s="80"/>
      <c r="B126" s="80"/>
      <c r="C126" s="80"/>
      <c r="D126" s="80"/>
      <c r="E126" s="80"/>
      <c r="F126" s="80"/>
      <c r="G126" s="80"/>
      <c r="H126" s="80"/>
    </row>
    <row r="127" spans="1:8">
      <c r="A127" s="80"/>
      <c r="B127" s="80"/>
      <c r="C127" s="80"/>
      <c r="D127" s="80"/>
      <c r="E127" s="80"/>
      <c r="F127" s="80"/>
      <c r="G127" s="80"/>
      <c r="H127" s="80"/>
    </row>
    <row r="128" spans="1:8">
      <c r="A128" s="80"/>
      <c r="B128" s="80"/>
      <c r="C128" s="80"/>
      <c r="D128" s="80"/>
      <c r="E128" s="80"/>
      <c r="F128" s="80"/>
      <c r="G128" s="80"/>
      <c r="H128" s="80"/>
    </row>
    <row r="129" spans="1:8">
      <c r="A129" s="80"/>
      <c r="B129" s="80"/>
      <c r="C129" s="80"/>
      <c r="D129" s="80"/>
      <c r="E129" s="80"/>
      <c r="F129" s="80"/>
      <c r="G129" s="80"/>
      <c r="H129" s="80"/>
    </row>
    <row r="130" spans="1:8">
      <c r="A130" s="80"/>
      <c r="B130" s="80"/>
      <c r="C130" s="80"/>
      <c r="D130" s="80"/>
      <c r="E130" s="80"/>
      <c r="F130" s="80"/>
      <c r="G130" s="80"/>
      <c r="H130" s="80"/>
    </row>
    <row r="131" spans="1:8">
      <c r="A131" s="80"/>
      <c r="B131" s="80"/>
      <c r="C131" s="80"/>
      <c r="D131" s="80"/>
      <c r="E131" s="80"/>
      <c r="F131" s="80"/>
      <c r="G131" s="80"/>
      <c r="H131" s="80"/>
    </row>
    <row r="132" spans="1:8">
      <c r="A132" s="80"/>
      <c r="B132" s="80"/>
      <c r="C132" s="80"/>
      <c r="D132" s="80"/>
      <c r="E132" s="80"/>
      <c r="F132" s="80"/>
      <c r="G132" s="80"/>
      <c r="H132" s="80"/>
    </row>
    <row r="133" spans="1:8">
      <c r="A133" s="80"/>
      <c r="B133" s="80"/>
      <c r="C133" s="80"/>
      <c r="D133" s="80"/>
      <c r="E133" s="80"/>
      <c r="F133" s="80"/>
      <c r="G133" s="80"/>
      <c r="H133" s="80"/>
    </row>
    <row r="134" spans="1:8">
      <c r="A134" s="80"/>
      <c r="B134" s="80"/>
      <c r="C134" s="80"/>
      <c r="D134" s="80"/>
      <c r="E134" s="80"/>
      <c r="F134" s="80"/>
      <c r="G134" s="80"/>
      <c r="H134" s="80"/>
    </row>
    <row r="135" spans="1:8">
      <c r="A135" s="80"/>
      <c r="B135" s="80"/>
      <c r="C135" s="80"/>
      <c r="D135" s="80"/>
      <c r="E135" s="80"/>
      <c r="F135" s="80"/>
      <c r="G135" s="80"/>
      <c r="H135" s="80"/>
    </row>
    <row r="136" spans="1:8">
      <c r="A136" s="80"/>
      <c r="B136" s="80"/>
      <c r="C136" s="80"/>
      <c r="D136" s="80"/>
      <c r="E136" s="80"/>
      <c r="F136" s="80"/>
      <c r="G136" s="80"/>
      <c r="H136" s="80"/>
    </row>
    <row r="137" spans="1:8">
      <c r="A137" s="80"/>
      <c r="B137" s="80"/>
      <c r="C137" s="80"/>
      <c r="D137" s="80"/>
      <c r="E137" s="80"/>
      <c r="F137" s="80"/>
      <c r="G137" s="80"/>
      <c r="H137" s="80"/>
    </row>
    <row r="138" spans="1:8">
      <c r="A138" s="80"/>
      <c r="B138" s="80"/>
      <c r="C138" s="80"/>
      <c r="D138" s="80"/>
      <c r="E138" s="80"/>
      <c r="F138" s="80"/>
      <c r="G138" s="80"/>
      <c r="H138" s="80"/>
    </row>
    <row r="139" spans="1:8">
      <c r="A139" s="80"/>
      <c r="B139" s="80"/>
      <c r="C139" s="80"/>
      <c r="D139" s="80"/>
      <c r="E139" s="80"/>
      <c r="F139" s="80"/>
      <c r="G139" s="80"/>
      <c r="H139" s="80"/>
    </row>
    <row r="140" spans="1:8">
      <c r="A140" s="80"/>
      <c r="B140" s="80"/>
      <c r="C140" s="80"/>
      <c r="D140" s="80"/>
      <c r="E140" s="80"/>
      <c r="F140" s="80"/>
      <c r="G140" s="80"/>
      <c r="H140" s="80"/>
    </row>
    <row r="141" spans="1:8">
      <c r="A141" s="80"/>
      <c r="B141" s="80"/>
      <c r="C141" s="80"/>
      <c r="D141" s="80"/>
      <c r="E141" s="80"/>
      <c r="F141" s="80"/>
      <c r="G141" s="80"/>
      <c r="H141" s="80"/>
    </row>
    <row r="142" spans="1:8">
      <c r="A142" s="80"/>
      <c r="B142" s="80"/>
      <c r="C142" s="80"/>
      <c r="D142" s="80"/>
      <c r="E142" s="80"/>
      <c r="F142" s="80"/>
      <c r="G142" s="80"/>
      <c r="H142" s="80"/>
    </row>
    <row r="143" spans="1:8">
      <c r="A143" s="80"/>
      <c r="B143" s="80"/>
      <c r="C143" s="80"/>
      <c r="D143" s="80"/>
      <c r="E143" s="80"/>
      <c r="F143" s="80"/>
      <c r="G143" s="80"/>
      <c r="H143" s="80"/>
    </row>
    <row r="144" spans="1:8">
      <c r="A144" s="80"/>
      <c r="B144" s="80"/>
      <c r="C144" s="80"/>
      <c r="D144" s="80"/>
      <c r="E144" s="80"/>
      <c r="F144" s="80"/>
      <c r="G144" s="80"/>
      <c r="H144" s="80"/>
    </row>
    <row r="145" spans="1:8">
      <c r="A145" s="80"/>
      <c r="B145" s="80"/>
      <c r="C145" s="80"/>
      <c r="D145" s="80"/>
      <c r="E145" s="80"/>
      <c r="F145" s="80"/>
      <c r="G145" s="80"/>
      <c r="H145" s="80"/>
    </row>
    <row r="146" spans="1:8">
      <c r="A146" s="80"/>
      <c r="B146" s="80"/>
      <c r="C146" s="80"/>
      <c r="D146" s="80"/>
      <c r="E146" s="80"/>
      <c r="F146" s="80"/>
      <c r="G146" s="80"/>
      <c r="H146" s="80"/>
    </row>
    <row r="147" spans="1:8">
      <c r="A147" s="80"/>
      <c r="B147" s="80"/>
      <c r="C147" s="80"/>
      <c r="D147" s="80"/>
      <c r="E147" s="80"/>
      <c r="F147" s="80"/>
      <c r="G147" s="80"/>
      <c r="H147" s="80"/>
    </row>
    <row r="148" spans="1:8">
      <c r="A148" s="80"/>
      <c r="B148" s="80"/>
      <c r="C148" s="80"/>
      <c r="D148" s="80"/>
      <c r="E148" s="80"/>
      <c r="F148" s="80"/>
      <c r="G148" s="80"/>
      <c r="H148" s="80"/>
    </row>
    <row r="149" spans="1:8">
      <c r="A149" s="80"/>
      <c r="B149" s="80"/>
      <c r="C149" s="80"/>
      <c r="D149" s="80"/>
      <c r="E149" s="80"/>
      <c r="F149" s="80"/>
      <c r="G149" s="80"/>
      <c r="H149" s="80"/>
    </row>
    <row r="150" spans="1:8">
      <c r="A150" s="80"/>
      <c r="B150" s="80"/>
      <c r="C150" s="80"/>
      <c r="D150" s="80"/>
      <c r="E150" s="80"/>
      <c r="F150" s="80"/>
      <c r="G150" s="80"/>
      <c r="H150" s="80"/>
    </row>
    <row r="151" spans="1:8">
      <c r="A151" s="80"/>
      <c r="B151" s="80"/>
      <c r="C151" s="80"/>
      <c r="D151" s="80"/>
      <c r="E151" s="80"/>
      <c r="F151" s="80"/>
      <c r="G151" s="80"/>
      <c r="H151" s="80"/>
    </row>
    <row r="152" spans="1:8">
      <c r="A152" s="80"/>
      <c r="B152" s="80"/>
      <c r="C152" s="80"/>
      <c r="D152" s="80"/>
      <c r="E152" s="80"/>
      <c r="F152" s="80"/>
      <c r="G152" s="80"/>
      <c r="H152" s="80"/>
    </row>
    <row r="153" spans="1:8">
      <c r="A153" s="80"/>
      <c r="B153" s="80"/>
      <c r="C153" s="80"/>
      <c r="D153" s="80"/>
      <c r="E153" s="80"/>
      <c r="F153" s="80"/>
      <c r="G153" s="80"/>
      <c r="H153" s="80"/>
    </row>
    <row r="154" spans="1:8">
      <c r="A154" s="80"/>
      <c r="B154" s="80"/>
      <c r="C154" s="80"/>
      <c r="D154" s="80"/>
      <c r="E154" s="80"/>
      <c r="F154" s="80"/>
      <c r="G154" s="80"/>
      <c r="H154" s="80"/>
    </row>
    <row r="155" spans="1:8">
      <c r="A155" s="80"/>
      <c r="B155" s="80"/>
      <c r="C155" s="80"/>
      <c r="D155" s="80"/>
      <c r="E155" s="80"/>
      <c r="F155" s="80"/>
      <c r="G155" s="80"/>
      <c r="H155" s="80"/>
    </row>
    <row r="156" spans="1:8">
      <c r="A156" s="80"/>
      <c r="B156" s="80"/>
      <c r="C156" s="80"/>
      <c r="D156" s="80"/>
      <c r="E156" s="80"/>
      <c r="F156" s="80"/>
      <c r="G156" s="80"/>
      <c r="H156" s="80"/>
    </row>
    <row r="157" spans="1:8">
      <c r="A157" s="80"/>
      <c r="B157" s="80"/>
      <c r="C157" s="80"/>
      <c r="D157" s="80"/>
      <c r="E157" s="80"/>
      <c r="F157" s="80"/>
      <c r="G157" s="80"/>
      <c r="H157" s="80"/>
    </row>
    <row r="158" spans="1:8">
      <c r="A158" s="80"/>
      <c r="B158" s="80"/>
      <c r="C158" s="80"/>
      <c r="D158" s="80"/>
      <c r="E158" s="80"/>
      <c r="F158" s="80"/>
      <c r="G158" s="80"/>
      <c r="H158" s="80"/>
    </row>
    <row r="159" spans="1:8">
      <c r="A159" s="80"/>
      <c r="B159" s="80"/>
      <c r="C159" s="80"/>
      <c r="D159" s="80"/>
      <c r="E159" s="80"/>
      <c r="F159" s="80"/>
      <c r="G159" s="80"/>
      <c r="H159" s="80"/>
    </row>
    <row r="160" spans="1:8">
      <c r="A160" s="80"/>
      <c r="B160" s="80"/>
      <c r="C160" s="80"/>
      <c r="D160" s="80"/>
      <c r="E160" s="80"/>
      <c r="F160" s="80"/>
      <c r="G160" s="80"/>
      <c r="H160" s="80"/>
    </row>
    <row r="161" spans="1:8">
      <c r="A161" s="80"/>
      <c r="B161" s="80"/>
      <c r="C161" s="80"/>
      <c r="D161" s="80"/>
      <c r="E161" s="80"/>
      <c r="F161" s="80"/>
      <c r="G161" s="80"/>
      <c r="H161" s="80"/>
    </row>
    <row r="162" spans="1:8">
      <c r="A162" s="80"/>
      <c r="B162" s="80"/>
      <c r="C162" s="80"/>
      <c r="D162" s="80"/>
      <c r="E162" s="80"/>
      <c r="F162" s="80"/>
      <c r="G162" s="80"/>
      <c r="H162" s="80"/>
    </row>
    <row r="163" spans="1:8">
      <c r="A163" s="80"/>
      <c r="B163" s="80"/>
      <c r="C163" s="80"/>
      <c r="D163" s="80"/>
      <c r="E163" s="80"/>
      <c r="F163" s="80"/>
      <c r="G163" s="80"/>
      <c r="H163" s="80"/>
    </row>
    <row r="164" spans="1:8">
      <c r="A164" s="80"/>
      <c r="B164" s="80"/>
      <c r="C164" s="80"/>
      <c r="D164" s="80"/>
      <c r="E164" s="80"/>
      <c r="F164" s="80"/>
      <c r="G164" s="80"/>
      <c r="H164" s="80"/>
    </row>
    <row r="165" spans="1:8">
      <c r="A165" s="80"/>
      <c r="B165" s="80"/>
      <c r="C165" s="80"/>
      <c r="D165" s="80"/>
      <c r="E165" s="80"/>
      <c r="F165" s="80"/>
      <c r="G165" s="80"/>
      <c r="H165" s="80"/>
    </row>
    <row r="166" spans="1:8">
      <c r="A166" s="80"/>
      <c r="B166" s="80"/>
      <c r="C166" s="80"/>
      <c r="D166" s="80"/>
      <c r="E166" s="80"/>
      <c r="F166" s="80"/>
      <c r="G166" s="80"/>
      <c r="H166" s="80"/>
    </row>
    <row r="167" spans="1:8">
      <c r="A167" s="80"/>
      <c r="B167" s="80"/>
      <c r="C167" s="80"/>
      <c r="D167" s="80"/>
      <c r="E167" s="80"/>
      <c r="F167" s="80"/>
      <c r="G167" s="80"/>
      <c r="H167" s="80"/>
    </row>
    <row r="168" spans="1:8">
      <c r="A168" s="80"/>
      <c r="B168" s="80"/>
      <c r="C168" s="80"/>
      <c r="D168" s="80"/>
      <c r="E168" s="80"/>
      <c r="F168" s="80"/>
      <c r="G168" s="80"/>
      <c r="H168" s="80"/>
    </row>
    <row r="169" spans="1:8">
      <c r="A169" s="80"/>
      <c r="B169" s="80"/>
      <c r="C169" s="80"/>
      <c r="D169" s="80"/>
      <c r="E169" s="80"/>
      <c r="F169" s="80"/>
      <c r="G169" s="80"/>
      <c r="H169" s="80"/>
    </row>
    <row r="170" spans="1:8">
      <c r="A170" s="80"/>
      <c r="B170" s="80"/>
      <c r="C170" s="80"/>
      <c r="D170" s="80"/>
      <c r="E170" s="80"/>
      <c r="F170" s="80"/>
      <c r="G170" s="80"/>
      <c r="H170" s="80"/>
    </row>
    <row r="171" spans="1:8">
      <c r="A171" s="80"/>
      <c r="B171" s="80"/>
      <c r="C171" s="80"/>
      <c r="D171" s="80"/>
      <c r="E171" s="80"/>
      <c r="F171" s="80"/>
      <c r="G171" s="80"/>
      <c r="H171" s="80"/>
    </row>
    <row r="172" spans="1:8">
      <c r="A172" s="80"/>
      <c r="B172" s="80"/>
      <c r="C172" s="80"/>
      <c r="D172" s="80"/>
      <c r="E172" s="80"/>
      <c r="F172" s="80"/>
      <c r="G172" s="80"/>
      <c r="H172" s="80"/>
    </row>
    <row r="173" spans="1:8">
      <c r="A173" s="80"/>
      <c r="B173" s="80"/>
      <c r="C173" s="80"/>
      <c r="D173" s="80"/>
      <c r="E173" s="80"/>
      <c r="F173" s="80"/>
      <c r="G173" s="80"/>
      <c r="H173" s="80"/>
    </row>
    <row r="174" spans="1:8">
      <c r="A174" s="80"/>
      <c r="B174" s="80"/>
      <c r="C174" s="80"/>
      <c r="D174" s="80"/>
      <c r="E174" s="80"/>
      <c r="F174" s="80"/>
      <c r="G174" s="80"/>
      <c r="H174" s="80"/>
    </row>
    <row r="175" spans="1:8">
      <c r="A175" s="80"/>
      <c r="B175" s="80"/>
      <c r="C175" s="80"/>
      <c r="D175" s="80"/>
      <c r="E175" s="80"/>
      <c r="F175" s="80"/>
      <c r="G175" s="80"/>
      <c r="H175" s="80"/>
    </row>
    <row r="176" spans="1:8">
      <c r="A176" s="80"/>
      <c r="B176" s="80"/>
      <c r="C176" s="80"/>
      <c r="D176" s="80"/>
      <c r="E176" s="80"/>
      <c r="F176" s="80"/>
      <c r="G176" s="80"/>
      <c r="H176" s="80"/>
    </row>
    <row r="177" spans="1:8">
      <c r="A177" s="80"/>
      <c r="B177" s="80"/>
      <c r="C177" s="80"/>
      <c r="D177" s="80"/>
      <c r="E177" s="80"/>
      <c r="F177" s="80"/>
      <c r="G177" s="80"/>
      <c r="H177" s="80"/>
    </row>
    <row r="178" spans="1:8">
      <c r="A178" s="80"/>
      <c r="B178" s="80"/>
      <c r="C178" s="80"/>
      <c r="D178" s="80"/>
      <c r="E178" s="80"/>
      <c r="F178" s="80"/>
      <c r="G178" s="80"/>
      <c r="H178" s="80"/>
    </row>
    <row r="179" spans="1:8">
      <c r="A179" s="80"/>
      <c r="B179" s="80"/>
      <c r="C179" s="80"/>
      <c r="D179" s="80"/>
      <c r="E179" s="80"/>
      <c r="F179" s="80"/>
      <c r="G179" s="80"/>
      <c r="H179" s="80"/>
    </row>
    <row r="180" spans="1:8">
      <c r="A180" s="80"/>
      <c r="B180" s="80"/>
      <c r="C180" s="80"/>
      <c r="D180" s="80"/>
      <c r="E180" s="80"/>
      <c r="F180" s="80"/>
      <c r="G180" s="80"/>
      <c r="H180" s="80"/>
    </row>
    <row r="181" spans="1:8">
      <c r="A181" s="80"/>
      <c r="B181" s="80"/>
      <c r="C181" s="80"/>
      <c r="D181" s="80"/>
      <c r="E181" s="80"/>
      <c r="F181" s="80"/>
      <c r="G181" s="80"/>
      <c r="H181" s="80"/>
    </row>
    <row r="182" spans="1:8">
      <c r="A182" s="80"/>
      <c r="B182" s="80"/>
      <c r="C182" s="80"/>
      <c r="D182" s="80"/>
      <c r="E182" s="80"/>
      <c r="F182" s="80"/>
      <c r="G182" s="80"/>
      <c r="H182" s="80"/>
    </row>
    <row r="183" spans="1:8">
      <c r="A183" s="80"/>
      <c r="B183" s="80"/>
      <c r="C183" s="80"/>
      <c r="D183" s="80"/>
      <c r="E183" s="80"/>
      <c r="F183" s="80"/>
      <c r="G183" s="80"/>
      <c r="H183" s="80"/>
    </row>
    <row r="184" spans="1:8">
      <c r="A184" s="80"/>
      <c r="B184" s="80"/>
      <c r="C184" s="80"/>
      <c r="D184" s="80"/>
      <c r="E184" s="80"/>
      <c r="F184" s="80"/>
      <c r="G184" s="80"/>
      <c r="H184" s="80"/>
    </row>
    <row r="185" spans="1:8">
      <c r="A185" s="80"/>
      <c r="B185" s="80"/>
      <c r="C185" s="80"/>
      <c r="D185" s="80"/>
      <c r="E185" s="80"/>
      <c r="F185" s="80"/>
      <c r="G185" s="80"/>
      <c r="H185" s="80"/>
    </row>
    <row r="186" spans="1:8">
      <c r="A186" s="80"/>
      <c r="B186" s="80"/>
      <c r="C186" s="80"/>
      <c r="D186" s="80"/>
      <c r="E186" s="80"/>
      <c r="F186" s="80"/>
      <c r="G186" s="80"/>
      <c r="H186" s="80"/>
    </row>
    <row r="187" spans="1:8">
      <c r="A187" s="80"/>
      <c r="B187" s="80"/>
      <c r="C187" s="80"/>
      <c r="D187" s="80"/>
      <c r="E187" s="80"/>
      <c r="F187" s="80"/>
      <c r="G187" s="80"/>
      <c r="H187" s="80"/>
    </row>
    <row r="188" spans="1:8">
      <c r="A188" s="80"/>
      <c r="B188" s="80"/>
      <c r="C188" s="80"/>
      <c r="D188" s="80"/>
      <c r="E188" s="80"/>
      <c r="F188" s="80"/>
      <c r="G188" s="80"/>
      <c r="H188" s="80"/>
    </row>
    <row r="189" spans="1:8">
      <c r="A189" s="80"/>
      <c r="B189" s="80"/>
      <c r="C189" s="80"/>
      <c r="D189" s="80"/>
      <c r="E189" s="80"/>
      <c r="F189" s="80"/>
      <c r="G189" s="80"/>
      <c r="H189" s="80"/>
    </row>
    <row r="190" spans="1:8">
      <c r="A190" s="80"/>
      <c r="B190" s="80"/>
      <c r="C190" s="80"/>
      <c r="D190" s="80"/>
      <c r="E190" s="80"/>
      <c r="F190" s="80"/>
      <c r="G190" s="80"/>
      <c r="H190" s="80"/>
    </row>
    <row r="191" spans="1:8">
      <c r="A191" s="80"/>
      <c r="B191" s="80"/>
      <c r="C191" s="80"/>
      <c r="D191" s="80"/>
      <c r="E191" s="80"/>
      <c r="F191" s="80"/>
      <c r="G191" s="80"/>
      <c r="H191" s="80"/>
    </row>
    <row r="192" spans="1:8">
      <c r="A192" s="80"/>
      <c r="B192" s="80"/>
      <c r="C192" s="80"/>
      <c r="D192" s="80"/>
      <c r="E192" s="80"/>
      <c r="F192" s="80"/>
      <c r="G192" s="80"/>
      <c r="H192" s="80"/>
    </row>
    <row r="193" spans="1:8">
      <c r="A193" s="80"/>
      <c r="B193" s="80"/>
      <c r="C193" s="80"/>
      <c r="D193" s="80"/>
      <c r="E193" s="80"/>
      <c r="F193" s="80"/>
      <c r="G193" s="80"/>
      <c r="H193" s="80"/>
    </row>
    <row r="194" spans="1:8">
      <c r="A194" s="80"/>
      <c r="B194" s="80"/>
      <c r="C194" s="80"/>
      <c r="D194" s="80"/>
      <c r="E194" s="80"/>
      <c r="F194" s="80"/>
      <c r="G194" s="80"/>
      <c r="H194" s="80"/>
    </row>
    <row r="195" spans="1:8">
      <c r="A195" s="80"/>
      <c r="B195" s="80"/>
      <c r="C195" s="80"/>
      <c r="D195" s="80"/>
      <c r="E195" s="80"/>
      <c r="F195" s="80"/>
      <c r="G195" s="80"/>
      <c r="H195" s="80"/>
    </row>
    <row r="196" spans="1:8">
      <c r="A196" s="80"/>
      <c r="B196" s="80"/>
      <c r="C196" s="80"/>
      <c r="D196" s="80"/>
      <c r="E196" s="80"/>
      <c r="F196" s="80"/>
      <c r="G196" s="80"/>
      <c r="H196" s="80"/>
    </row>
    <row r="197" spans="1:8">
      <c r="A197" s="80"/>
      <c r="B197" s="80"/>
      <c r="C197" s="80"/>
      <c r="D197" s="80"/>
      <c r="E197" s="80"/>
      <c r="F197" s="80"/>
      <c r="G197" s="80"/>
      <c r="H197" s="80"/>
    </row>
    <row r="198" spans="1:8">
      <c r="A198" s="80"/>
      <c r="B198" s="80"/>
      <c r="C198" s="80"/>
      <c r="D198" s="80"/>
      <c r="E198" s="80"/>
      <c r="F198" s="80"/>
      <c r="G198" s="80"/>
      <c r="H198" s="80"/>
    </row>
    <row r="199" spans="1:8">
      <c r="A199" s="80"/>
      <c r="B199" s="80"/>
      <c r="C199" s="80"/>
      <c r="D199" s="80"/>
      <c r="E199" s="80"/>
      <c r="F199" s="80"/>
      <c r="G199" s="80"/>
      <c r="H199" s="80"/>
    </row>
    <row r="200" spans="1:8">
      <c r="A200" s="80"/>
      <c r="B200" s="80"/>
      <c r="C200" s="80"/>
      <c r="D200" s="80"/>
      <c r="E200" s="80"/>
      <c r="F200" s="80"/>
      <c r="G200" s="80"/>
      <c r="H200" s="80"/>
    </row>
    <row r="201" spans="1:8">
      <c r="A201" s="80"/>
      <c r="B201" s="80"/>
      <c r="C201" s="80"/>
      <c r="D201" s="80"/>
      <c r="E201" s="80"/>
      <c r="F201" s="80"/>
      <c r="G201" s="80"/>
      <c r="H201" s="80"/>
    </row>
    <row r="202" spans="1:8">
      <c r="A202" s="80"/>
      <c r="B202" s="80"/>
      <c r="C202" s="80"/>
      <c r="D202" s="80"/>
      <c r="E202" s="80"/>
      <c r="F202" s="80"/>
      <c r="G202" s="80"/>
      <c r="H202" s="80"/>
    </row>
    <row r="203" spans="1:8">
      <c r="A203" s="80"/>
      <c r="B203" s="80"/>
      <c r="C203" s="80"/>
      <c r="D203" s="80"/>
      <c r="E203" s="80"/>
      <c r="F203" s="80"/>
      <c r="G203" s="80"/>
      <c r="H203" s="80"/>
    </row>
    <row r="204" spans="1:8">
      <c r="A204" s="80"/>
      <c r="B204" s="80"/>
      <c r="C204" s="80"/>
      <c r="D204" s="80"/>
      <c r="E204" s="80"/>
      <c r="F204" s="80"/>
      <c r="G204" s="80"/>
      <c r="H204" s="80"/>
    </row>
    <row r="205" spans="1:8">
      <c r="A205" s="80"/>
      <c r="B205" s="80"/>
      <c r="C205" s="80"/>
      <c r="D205" s="80"/>
      <c r="E205" s="80"/>
      <c r="F205" s="80"/>
      <c r="G205" s="80"/>
      <c r="H205" s="80"/>
    </row>
    <row r="206" spans="1:8">
      <c r="A206" s="80"/>
      <c r="B206" s="80"/>
      <c r="C206" s="80"/>
      <c r="D206" s="80"/>
      <c r="E206" s="80"/>
      <c r="F206" s="80"/>
      <c r="G206" s="80"/>
      <c r="H206" s="80"/>
    </row>
    <row r="207" spans="1:8">
      <c r="A207" s="80"/>
      <c r="B207" s="80"/>
      <c r="C207" s="80"/>
      <c r="D207" s="80"/>
      <c r="E207" s="80"/>
      <c r="F207" s="80"/>
      <c r="G207" s="80"/>
      <c r="H207" s="80"/>
    </row>
    <row r="208" spans="1:8">
      <c r="A208" s="80"/>
      <c r="B208" s="80"/>
      <c r="C208" s="80"/>
      <c r="D208" s="80"/>
      <c r="E208" s="80"/>
      <c r="F208" s="80"/>
      <c r="G208" s="80"/>
      <c r="H208" s="80"/>
    </row>
    <row r="209" spans="1:8">
      <c r="A209" s="80"/>
      <c r="B209" s="80"/>
      <c r="C209" s="80"/>
      <c r="D209" s="80"/>
      <c r="E209" s="80"/>
      <c r="F209" s="80"/>
      <c r="G209" s="80"/>
      <c r="H209" s="80"/>
    </row>
    <row r="210" spans="1:8">
      <c r="A210" s="80"/>
      <c r="B210" s="80"/>
      <c r="C210" s="80"/>
      <c r="D210" s="80"/>
      <c r="E210" s="80"/>
      <c r="F210" s="80"/>
      <c r="G210" s="80"/>
      <c r="H210" s="80"/>
    </row>
    <row r="211" spans="1:8">
      <c r="A211" s="80"/>
      <c r="B211" s="80"/>
      <c r="C211" s="80"/>
      <c r="D211" s="80"/>
      <c r="E211" s="80"/>
      <c r="F211" s="80"/>
      <c r="G211" s="80"/>
      <c r="H211" s="80"/>
    </row>
    <row r="212" spans="1:8">
      <c r="A212" s="80"/>
      <c r="B212" s="80"/>
      <c r="C212" s="80"/>
      <c r="D212" s="80"/>
      <c r="E212" s="80"/>
      <c r="F212" s="80"/>
      <c r="G212" s="80"/>
      <c r="H212" s="80"/>
    </row>
    <row r="213" spans="1:8">
      <c r="A213" s="80"/>
      <c r="B213" s="80"/>
      <c r="C213" s="80"/>
      <c r="D213" s="80"/>
      <c r="E213" s="80"/>
      <c r="F213" s="80"/>
      <c r="G213" s="80"/>
      <c r="H213" s="80"/>
    </row>
    <row r="214" spans="1:8">
      <c r="A214" s="80"/>
      <c r="B214" s="80"/>
      <c r="C214" s="80"/>
      <c r="D214" s="80"/>
      <c r="E214" s="80"/>
      <c r="F214" s="80"/>
      <c r="G214" s="80"/>
      <c r="H214" s="80"/>
    </row>
    <row r="215" spans="1:8">
      <c r="A215" s="80"/>
      <c r="B215" s="80"/>
      <c r="C215" s="80"/>
      <c r="D215" s="80"/>
      <c r="E215" s="80"/>
      <c r="F215" s="80"/>
      <c r="G215" s="80"/>
      <c r="H215" s="80"/>
    </row>
    <row r="216" spans="1:8">
      <c r="A216" s="80"/>
      <c r="B216" s="80"/>
      <c r="C216" s="80"/>
      <c r="D216" s="80"/>
      <c r="E216" s="80"/>
      <c r="F216" s="80"/>
      <c r="G216" s="80"/>
      <c r="H216" s="80"/>
    </row>
    <row r="217" spans="1:8">
      <c r="A217" s="80"/>
      <c r="B217" s="80"/>
      <c r="C217" s="80"/>
      <c r="D217" s="80"/>
      <c r="E217" s="80"/>
      <c r="F217" s="80"/>
      <c r="G217" s="80"/>
      <c r="H217" s="80"/>
    </row>
    <row r="218" spans="1:8">
      <c r="A218" s="80"/>
      <c r="B218" s="80"/>
      <c r="C218" s="80"/>
      <c r="D218" s="80"/>
      <c r="E218" s="80"/>
      <c r="F218" s="80"/>
      <c r="G218" s="80"/>
      <c r="H218" s="80"/>
    </row>
    <row r="219" spans="1:8">
      <c r="A219" s="80"/>
      <c r="B219" s="80"/>
      <c r="C219" s="80"/>
      <c r="D219" s="80"/>
      <c r="E219" s="80"/>
      <c r="F219" s="80"/>
      <c r="G219" s="80"/>
      <c r="H219" s="80"/>
    </row>
    <row r="220" spans="1:8">
      <c r="A220" s="80"/>
      <c r="B220" s="80"/>
      <c r="C220" s="80"/>
      <c r="D220" s="80"/>
      <c r="E220" s="80"/>
      <c r="F220" s="80"/>
      <c r="G220" s="80"/>
      <c r="H220" s="80"/>
    </row>
    <row r="221" spans="1:8">
      <c r="A221" s="80"/>
      <c r="B221" s="80"/>
      <c r="C221" s="80"/>
      <c r="D221" s="80"/>
      <c r="E221" s="80"/>
      <c r="F221" s="80"/>
      <c r="G221" s="80"/>
      <c r="H221" s="80"/>
    </row>
    <row r="222" spans="1:8">
      <c r="A222" s="80"/>
      <c r="B222" s="80"/>
      <c r="C222" s="80"/>
      <c r="D222" s="80"/>
      <c r="E222" s="80"/>
      <c r="F222" s="80"/>
      <c r="G222" s="80"/>
      <c r="H222" s="80"/>
    </row>
    <row r="223" spans="1:8">
      <c r="A223" s="80"/>
      <c r="B223" s="80"/>
      <c r="C223" s="80"/>
      <c r="D223" s="80"/>
      <c r="E223" s="80"/>
      <c r="F223" s="80"/>
      <c r="G223" s="80"/>
      <c r="H223" s="80"/>
    </row>
    <row r="224" spans="1:8">
      <c r="A224" s="80"/>
      <c r="B224" s="80"/>
      <c r="C224" s="80"/>
      <c r="D224" s="80"/>
      <c r="E224" s="80"/>
      <c r="F224" s="80"/>
      <c r="G224" s="80"/>
      <c r="H224" s="80"/>
    </row>
    <row r="225" spans="1:8">
      <c r="A225" s="80"/>
      <c r="B225" s="80"/>
      <c r="C225" s="80"/>
      <c r="D225" s="80"/>
      <c r="E225" s="80"/>
      <c r="F225" s="80"/>
      <c r="G225" s="80"/>
      <c r="H225" s="80"/>
    </row>
    <row r="226" spans="1:8">
      <c r="A226" s="80"/>
      <c r="B226" s="80"/>
      <c r="C226" s="80"/>
      <c r="D226" s="80"/>
      <c r="E226" s="80"/>
      <c r="F226" s="80"/>
      <c r="G226" s="80"/>
      <c r="H226" s="80"/>
    </row>
    <row r="227" spans="1:8">
      <c r="A227" s="80"/>
      <c r="B227" s="80"/>
      <c r="C227" s="80"/>
      <c r="D227" s="80"/>
      <c r="E227" s="80"/>
      <c r="F227" s="80"/>
      <c r="G227" s="80"/>
      <c r="H227" s="80"/>
    </row>
    <row r="228" spans="1:8">
      <c r="A228" s="80"/>
      <c r="B228" s="80"/>
      <c r="C228" s="80"/>
      <c r="D228" s="80"/>
      <c r="E228" s="80"/>
      <c r="F228" s="80"/>
      <c r="G228" s="80"/>
      <c r="H228" s="80"/>
    </row>
    <row r="229" spans="1:8">
      <c r="A229" s="80"/>
      <c r="B229" s="80"/>
      <c r="C229" s="80"/>
      <c r="D229" s="80"/>
      <c r="E229" s="80"/>
      <c r="F229" s="80"/>
      <c r="G229" s="80"/>
      <c r="H229" s="80"/>
    </row>
    <row r="230" spans="1:8">
      <c r="A230" s="80"/>
      <c r="B230" s="80"/>
      <c r="C230" s="80"/>
      <c r="D230" s="80"/>
      <c r="E230" s="80"/>
      <c r="F230" s="80"/>
      <c r="G230" s="80"/>
      <c r="H230" s="80"/>
    </row>
  </sheetData>
  <sortState ref="A8:D23">
    <sortCondition descending="1" ref="B8:B23"/>
  </sortState>
  <mergeCells count="2">
    <mergeCell ref="A2:AA2"/>
    <mergeCell ref="A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Info</vt:lpstr>
      <vt:lpstr>Ceny zakupu_PL</vt:lpstr>
      <vt:lpstr>WYKRESY</vt:lpstr>
      <vt:lpstr>Ceny zakupu_REG</vt:lpstr>
      <vt:lpstr>Ceny_zakupu_klasy</vt:lpstr>
      <vt:lpstr>Ceny_bydła_żyw_handel_hurt</vt:lpstr>
      <vt:lpstr>Handel -zagr. I-III_2022</vt:lpstr>
      <vt:lpstr>Eksport I-III_2022</vt:lpstr>
      <vt:lpstr>Import I-III_2022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2022-05-26T11:29:01Z</dcterms:modified>
</cp:coreProperties>
</file>