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V:\A Błoniarczyk &amp; M Niemiec\Umowy - dokumentacja i zamówienia\Przegląd - klimatyzacje\2004-7.262.25.2025\"/>
    </mc:Choice>
  </mc:AlternateContent>
  <xr:revisionPtr revIDLastSave="0" documentId="13_ncr:1_{D17822EF-7887-4DDF-B6F4-AFE508D05D7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40" i="1" l="1"/>
  <c r="X26" i="1"/>
  <c r="W23" i="1"/>
  <c r="X23" i="1" s="1"/>
  <c r="W24" i="1"/>
  <c r="X24" i="1" s="1"/>
  <c r="W25" i="1"/>
  <c r="X25" i="1" s="1"/>
  <c r="W22" i="1"/>
  <c r="X22" i="1" s="1"/>
  <c r="U23" i="1"/>
  <c r="U24" i="1"/>
  <c r="U25" i="1"/>
  <c r="U22" i="1"/>
  <c r="W7" i="1"/>
  <c r="X7" i="1" s="1"/>
  <c r="W8" i="1"/>
  <c r="X8" i="1" s="1"/>
  <c r="W9" i="1"/>
  <c r="X9" i="1" s="1"/>
  <c r="W10" i="1"/>
  <c r="X10" i="1" s="1"/>
  <c r="W11" i="1"/>
  <c r="X11" i="1" s="1"/>
  <c r="W12" i="1"/>
  <c r="X12" i="1" s="1"/>
  <c r="W13" i="1"/>
  <c r="X13" i="1" s="1"/>
  <c r="W14" i="1"/>
  <c r="X14" i="1" s="1"/>
  <c r="W15" i="1"/>
  <c r="X15" i="1" s="1"/>
  <c r="W16" i="1"/>
  <c r="X16" i="1" s="1"/>
  <c r="W17" i="1"/>
  <c r="X17" i="1" s="1"/>
  <c r="W18" i="1"/>
  <c r="X18" i="1" s="1"/>
  <c r="W19" i="1"/>
  <c r="X19" i="1" s="1"/>
  <c r="W20" i="1"/>
  <c r="X20" i="1" s="1"/>
  <c r="W21" i="1"/>
  <c r="X21" i="1" s="1"/>
  <c r="W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6" i="1"/>
  <c r="L40" i="1"/>
  <c r="M40" i="1" s="1"/>
  <c r="N40" i="1" s="1"/>
  <c r="K40" i="1"/>
  <c r="M39" i="1"/>
  <c r="N39" i="1" s="1"/>
  <c r="K39" i="1"/>
  <c r="L38" i="1"/>
  <c r="M38" i="1" s="1"/>
  <c r="N38" i="1" s="1"/>
  <c r="K38" i="1"/>
  <c r="M37" i="1"/>
  <c r="N37" i="1" s="1"/>
  <c r="K37" i="1"/>
  <c r="L36" i="1"/>
  <c r="M36" i="1" s="1"/>
  <c r="N36" i="1" s="1"/>
  <c r="K36" i="1"/>
  <c r="M35" i="1"/>
  <c r="N35" i="1" s="1"/>
  <c r="K35" i="1"/>
  <c r="L34" i="1"/>
  <c r="M34" i="1" s="1"/>
  <c r="N34" i="1" s="1"/>
  <c r="K34" i="1"/>
  <c r="N33" i="1"/>
  <c r="M33" i="1"/>
  <c r="K33" i="1"/>
  <c r="M32" i="1"/>
  <c r="N32" i="1" s="1"/>
  <c r="L32" i="1"/>
  <c r="K32" i="1"/>
  <c r="M31" i="1"/>
  <c r="N31" i="1" s="1"/>
  <c r="K31" i="1"/>
  <c r="L30" i="1"/>
  <c r="M30" i="1" s="1"/>
  <c r="N30" i="1" s="1"/>
  <c r="K30" i="1"/>
  <c r="M29" i="1"/>
  <c r="N29" i="1" s="1"/>
  <c r="K29" i="1"/>
  <c r="L28" i="1"/>
  <c r="M28" i="1" s="1"/>
  <c r="N28" i="1" s="1"/>
  <c r="K28" i="1"/>
  <c r="M27" i="1"/>
  <c r="N27" i="1" s="1"/>
  <c r="K27" i="1"/>
  <c r="L26" i="1"/>
  <c r="M26" i="1" s="1"/>
  <c r="N26" i="1" s="1"/>
  <c r="K26" i="1"/>
  <c r="L25" i="1"/>
  <c r="M25" i="1" s="1"/>
  <c r="N25" i="1" s="1"/>
  <c r="K25" i="1"/>
  <c r="L24" i="1"/>
  <c r="M24" i="1" s="1"/>
  <c r="N24" i="1" s="1"/>
  <c r="K24" i="1"/>
  <c r="L23" i="1"/>
  <c r="M23" i="1" s="1"/>
  <c r="N23" i="1" s="1"/>
  <c r="K23" i="1"/>
  <c r="L22" i="1"/>
  <c r="M22" i="1" s="1"/>
  <c r="N22" i="1" s="1"/>
  <c r="K22" i="1"/>
  <c r="L21" i="1"/>
  <c r="M21" i="1" s="1"/>
  <c r="N21" i="1" s="1"/>
  <c r="K21" i="1"/>
  <c r="L20" i="1"/>
  <c r="M20" i="1" s="1"/>
  <c r="N20" i="1" s="1"/>
  <c r="K20" i="1"/>
  <c r="L19" i="1"/>
  <c r="M19" i="1" s="1"/>
  <c r="N19" i="1" s="1"/>
  <c r="K19" i="1"/>
  <c r="L18" i="1"/>
  <c r="M18" i="1" s="1"/>
  <c r="N18" i="1" s="1"/>
  <c r="K18" i="1"/>
  <c r="L17" i="1"/>
  <c r="M17" i="1" s="1"/>
  <c r="N17" i="1" s="1"/>
  <c r="K17" i="1"/>
  <c r="L16" i="1"/>
  <c r="M16" i="1" s="1"/>
  <c r="N16" i="1" s="1"/>
  <c r="K16" i="1"/>
  <c r="L15" i="1"/>
  <c r="M15" i="1" s="1"/>
  <c r="N15" i="1" s="1"/>
  <c r="K15" i="1"/>
  <c r="L14" i="1"/>
  <c r="M14" i="1" s="1"/>
  <c r="N14" i="1" s="1"/>
  <c r="K14" i="1"/>
  <c r="L13" i="1"/>
  <c r="M13" i="1" s="1"/>
  <c r="N13" i="1" s="1"/>
  <c r="K13" i="1"/>
  <c r="L12" i="1"/>
  <c r="M12" i="1" s="1"/>
  <c r="N12" i="1" s="1"/>
  <c r="K12" i="1"/>
  <c r="L11" i="1"/>
  <c r="M11" i="1" s="1"/>
  <c r="N11" i="1" s="1"/>
  <c r="K11" i="1"/>
  <c r="L10" i="1"/>
  <c r="M10" i="1" s="1"/>
  <c r="N10" i="1" s="1"/>
  <c r="K10" i="1"/>
  <c r="L9" i="1"/>
  <c r="M9" i="1" s="1"/>
  <c r="N9" i="1" s="1"/>
  <c r="K9" i="1"/>
  <c r="L8" i="1"/>
  <c r="M8" i="1" s="1"/>
  <c r="N8" i="1" s="1"/>
  <c r="K8" i="1"/>
  <c r="L7" i="1"/>
  <c r="M7" i="1" s="1"/>
  <c r="N7" i="1" s="1"/>
  <c r="K7" i="1"/>
  <c r="L6" i="1"/>
  <c r="M6" i="1" s="1"/>
  <c r="K6" i="1"/>
  <c r="W41" i="1" l="1"/>
  <c r="M46" i="1" s="1"/>
  <c r="M49" i="1" s="1"/>
  <c r="X6" i="1"/>
  <c r="X41" i="1" s="1"/>
  <c r="M41" i="1"/>
  <c r="H46" i="1" s="1"/>
  <c r="N6" i="1"/>
  <c r="N41" i="1" s="1"/>
  <c r="H47" i="1" s="1"/>
</calcChain>
</file>

<file path=xl/sharedStrings.xml><?xml version="1.0" encoding="utf-8"?>
<sst xmlns="http://schemas.openxmlformats.org/spreadsheetml/2006/main" count="126" uniqueCount="72">
  <si>
    <t xml:space="preserve">ZALECENIA DOTYCZĄCE KONSERWACJI </t>
  </si>
  <si>
    <t>LP.</t>
  </si>
  <si>
    <t>NAZWA URZĄDZENIA</t>
  </si>
  <si>
    <t>PRODUCENT</t>
  </si>
  <si>
    <t>CZĘSTOTLIWOŚĆ PRZEGLĄDU</t>
  </si>
  <si>
    <t>CZYNNOŚCI SERWISOWE wykonywane przez producenta lub autoryzowany serwis</t>
  </si>
  <si>
    <t>1.1</t>
  </si>
  <si>
    <t>1.3</t>
  </si>
  <si>
    <t>SYSTEM VRF</t>
  </si>
  <si>
    <t>MIDEA</t>
  </si>
  <si>
    <t>- CZYSZCZENIE FILTRÓW POWIETRZA
- KONTROLA ODPŁYWU SKROPLIN
- SPRAWDZENIE POŁĄCZEŃ 
  ELEKTRYCZNYCH
- SPRAWDZENIE TRYBU PRACY
- SPRAWDZENIE IZOLACJI RUROCIĄGU
- SPRAWDZENIE DZIAŁANIA STEROWNIKA
- CZYSZCZENIE URZĄDZEŃ
- KONTROLA TEMPERATUR ZADANYCH
- EWENTUALNE UZUPEŁNIENIE CZYNNIKA 
  CHŁODNICZNEGO</t>
  </si>
  <si>
    <t>KLIMATYZATORY SPLIT</t>
  </si>
  <si>
    <t xml:space="preserve">
- RAZ NA 4 MIESIĄCE DLA URZĄDZEŃ PRACUJĄCYCH W SPOSÓB CIĄGŁY NP. W SERWEROWNIACH (wg DTR URZĄDZENIA)</t>
  </si>
  <si>
    <t>SZAFY KLIMATYZACJI PRECYZYJNEJ</t>
  </si>
  <si>
    <t>HiRef</t>
  </si>
  <si>
    <t>- SPRAWDZENIE SPRAWNOŚCI WSZYSTKICH URZĄDZEŃ STERUJĄCYCH I ZABEZPIECZAJĄCYCH
- SPRAWDZENIE ZACISKÓW NA TABLICY STEROWNICZEJ
- SPRAWDZENIE POZIOMU CZYNNIKA CHŁODNICZEGO
- SPRAWDZENIE SPRAWNOŚCI PRESOSTATÓW RÓŻNICOWYCH
- SPRAWDZENIE STANU PILTRÓW POWIETRZA
- SPRAWDZENIE WSKAŹNIKA WILGOTNOŚCI
- SPRAWDZENIE ILOŚCI CZYNNIKA CHŁODNICZEGO</t>
  </si>
  <si>
    <t>przegląd i konserwacja potwierdzona wpisem w książce eksploatacji wykonana przez uprawniony serwis raz na sześć miesięcy dla pomieszczeń serwerowni, raz na 12 m-cy dla archiwów o ile wytyczne użytkownika  nie stanowią inaczej</t>
  </si>
  <si>
    <t>ZMIĘKCZACZ SYR 3200 DLA SZAF KLIMATYZACJI PRECYZYJNEJ</t>
  </si>
  <si>
    <t>SYR</t>
  </si>
  <si>
    <t>- SPRAWDZENIE USZCZELNIEŃ POD WZGLĘDEM WYCIEKÓW, 
- KONTROLA WIZUALNA
- KONTROLA STOPNIA ZUŻYCIA WKŁADU ZMIĘKCZAJĄCEGO (PARAMETRY WODY) - WYMIANA W PRZYPADKU NIE UTRZYMYWANIA PARAMETRÓW WODY (MATERIAŁ EKSPLOATACYJNY)
- SZCZEGÓŁY WG DTR URZADZENIA</t>
  </si>
  <si>
    <t>W ZALEŻNOŚCI OD ZUŻYCIA ALE MIN. RAZ NA 12 MIESIĘCY</t>
  </si>
  <si>
    <t>asortyment/urządzenie</t>
  </si>
  <si>
    <t>Typ/ dane charakterystyczne</t>
  </si>
  <si>
    <t>Cena netto</t>
  </si>
  <si>
    <t>Cena brutto</t>
  </si>
  <si>
    <t>Wartość netto</t>
  </si>
  <si>
    <t>Wartość brutto</t>
  </si>
  <si>
    <t>Ilość urządzeń</t>
  </si>
  <si>
    <t>- RAZ NA 6 MIESIĘCY 
POM. BIUROWE                                                                                                             
- RAZ NA 4 MIESIĄCE
POM. IT, POM UPS</t>
  </si>
  <si>
    <t>MI2-36GDN1</t>
  </si>
  <si>
    <t xml:space="preserve">    MI2-52GDN1 </t>
  </si>
  <si>
    <t xml:space="preserve">Jednostka zewnętrzna VRF
</t>
  </si>
  <si>
    <t>MV6-i730W V2GN1-E
Qch=73kW</t>
  </si>
  <si>
    <t>MV6-i900W V2GN1-E
Qch=90kW</t>
  </si>
  <si>
    <t>MV6-i850W V2GN1-E
Qch=90kW</t>
  </si>
  <si>
    <t>MV6-i785W V2GN1-E
Qch=78,5kW</t>
  </si>
  <si>
    <t xml:space="preserve">Jednostka zewnętrzna Split </t>
  </si>
  <si>
    <t xml:space="preserve">Jednostka wewnętrzna Split </t>
  </si>
  <si>
    <t>AG-MOX430U24HFN8-Q1(GA)</t>
  </si>
  <si>
    <t>MCD1-24HRFNX(GA)</t>
  </si>
  <si>
    <t>X4-24N8D0-0H</t>
  </si>
  <si>
    <t>AG-24NXD0-IH</t>
  </si>
  <si>
    <t>VRF - jedn. scienna</t>
  </si>
  <si>
    <t>MI2-17GDN1</t>
  </si>
  <si>
    <t>MI2-22GDN1</t>
  </si>
  <si>
    <t>MI2-28GDN1</t>
  </si>
  <si>
    <t>MI2-45GDN1</t>
  </si>
  <si>
    <t>MI2-56GDN1</t>
  </si>
  <si>
    <t>MI2-71GDN1</t>
  </si>
  <si>
    <t>Szafa kimatyzacji precyzyjnej</t>
  </si>
  <si>
    <t>Jednostka zewnętrzna szafy</t>
  </si>
  <si>
    <t>NRG0441_AX  40kW</t>
  </si>
  <si>
    <t>PEC3N-823</t>
  </si>
  <si>
    <t>NRG0201_AU 18kW</t>
  </si>
  <si>
    <t>PEC3N-423</t>
  </si>
  <si>
    <t>NRG0441_AU  40kW</t>
  </si>
  <si>
    <t>NRG0381_AU  34kW</t>
  </si>
  <si>
    <t>Zmiękczacz wody</t>
  </si>
  <si>
    <t xml:space="preserve"> SYR 3200</t>
  </si>
  <si>
    <t>1.2</t>
  </si>
  <si>
    <t>1.4</t>
  </si>
  <si>
    <t>1. CHŁODZENIE (KLIMATYZACJA)</t>
  </si>
  <si>
    <t>Szacowanie wartości - przegląd systemu klimatyzacji - Lubicz 25, Kraków</t>
  </si>
  <si>
    <t>SUMA</t>
  </si>
  <si>
    <t>Liczba przeglądów w roku dla wszystkich urządzeń (uwzgledniajac częstotliwość)</t>
  </si>
  <si>
    <t>AIRTECHNIKA</t>
  </si>
  <si>
    <t>HVAC</t>
  </si>
  <si>
    <t>Średnia wartość zamówienia</t>
  </si>
  <si>
    <t>netto</t>
  </si>
  <si>
    <t>brutto</t>
  </si>
  <si>
    <t>TKS</t>
  </si>
  <si>
    <t>2004-7.262.25.2025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</si>
</sst>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8" x14ac:knownFonts="1">
    <font>
      <sz val="11"/>
      <color theme="1"/>
      <name val="Calibri"/>
      <family val="2"/>
      <scheme val="minor"/>
    </font>
    <font>
      <b/>
      <sz val="15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5" fillId="0" borderId="0">
      <alignment vertical="top"/>
    </xf>
    <xf numFmtId="0" fontId="16" fillId="5" borderId="0" applyNumberFormat="0" applyBorder="0" applyAlignment="0" applyProtection="0"/>
    <xf numFmtId="44" fontId="15" fillId="0" borderId="0" applyFont="0" applyFill="0" applyBorder="0" applyAlignment="0" applyProtection="0"/>
  </cellStyleXfs>
  <cellXfs count="141">
    <xf numFmtId="0" fontId="0" fillId="0" borderId="0" xfId="0"/>
    <xf numFmtId="0" fontId="0" fillId="0" borderId="0" xfId="0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3" fontId="6" fillId="3" borderId="10" xfId="1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wrapText="1"/>
    </xf>
    <xf numFmtId="0" fontId="0" fillId="0" borderId="6" xfId="0" applyBorder="1"/>
    <xf numFmtId="0" fontId="5" fillId="3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1" fontId="6" fillId="3" borderId="10" xfId="1" applyNumberFormat="1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 wrapText="1"/>
    </xf>
    <xf numFmtId="1" fontId="6" fillId="3" borderId="9" xfId="1" applyNumberFormat="1" applyFont="1" applyFill="1" applyBorder="1" applyAlignment="1">
      <alignment horizontal="center" vertical="center" wrapText="1"/>
    </xf>
    <xf numFmtId="3" fontId="6" fillId="3" borderId="9" xfId="1" applyNumberFormat="1" applyFont="1" applyFill="1" applyBorder="1" applyAlignment="1">
      <alignment horizontal="center" vertical="center" wrapText="1"/>
    </xf>
    <xf numFmtId="1" fontId="6" fillId="3" borderId="13" xfId="1" applyNumberFormat="1" applyFont="1" applyFill="1" applyBorder="1" applyAlignment="1">
      <alignment horizontal="center" vertical="center" wrapText="1"/>
    </xf>
    <xf numFmtId="3" fontId="6" fillId="3" borderId="13" xfId="1" applyNumberFormat="1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49" fontId="14" fillId="2" borderId="4" xfId="0" applyNumberFormat="1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wrapText="1"/>
    </xf>
    <xf numFmtId="0" fontId="5" fillId="3" borderId="28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11" fillId="0" borderId="11" xfId="0" applyFont="1" applyBorder="1"/>
    <xf numFmtId="0" fontId="9" fillId="3" borderId="31" xfId="0" applyFont="1" applyFill="1" applyBorder="1" applyAlignment="1">
      <alignment horizontal="center" wrapText="1"/>
    </xf>
    <xf numFmtId="0" fontId="5" fillId="4" borderId="32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44" fontId="0" fillId="0" borderId="6" xfId="3" applyFont="1" applyBorder="1"/>
    <xf numFmtId="44" fontId="9" fillId="3" borderId="2" xfId="3" applyFont="1" applyFill="1" applyBorder="1" applyAlignment="1">
      <alignment horizontal="center" wrapText="1"/>
    </xf>
    <xf numFmtId="44" fontId="5" fillId="4" borderId="24" xfId="3" applyFont="1" applyFill="1" applyBorder="1" applyAlignment="1">
      <alignment horizontal="center" vertical="center"/>
    </xf>
    <xf numFmtId="44" fontId="5" fillId="3" borderId="9" xfId="3" applyFont="1" applyFill="1" applyBorder="1" applyAlignment="1">
      <alignment horizontal="center" vertical="center"/>
    </xf>
    <xf numFmtId="44" fontId="5" fillId="3" borderId="10" xfId="3" applyFont="1" applyFill="1" applyBorder="1" applyAlignment="1">
      <alignment horizontal="center" vertical="center"/>
    </xf>
    <xf numFmtId="44" fontId="5" fillId="3" borderId="13" xfId="3" applyFont="1" applyFill="1" applyBorder="1" applyAlignment="1">
      <alignment horizontal="center" vertical="center"/>
    </xf>
    <xf numFmtId="44" fontId="0" fillId="0" borderId="26" xfId="3" applyFont="1" applyBorder="1"/>
    <xf numFmtId="44" fontId="9" fillId="3" borderId="19" xfId="3" applyFont="1" applyFill="1" applyBorder="1" applyAlignment="1">
      <alignment horizontal="center" wrapText="1"/>
    </xf>
    <xf numFmtId="44" fontId="5" fillId="4" borderId="25" xfId="3" applyFont="1" applyFill="1" applyBorder="1" applyAlignment="1">
      <alignment horizontal="center" vertical="center"/>
    </xf>
    <xf numFmtId="44" fontId="5" fillId="3" borderId="17" xfId="3" applyFont="1" applyFill="1" applyBorder="1" applyAlignment="1">
      <alignment horizontal="center" vertical="center"/>
    </xf>
    <xf numFmtId="44" fontId="5" fillId="3" borderId="22" xfId="3" applyFont="1" applyFill="1" applyBorder="1" applyAlignment="1">
      <alignment horizontal="center" vertical="center"/>
    </xf>
    <xf numFmtId="44" fontId="5" fillId="3" borderId="18" xfId="3" applyFont="1" applyFill="1" applyBorder="1" applyAlignment="1">
      <alignment horizontal="center" vertical="center"/>
    </xf>
    <xf numFmtId="44" fontId="7" fillId="3" borderId="2" xfId="3" applyFont="1" applyFill="1" applyBorder="1" applyAlignment="1">
      <alignment horizontal="center" vertical="center"/>
    </xf>
    <xf numFmtId="0" fontId="17" fillId="0" borderId="0" xfId="0" applyFont="1"/>
    <xf numFmtId="44" fontId="17" fillId="0" borderId="0" xfId="0" applyNumberFormat="1" applyFont="1"/>
    <xf numFmtId="0" fontId="0" fillId="0" borderId="39" xfId="0" applyBorder="1"/>
    <xf numFmtId="44" fontId="7" fillId="3" borderId="19" xfId="3" applyFont="1" applyFill="1" applyBorder="1" applyAlignment="1">
      <alignment horizontal="center" vertical="center"/>
    </xf>
    <xf numFmtId="44" fontId="5" fillId="3" borderId="7" xfId="3" applyFont="1" applyFill="1" applyBorder="1" applyAlignment="1">
      <alignment horizontal="center" vertical="center"/>
    </xf>
    <xf numFmtId="44" fontId="0" fillId="0" borderId="0" xfId="0" applyNumberFormat="1"/>
    <xf numFmtId="0" fontId="7" fillId="3" borderId="42" xfId="0" applyFont="1" applyFill="1" applyBorder="1" applyAlignment="1">
      <alignment horizontal="center" vertical="center"/>
    </xf>
    <xf numFmtId="44" fontId="11" fillId="0" borderId="11" xfId="3" applyFont="1" applyBorder="1"/>
    <xf numFmtId="44" fontId="0" fillId="0" borderId="5" xfId="3" applyFont="1" applyBorder="1"/>
    <xf numFmtId="44" fontId="9" fillId="3" borderId="1" xfId="3" applyFont="1" applyFill="1" applyBorder="1" applyAlignment="1">
      <alignment horizontal="center" wrapText="1"/>
    </xf>
    <xf numFmtId="44" fontId="5" fillId="4" borderId="23" xfId="3" applyFont="1" applyFill="1" applyBorder="1" applyAlignment="1">
      <alignment horizontal="center" vertical="center"/>
    </xf>
    <xf numFmtId="44" fontId="5" fillId="3" borderId="43" xfId="3" applyFont="1" applyFill="1" applyBorder="1" applyAlignment="1">
      <alignment horizontal="center" vertical="center"/>
    </xf>
    <xf numFmtId="44" fontId="5" fillId="3" borderId="44" xfId="3" applyFont="1" applyFill="1" applyBorder="1" applyAlignment="1">
      <alignment horizontal="center" vertical="center"/>
    </xf>
    <xf numFmtId="44" fontId="5" fillId="3" borderId="45" xfId="3" applyFont="1" applyFill="1" applyBorder="1" applyAlignment="1">
      <alignment horizontal="center" vertical="center"/>
    </xf>
    <xf numFmtId="44" fontId="5" fillId="3" borderId="46" xfId="3" applyFont="1" applyFill="1" applyBorder="1" applyAlignment="1">
      <alignment horizontal="center" vertical="center"/>
    </xf>
    <xf numFmtId="44" fontId="7" fillId="0" borderId="1" xfId="3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44" fontId="10" fillId="0" borderId="7" xfId="3" applyFont="1" applyBorder="1" applyAlignment="1">
      <alignment horizontal="center" vertical="center"/>
    </xf>
    <xf numFmtId="44" fontId="10" fillId="0" borderId="3" xfId="3" applyFont="1" applyBorder="1" applyAlignment="1">
      <alignment horizontal="center" vertical="center"/>
    </xf>
    <xf numFmtId="44" fontId="10" fillId="0" borderId="12" xfId="3" applyFont="1" applyBorder="1" applyAlignment="1">
      <alignment horizontal="center" vertical="center"/>
    </xf>
    <xf numFmtId="44" fontId="10" fillId="3" borderId="20" xfId="3" applyFont="1" applyFill="1" applyBorder="1" applyAlignment="1">
      <alignment horizontal="center" vertical="center"/>
    </xf>
    <xf numFmtId="44" fontId="10" fillId="3" borderId="40" xfId="3" applyFont="1" applyFill="1" applyBorder="1" applyAlignment="1">
      <alignment horizontal="center" vertical="center"/>
    </xf>
    <xf numFmtId="44" fontId="10" fillId="3" borderId="41" xfId="3" applyFont="1" applyFill="1" applyBorder="1" applyAlignment="1">
      <alignment horizontal="center" vertical="center"/>
    </xf>
    <xf numFmtId="0" fontId="16" fillId="5" borderId="23" xfId="2" applyBorder="1" applyAlignment="1">
      <alignment horizontal="center"/>
    </xf>
    <xf numFmtId="0" fontId="16" fillId="5" borderId="24" xfId="2" applyBorder="1" applyAlignment="1">
      <alignment horizontal="center"/>
    </xf>
    <xf numFmtId="0" fontId="16" fillId="5" borderId="25" xfId="2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44" fontId="10" fillId="3" borderId="8" xfId="3" applyFont="1" applyFill="1" applyBorder="1" applyAlignment="1">
      <alignment horizontal="center" vertical="center"/>
    </xf>
    <xf numFmtId="44" fontId="10" fillId="3" borderId="4" xfId="3" applyFont="1" applyFill="1" applyBorder="1" applyAlignment="1">
      <alignment horizontal="center" vertical="center"/>
    </xf>
    <xf numFmtId="44" fontId="10" fillId="3" borderId="14" xfId="3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19" xfId="0" applyNumberFormat="1" applyFont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" vertical="center"/>
    </xf>
    <xf numFmtId="0" fontId="10" fillId="3" borderId="30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2" borderId="14" xfId="0" applyNumberFormat="1" applyFont="1" applyFill="1" applyBorder="1" applyAlignment="1">
      <alignment horizontal="center" vertical="center" wrapText="1"/>
    </xf>
    <xf numFmtId="49" fontId="4" fillId="2" borderId="21" xfId="0" applyNumberFormat="1" applyFont="1" applyFill="1" applyBorder="1" applyAlignment="1">
      <alignment horizontal="center" vertical="center" wrapText="1"/>
    </xf>
    <xf numFmtId="49" fontId="4" fillId="2" borderId="15" xfId="0" applyNumberFormat="1" applyFont="1" applyFill="1" applyBorder="1" applyAlignment="1">
      <alignment horizontal="center" vertical="center" wrapText="1"/>
    </xf>
    <xf numFmtId="49" fontId="4" fillId="2" borderId="16" xfId="0" applyNumberFormat="1" applyFont="1" applyFill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49" fontId="4" fillId="2" borderId="9" xfId="0" quotePrefix="1" applyNumberFormat="1" applyFont="1" applyFill="1" applyBorder="1" applyAlignment="1">
      <alignment horizontal="center" vertical="center" wrapText="1"/>
    </xf>
    <xf numFmtId="49" fontId="4" fillId="2" borderId="10" xfId="0" quotePrefix="1" applyNumberFormat="1" applyFont="1" applyFill="1" applyBorder="1" applyAlignment="1">
      <alignment horizontal="center" vertical="center" wrapText="1"/>
    </xf>
    <xf numFmtId="49" fontId="4" fillId="2" borderId="13" xfId="0" quotePrefix="1" applyNumberFormat="1" applyFont="1" applyFill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44" fontId="10" fillId="3" borderId="10" xfId="3" applyFont="1" applyFill="1" applyBorder="1" applyAlignment="1">
      <alignment horizontal="center" vertical="center"/>
    </xf>
    <xf numFmtId="44" fontId="10" fillId="3" borderId="13" xfId="3" applyFont="1" applyFill="1" applyBorder="1" applyAlignment="1">
      <alignment horizontal="center" vertical="center"/>
    </xf>
    <xf numFmtId="44" fontId="10" fillId="3" borderId="22" xfId="3" applyFont="1" applyFill="1" applyBorder="1" applyAlignment="1">
      <alignment horizontal="center" vertical="center"/>
    </xf>
    <xf numFmtId="44" fontId="10" fillId="3" borderId="18" xfId="3" applyFont="1" applyFill="1" applyBorder="1" applyAlignment="1">
      <alignment horizontal="center" vertical="center"/>
    </xf>
    <xf numFmtId="44" fontId="10" fillId="3" borderId="17" xfId="3" applyFont="1" applyFill="1" applyBorder="1" applyAlignment="1">
      <alignment horizontal="center" vertical="center"/>
    </xf>
    <xf numFmtId="44" fontId="10" fillId="3" borderId="9" xfId="3" applyFont="1" applyFill="1" applyBorder="1" applyAlignment="1">
      <alignment horizontal="center" vertical="center"/>
    </xf>
    <xf numFmtId="0" fontId="17" fillId="0" borderId="0" xfId="0" applyFont="1" applyAlignment="1">
      <alignment horizontal="center" wrapText="1"/>
    </xf>
    <xf numFmtId="44" fontId="10" fillId="0" borderId="43" xfId="3" applyFont="1" applyBorder="1" applyAlignment="1">
      <alignment horizontal="center" vertical="center"/>
    </xf>
    <xf numFmtId="44" fontId="10" fillId="0" borderId="44" xfId="3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</cellXfs>
  <cellStyles count="4">
    <cellStyle name="Dobry" xfId="2" builtinId="26"/>
    <cellStyle name="Normalny" xfId="0" builtinId="0"/>
    <cellStyle name="Normalny 8" xfId="1" xr:uid="{28005B77-AEB5-4996-AFDB-8FDC1E56F05A}"/>
    <cellStyle name="Walutowy 2" xfId="3" xr:uid="{9426B496-C9BF-4BC8-A313-66B7EF24DF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9"/>
  <sheetViews>
    <sheetView tabSelected="1" zoomScaleNormal="100" workbookViewId="0">
      <selection activeCell="C1" sqref="C1"/>
    </sheetView>
  </sheetViews>
  <sheetFormatPr defaultRowHeight="15" x14ac:dyDescent="0.25"/>
  <cols>
    <col min="1" max="1" width="3.28515625" style="1" customWidth="1"/>
    <col min="2" max="2" width="5.140625" style="1" customWidth="1"/>
    <col min="3" max="3" width="25.7109375" style="1" customWidth="1"/>
    <col min="4" max="4" width="14.28515625" style="1" customWidth="1"/>
    <col min="5" max="5" width="42.140625" style="1" customWidth="1"/>
    <col min="6" max="6" width="27.28515625" style="1" customWidth="1"/>
    <col min="7" max="7" width="27.7109375" customWidth="1"/>
    <col min="8" max="8" width="26.140625" customWidth="1"/>
    <col min="12" max="12" width="13.140625" customWidth="1"/>
    <col min="13" max="13" width="13.42578125" bestFit="1" customWidth="1"/>
    <col min="15" max="15" width="11.28515625" customWidth="1"/>
    <col min="16" max="16" width="12.140625" customWidth="1"/>
    <col min="17" max="17" width="12.5703125" customWidth="1"/>
    <col min="18" max="18" width="14.5703125" customWidth="1"/>
    <col min="19" max="19" width="14" customWidth="1"/>
    <col min="20" max="20" width="11.28515625" customWidth="1"/>
    <col min="21" max="21" width="12.140625" customWidth="1"/>
    <col min="22" max="22" width="12.5703125" customWidth="1"/>
    <col min="23" max="23" width="14.5703125" customWidth="1"/>
    <col min="24" max="24" width="14" customWidth="1"/>
  </cols>
  <sheetData>
    <row r="1" spans="2:24" ht="29.25" customHeight="1" thickBot="1" x14ac:dyDescent="0.3">
      <c r="C1" s="27" t="s">
        <v>71</v>
      </c>
      <c r="D1" s="101" t="s">
        <v>62</v>
      </c>
      <c r="E1" s="101"/>
      <c r="F1" s="101"/>
    </row>
    <row r="2" spans="2:24" ht="15.75" thickBot="1" x14ac:dyDescent="0.3">
      <c r="J2" s="83" t="s">
        <v>65</v>
      </c>
      <c r="K2" s="84"/>
      <c r="L2" s="84"/>
      <c r="M2" s="84"/>
      <c r="N2" s="84"/>
      <c r="O2" s="83" t="s">
        <v>66</v>
      </c>
      <c r="P2" s="84"/>
      <c r="Q2" s="84"/>
      <c r="R2" s="84"/>
      <c r="S2" s="85"/>
      <c r="T2" s="83" t="s">
        <v>70</v>
      </c>
      <c r="U2" s="84"/>
      <c r="V2" s="84"/>
      <c r="W2" s="84"/>
      <c r="X2" s="85"/>
    </row>
    <row r="3" spans="2:24" ht="20.25" thickBot="1" x14ac:dyDescent="0.3">
      <c r="B3" s="90" t="s">
        <v>0</v>
      </c>
      <c r="C3" s="91"/>
      <c r="D3" s="91"/>
      <c r="E3" s="91"/>
      <c r="F3" s="91"/>
      <c r="G3" s="13"/>
      <c r="H3" s="13"/>
      <c r="I3" s="13"/>
      <c r="J3" s="60"/>
      <c r="O3" s="66"/>
      <c r="P3" s="45"/>
      <c r="Q3" s="13"/>
      <c r="R3" s="45"/>
      <c r="S3" s="51"/>
      <c r="T3" s="66"/>
      <c r="U3" s="45"/>
      <c r="V3" s="13"/>
      <c r="W3" s="45"/>
      <c r="X3" s="51"/>
    </row>
    <row r="4" spans="2:24" ht="74.25" customHeight="1" thickBot="1" x14ac:dyDescent="0.3">
      <c r="B4" s="2" t="s">
        <v>1</v>
      </c>
      <c r="C4" s="3" t="s">
        <v>2</v>
      </c>
      <c r="D4" s="3" t="s">
        <v>3</v>
      </c>
      <c r="E4" s="29" t="s">
        <v>5</v>
      </c>
      <c r="F4" s="4" t="s">
        <v>4</v>
      </c>
      <c r="G4" s="11" t="s">
        <v>21</v>
      </c>
      <c r="H4" s="12" t="s">
        <v>22</v>
      </c>
      <c r="I4" s="30" t="s">
        <v>27</v>
      </c>
      <c r="J4" s="37" t="s">
        <v>23</v>
      </c>
      <c r="K4" s="12" t="s">
        <v>24</v>
      </c>
      <c r="L4" s="12" t="s">
        <v>64</v>
      </c>
      <c r="M4" s="12" t="s">
        <v>25</v>
      </c>
      <c r="N4" s="30" t="s">
        <v>26</v>
      </c>
      <c r="O4" s="67" t="s">
        <v>23</v>
      </c>
      <c r="P4" s="46" t="s">
        <v>24</v>
      </c>
      <c r="Q4" s="12" t="s">
        <v>64</v>
      </c>
      <c r="R4" s="46" t="s">
        <v>25</v>
      </c>
      <c r="S4" s="52" t="s">
        <v>26</v>
      </c>
      <c r="T4" s="67" t="s">
        <v>23</v>
      </c>
      <c r="U4" s="46" t="s">
        <v>24</v>
      </c>
      <c r="V4" s="12" t="s">
        <v>64</v>
      </c>
      <c r="W4" s="46" t="s">
        <v>25</v>
      </c>
      <c r="X4" s="52" t="s">
        <v>26</v>
      </c>
    </row>
    <row r="5" spans="2:24" ht="27.75" customHeight="1" thickBot="1" x14ac:dyDescent="0.3">
      <c r="B5" s="92" t="s">
        <v>61</v>
      </c>
      <c r="C5" s="93"/>
      <c r="D5" s="93"/>
      <c r="E5" s="93"/>
      <c r="F5" s="94"/>
      <c r="G5" s="25"/>
      <c r="H5" s="26"/>
      <c r="I5" s="26"/>
      <c r="J5" s="38"/>
      <c r="K5" s="26"/>
      <c r="L5" s="26"/>
      <c r="M5" s="26"/>
      <c r="N5" s="26"/>
      <c r="O5" s="68"/>
      <c r="P5" s="47"/>
      <c r="Q5" s="26"/>
      <c r="R5" s="47"/>
      <c r="S5" s="53"/>
      <c r="T5" s="68"/>
      <c r="U5" s="47"/>
      <c r="V5" s="26"/>
      <c r="W5" s="47"/>
      <c r="X5" s="53"/>
    </row>
    <row r="6" spans="2:24" ht="15.75" thickBot="1" x14ac:dyDescent="0.3">
      <c r="B6" s="102" t="s">
        <v>6</v>
      </c>
      <c r="C6" s="105" t="s">
        <v>8</v>
      </c>
      <c r="D6" s="108" t="s">
        <v>9</v>
      </c>
      <c r="E6" s="111" t="s">
        <v>10</v>
      </c>
      <c r="F6" s="114" t="s">
        <v>28</v>
      </c>
      <c r="G6" s="17" t="s">
        <v>42</v>
      </c>
      <c r="H6" s="17" t="s">
        <v>43</v>
      </c>
      <c r="I6" s="31">
        <v>274</v>
      </c>
      <c r="J6" s="39">
        <v>100</v>
      </c>
      <c r="K6" s="17">
        <f t="shared" ref="K6:K40" si="0">J6*1.23</f>
        <v>123</v>
      </c>
      <c r="L6" s="17">
        <f>I6*2</f>
        <v>548</v>
      </c>
      <c r="M6" s="17">
        <f t="shared" ref="M6:M40" si="1">J6*L6</f>
        <v>54800</v>
      </c>
      <c r="N6" s="31">
        <f t="shared" ref="N6:N40" si="2">M6*1.23</f>
        <v>67404</v>
      </c>
      <c r="O6" s="62">
        <v>100</v>
      </c>
      <c r="P6" s="48">
        <v>123</v>
      </c>
      <c r="Q6" s="17">
        <v>548</v>
      </c>
      <c r="R6" s="48">
        <v>54800</v>
      </c>
      <c r="S6" s="54">
        <v>67404</v>
      </c>
      <c r="T6" s="62">
        <v>220</v>
      </c>
      <c r="U6" s="48">
        <f>T6*1.23</f>
        <v>270.60000000000002</v>
      </c>
      <c r="V6" s="17">
        <v>548</v>
      </c>
      <c r="W6" s="48">
        <f>T6*V6</f>
        <v>120560</v>
      </c>
      <c r="X6" s="54">
        <f>W6*1.23</f>
        <v>148288.79999999999</v>
      </c>
    </row>
    <row r="7" spans="2:24" ht="15.75" thickBot="1" x14ac:dyDescent="0.3">
      <c r="B7" s="103"/>
      <c r="C7" s="106"/>
      <c r="D7" s="109"/>
      <c r="E7" s="112"/>
      <c r="F7" s="115"/>
      <c r="G7" s="14" t="s">
        <v>42</v>
      </c>
      <c r="H7" s="14" t="s">
        <v>44</v>
      </c>
      <c r="I7" s="32">
        <v>19</v>
      </c>
      <c r="J7" s="39">
        <v>100</v>
      </c>
      <c r="K7" s="14">
        <f t="shared" si="0"/>
        <v>123</v>
      </c>
      <c r="L7" s="14">
        <f t="shared" ref="L7:L10" si="3">I7*2</f>
        <v>38</v>
      </c>
      <c r="M7" s="14">
        <f t="shared" si="1"/>
        <v>3800</v>
      </c>
      <c r="N7" s="32">
        <f t="shared" si="2"/>
        <v>4674</v>
      </c>
      <c r="O7" s="69">
        <v>100</v>
      </c>
      <c r="P7" s="49">
        <v>123</v>
      </c>
      <c r="Q7" s="14">
        <v>38</v>
      </c>
      <c r="R7" s="49">
        <v>3800</v>
      </c>
      <c r="S7" s="55">
        <v>4674</v>
      </c>
      <c r="T7" s="62">
        <v>220</v>
      </c>
      <c r="U7" s="48">
        <f t="shared" ref="U7:U21" si="4">T7*1.23</f>
        <v>270.60000000000002</v>
      </c>
      <c r="V7" s="14">
        <v>38</v>
      </c>
      <c r="W7" s="48">
        <f t="shared" ref="W7:W21" si="5">T7*V7</f>
        <v>8360</v>
      </c>
      <c r="X7" s="54">
        <f t="shared" ref="X7:X21" si="6">W7*1.23</f>
        <v>10282.799999999999</v>
      </c>
    </row>
    <row r="8" spans="2:24" ht="15.75" thickBot="1" x14ac:dyDescent="0.3">
      <c r="B8" s="103"/>
      <c r="C8" s="106"/>
      <c r="D8" s="109"/>
      <c r="E8" s="112"/>
      <c r="F8" s="115"/>
      <c r="G8" s="14" t="s">
        <v>42</v>
      </c>
      <c r="H8" s="14" t="s">
        <v>45</v>
      </c>
      <c r="I8" s="32">
        <v>30</v>
      </c>
      <c r="J8" s="39">
        <v>100</v>
      </c>
      <c r="K8" s="14">
        <f t="shared" si="0"/>
        <v>123</v>
      </c>
      <c r="L8" s="14">
        <f t="shared" si="3"/>
        <v>60</v>
      </c>
      <c r="M8" s="14">
        <f t="shared" si="1"/>
        <v>6000</v>
      </c>
      <c r="N8" s="32">
        <f t="shared" si="2"/>
        <v>7380</v>
      </c>
      <c r="O8" s="69">
        <v>100</v>
      </c>
      <c r="P8" s="49">
        <v>123</v>
      </c>
      <c r="Q8" s="14">
        <v>60</v>
      </c>
      <c r="R8" s="49">
        <v>6000</v>
      </c>
      <c r="S8" s="55">
        <v>7380</v>
      </c>
      <c r="T8" s="62">
        <v>220</v>
      </c>
      <c r="U8" s="48">
        <f t="shared" si="4"/>
        <v>270.60000000000002</v>
      </c>
      <c r="V8" s="14">
        <v>60</v>
      </c>
      <c r="W8" s="48">
        <f t="shared" si="5"/>
        <v>13200</v>
      </c>
      <c r="X8" s="54">
        <f t="shared" si="6"/>
        <v>16236</v>
      </c>
    </row>
    <row r="9" spans="2:24" ht="15.75" thickBot="1" x14ac:dyDescent="0.3">
      <c r="B9" s="103"/>
      <c r="C9" s="106"/>
      <c r="D9" s="109"/>
      <c r="E9" s="112"/>
      <c r="F9" s="115"/>
      <c r="G9" s="14" t="s">
        <v>42</v>
      </c>
      <c r="H9" s="14" t="s">
        <v>46</v>
      </c>
      <c r="I9" s="32">
        <v>7</v>
      </c>
      <c r="J9" s="39">
        <v>100</v>
      </c>
      <c r="K9" s="14">
        <f t="shared" si="0"/>
        <v>123</v>
      </c>
      <c r="L9" s="14">
        <f t="shared" si="3"/>
        <v>14</v>
      </c>
      <c r="M9" s="14">
        <f t="shared" si="1"/>
        <v>1400</v>
      </c>
      <c r="N9" s="32">
        <f t="shared" si="2"/>
        <v>1722</v>
      </c>
      <c r="O9" s="69">
        <v>100</v>
      </c>
      <c r="P9" s="49">
        <v>123</v>
      </c>
      <c r="Q9" s="14">
        <v>14</v>
      </c>
      <c r="R9" s="49">
        <v>1400</v>
      </c>
      <c r="S9" s="55">
        <v>1722</v>
      </c>
      <c r="T9" s="62">
        <v>220</v>
      </c>
      <c r="U9" s="48">
        <f t="shared" si="4"/>
        <v>270.60000000000002</v>
      </c>
      <c r="V9" s="14">
        <v>14</v>
      </c>
      <c r="W9" s="48">
        <f t="shared" si="5"/>
        <v>3080</v>
      </c>
      <c r="X9" s="54">
        <f t="shared" si="6"/>
        <v>3788.4</v>
      </c>
    </row>
    <row r="10" spans="2:24" ht="15.75" thickBot="1" x14ac:dyDescent="0.3">
      <c r="B10" s="103"/>
      <c r="C10" s="106"/>
      <c r="D10" s="109"/>
      <c r="E10" s="112"/>
      <c r="F10" s="115"/>
      <c r="G10" s="14" t="s">
        <v>42</v>
      </c>
      <c r="H10" s="14" t="s">
        <v>29</v>
      </c>
      <c r="I10" s="32">
        <v>35</v>
      </c>
      <c r="J10" s="39">
        <v>100</v>
      </c>
      <c r="K10" s="14">
        <f t="shared" si="0"/>
        <v>123</v>
      </c>
      <c r="L10" s="14">
        <f t="shared" si="3"/>
        <v>70</v>
      </c>
      <c r="M10" s="14">
        <f t="shared" si="1"/>
        <v>7000</v>
      </c>
      <c r="N10" s="32">
        <f t="shared" si="2"/>
        <v>8610</v>
      </c>
      <c r="O10" s="69">
        <v>100</v>
      </c>
      <c r="P10" s="49">
        <v>123</v>
      </c>
      <c r="Q10" s="14">
        <v>70</v>
      </c>
      <c r="R10" s="49">
        <v>7000</v>
      </c>
      <c r="S10" s="55">
        <v>8610</v>
      </c>
      <c r="T10" s="62">
        <v>220</v>
      </c>
      <c r="U10" s="48">
        <f t="shared" si="4"/>
        <v>270.60000000000002</v>
      </c>
      <c r="V10" s="14">
        <v>70</v>
      </c>
      <c r="W10" s="48">
        <f t="shared" si="5"/>
        <v>15400</v>
      </c>
      <c r="X10" s="54">
        <f t="shared" si="6"/>
        <v>18942</v>
      </c>
    </row>
    <row r="11" spans="2:24" ht="15.75" thickBot="1" x14ac:dyDescent="0.3">
      <c r="B11" s="103"/>
      <c r="C11" s="106"/>
      <c r="D11" s="109"/>
      <c r="E11" s="112"/>
      <c r="F11" s="115"/>
      <c r="G11" s="14" t="s">
        <v>42</v>
      </c>
      <c r="H11" s="14" t="s">
        <v>47</v>
      </c>
      <c r="I11" s="32">
        <v>2</v>
      </c>
      <c r="J11" s="39">
        <v>100</v>
      </c>
      <c r="K11" s="14">
        <f t="shared" si="0"/>
        <v>123</v>
      </c>
      <c r="L11" s="14">
        <f>I11*3</f>
        <v>6</v>
      </c>
      <c r="M11" s="14">
        <f t="shared" si="1"/>
        <v>600</v>
      </c>
      <c r="N11" s="32">
        <f t="shared" si="2"/>
        <v>738</v>
      </c>
      <c r="O11" s="69">
        <v>100</v>
      </c>
      <c r="P11" s="49">
        <v>123</v>
      </c>
      <c r="Q11" s="14">
        <v>6</v>
      </c>
      <c r="R11" s="49">
        <v>600</v>
      </c>
      <c r="S11" s="55">
        <v>738</v>
      </c>
      <c r="T11" s="62">
        <v>220</v>
      </c>
      <c r="U11" s="48">
        <f t="shared" si="4"/>
        <v>270.60000000000002</v>
      </c>
      <c r="V11" s="14">
        <v>6</v>
      </c>
      <c r="W11" s="48">
        <f t="shared" si="5"/>
        <v>1320</v>
      </c>
      <c r="X11" s="54">
        <f t="shared" si="6"/>
        <v>1623.6</v>
      </c>
    </row>
    <row r="12" spans="2:24" ht="15.75" thickBot="1" x14ac:dyDescent="0.3">
      <c r="B12" s="103"/>
      <c r="C12" s="106"/>
      <c r="D12" s="109"/>
      <c r="E12" s="112"/>
      <c r="F12" s="115"/>
      <c r="G12" s="14" t="s">
        <v>42</v>
      </c>
      <c r="H12" s="14" t="s">
        <v>48</v>
      </c>
      <c r="I12" s="32">
        <v>4</v>
      </c>
      <c r="J12" s="39">
        <v>100</v>
      </c>
      <c r="K12" s="14">
        <f t="shared" si="0"/>
        <v>123</v>
      </c>
      <c r="L12" s="14">
        <f t="shared" ref="L12:L13" si="7">I12*3</f>
        <v>12</v>
      </c>
      <c r="M12" s="14">
        <f t="shared" si="1"/>
        <v>1200</v>
      </c>
      <c r="N12" s="32">
        <f t="shared" si="2"/>
        <v>1476</v>
      </c>
      <c r="O12" s="69">
        <v>100</v>
      </c>
      <c r="P12" s="49">
        <v>123</v>
      </c>
      <c r="Q12" s="14">
        <v>12</v>
      </c>
      <c r="R12" s="49">
        <v>1200</v>
      </c>
      <c r="S12" s="55">
        <v>1476</v>
      </c>
      <c r="T12" s="62">
        <v>220</v>
      </c>
      <c r="U12" s="48">
        <f t="shared" si="4"/>
        <v>270.60000000000002</v>
      </c>
      <c r="V12" s="14">
        <v>12</v>
      </c>
      <c r="W12" s="48">
        <f t="shared" si="5"/>
        <v>2640</v>
      </c>
      <c r="X12" s="54">
        <f t="shared" si="6"/>
        <v>3247.2</v>
      </c>
    </row>
    <row r="13" spans="2:24" ht="15.75" thickBot="1" x14ac:dyDescent="0.3">
      <c r="B13" s="103"/>
      <c r="C13" s="106"/>
      <c r="D13" s="109"/>
      <c r="E13" s="112"/>
      <c r="F13" s="115"/>
      <c r="G13" s="14" t="s">
        <v>42</v>
      </c>
      <c r="H13" s="15" t="s">
        <v>30</v>
      </c>
      <c r="I13" s="32">
        <v>1</v>
      </c>
      <c r="J13" s="39">
        <v>100</v>
      </c>
      <c r="K13" s="14">
        <f t="shared" si="0"/>
        <v>123</v>
      </c>
      <c r="L13" s="14">
        <f t="shared" si="7"/>
        <v>3</v>
      </c>
      <c r="M13" s="14">
        <f t="shared" si="1"/>
        <v>300</v>
      </c>
      <c r="N13" s="32">
        <f t="shared" si="2"/>
        <v>369</v>
      </c>
      <c r="O13" s="69">
        <v>100</v>
      </c>
      <c r="P13" s="49">
        <v>123</v>
      </c>
      <c r="Q13" s="14">
        <v>3</v>
      </c>
      <c r="R13" s="49">
        <v>300</v>
      </c>
      <c r="S13" s="55">
        <v>369</v>
      </c>
      <c r="T13" s="62">
        <v>220</v>
      </c>
      <c r="U13" s="48">
        <f t="shared" si="4"/>
        <v>270.60000000000002</v>
      </c>
      <c r="V13" s="14">
        <v>3</v>
      </c>
      <c r="W13" s="48">
        <f t="shared" si="5"/>
        <v>660</v>
      </c>
      <c r="X13" s="54">
        <f t="shared" si="6"/>
        <v>811.8</v>
      </c>
    </row>
    <row r="14" spans="2:24" ht="26.25" thickBot="1" x14ac:dyDescent="0.3">
      <c r="B14" s="103"/>
      <c r="C14" s="106"/>
      <c r="D14" s="109"/>
      <c r="E14" s="112"/>
      <c r="F14" s="115"/>
      <c r="G14" s="15" t="s">
        <v>31</v>
      </c>
      <c r="H14" s="15" t="s">
        <v>32</v>
      </c>
      <c r="I14" s="32">
        <v>1</v>
      </c>
      <c r="J14" s="40">
        <v>100</v>
      </c>
      <c r="K14" s="14">
        <f t="shared" si="0"/>
        <v>123</v>
      </c>
      <c r="L14" s="14">
        <f>I14*2</f>
        <v>2</v>
      </c>
      <c r="M14" s="14">
        <f t="shared" si="1"/>
        <v>200</v>
      </c>
      <c r="N14" s="32">
        <f t="shared" si="2"/>
        <v>246</v>
      </c>
      <c r="O14" s="69">
        <v>600</v>
      </c>
      <c r="P14" s="49">
        <v>738</v>
      </c>
      <c r="Q14" s="14">
        <v>2</v>
      </c>
      <c r="R14" s="49">
        <v>1200</v>
      </c>
      <c r="S14" s="55">
        <v>1476</v>
      </c>
      <c r="T14" s="62">
        <v>220</v>
      </c>
      <c r="U14" s="48">
        <f t="shared" si="4"/>
        <v>270.60000000000002</v>
      </c>
      <c r="V14" s="14">
        <v>2</v>
      </c>
      <c r="W14" s="48">
        <f t="shared" si="5"/>
        <v>440</v>
      </c>
      <c r="X14" s="54">
        <f t="shared" si="6"/>
        <v>541.20000000000005</v>
      </c>
    </row>
    <row r="15" spans="2:24" ht="26.25" thickBot="1" x14ac:dyDescent="0.3">
      <c r="B15" s="103"/>
      <c r="C15" s="106"/>
      <c r="D15" s="109"/>
      <c r="E15" s="112"/>
      <c r="F15" s="115"/>
      <c r="G15" s="15" t="s">
        <v>31</v>
      </c>
      <c r="H15" s="15" t="s">
        <v>33</v>
      </c>
      <c r="I15" s="33">
        <v>1</v>
      </c>
      <c r="J15" s="40">
        <v>100</v>
      </c>
      <c r="K15" s="14">
        <f t="shared" si="0"/>
        <v>123</v>
      </c>
      <c r="L15" s="14">
        <f t="shared" ref="L15:L21" si="8">I15*2</f>
        <v>2</v>
      </c>
      <c r="M15" s="14">
        <f t="shared" si="1"/>
        <v>200</v>
      </c>
      <c r="N15" s="32">
        <f t="shared" si="2"/>
        <v>246</v>
      </c>
      <c r="O15" s="69">
        <v>600</v>
      </c>
      <c r="P15" s="49">
        <v>738</v>
      </c>
      <c r="Q15" s="14">
        <v>2</v>
      </c>
      <c r="R15" s="49">
        <v>1200</v>
      </c>
      <c r="S15" s="55">
        <v>1476</v>
      </c>
      <c r="T15" s="62">
        <v>220</v>
      </c>
      <c r="U15" s="48">
        <f t="shared" si="4"/>
        <v>270.60000000000002</v>
      </c>
      <c r="V15" s="14">
        <v>2</v>
      </c>
      <c r="W15" s="48">
        <f t="shared" si="5"/>
        <v>440</v>
      </c>
      <c r="X15" s="54">
        <f t="shared" si="6"/>
        <v>541.20000000000005</v>
      </c>
    </row>
    <row r="16" spans="2:24" ht="26.25" thickBot="1" x14ac:dyDescent="0.3">
      <c r="B16" s="103"/>
      <c r="C16" s="106"/>
      <c r="D16" s="109"/>
      <c r="E16" s="112"/>
      <c r="F16" s="115"/>
      <c r="G16" s="15" t="s">
        <v>31</v>
      </c>
      <c r="H16" s="15" t="s">
        <v>33</v>
      </c>
      <c r="I16" s="33">
        <v>1</v>
      </c>
      <c r="J16" s="40">
        <v>100</v>
      </c>
      <c r="K16" s="14">
        <f t="shared" si="0"/>
        <v>123</v>
      </c>
      <c r="L16" s="14">
        <f t="shared" si="8"/>
        <v>2</v>
      </c>
      <c r="M16" s="14">
        <f t="shared" si="1"/>
        <v>200</v>
      </c>
      <c r="N16" s="32">
        <f t="shared" si="2"/>
        <v>246</v>
      </c>
      <c r="O16" s="69">
        <v>600</v>
      </c>
      <c r="P16" s="49">
        <v>738</v>
      </c>
      <c r="Q16" s="14">
        <v>2</v>
      </c>
      <c r="R16" s="49">
        <v>1200</v>
      </c>
      <c r="S16" s="55">
        <v>1476</v>
      </c>
      <c r="T16" s="62">
        <v>220</v>
      </c>
      <c r="U16" s="48">
        <f t="shared" si="4"/>
        <v>270.60000000000002</v>
      </c>
      <c r="V16" s="14">
        <v>2</v>
      </c>
      <c r="W16" s="48">
        <f t="shared" si="5"/>
        <v>440</v>
      </c>
      <c r="X16" s="54">
        <f t="shared" si="6"/>
        <v>541.20000000000005</v>
      </c>
    </row>
    <row r="17" spans="2:24" ht="26.25" thickBot="1" x14ac:dyDescent="0.3">
      <c r="B17" s="103"/>
      <c r="C17" s="106"/>
      <c r="D17" s="109"/>
      <c r="E17" s="112"/>
      <c r="F17" s="115"/>
      <c r="G17" s="15" t="s">
        <v>31</v>
      </c>
      <c r="H17" s="15" t="s">
        <v>33</v>
      </c>
      <c r="I17" s="32">
        <v>1</v>
      </c>
      <c r="J17" s="40">
        <v>100</v>
      </c>
      <c r="K17" s="14">
        <f t="shared" si="0"/>
        <v>123</v>
      </c>
      <c r="L17" s="14">
        <f t="shared" si="8"/>
        <v>2</v>
      </c>
      <c r="M17" s="14">
        <f t="shared" si="1"/>
        <v>200</v>
      </c>
      <c r="N17" s="32">
        <f t="shared" si="2"/>
        <v>246</v>
      </c>
      <c r="O17" s="69">
        <v>600</v>
      </c>
      <c r="P17" s="49">
        <v>738</v>
      </c>
      <c r="Q17" s="14">
        <v>2</v>
      </c>
      <c r="R17" s="49">
        <v>1200</v>
      </c>
      <c r="S17" s="55">
        <v>1476</v>
      </c>
      <c r="T17" s="62">
        <v>220</v>
      </c>
      <c r="U17" s="48">
        <f t="shared" si="4"/>
        <v>270.60000000000002</v>
      </c>
      <c r="V17" s="14">
        <v>2</v>
      </c>
      <c r="W17" s="48">
        <f t="shared" si="5"/>
        <v>440</v>
      </c>
      <c r="X17" s="54">
        <f t="shared" si="6"/>
        <v>541.20000000000005</v>
      </c>
    </row>
    <row r="18" spans="2:24" ht="26.25" thickBot="1" x14ac:dyDescent="0.3">
      <c r="B18" s="103"/>
      <c r="C18" s="106"/>
      <c r="D18" s="109"/>
      <c r="E18" s="112"/>
      <c r="F18" s="115"/>
      <c r="G18" s="15" t="s">
        <v>31</v>
      </c>
      <c r="H18" s="15" t="s">
        <v>33</v>
      </c>
      <c r="I18" s="32">
        <v>1</v>
      </c>
      <c r="J18" s="40">
        <v>100</v>
      </c>
      <c r="K18" s="14">
        <f t="shared" si="0"/>
        <v>123</v>
      </c>
      <c r="L18" s="14">
        <f t="shared" si="8"/>
        <v>2</v>
      </c>
      <c r="M18" s="14">
        <f t="shared" si="1"/>
        <v>200</v>
      </c>
      <c r="N18" s="32">
        <f t="shared" si="2"/>
        <v>246</v>
      </c>
      <c r="O18" s="69">
        <v>600</v>
      </c>
      <c r="P18" s="49">
        <v>738</v>
      </c>
      <c r="Q18" s="14">
        <v>2</v>
      </c>
      <c r="R18" s="49">
        <v>1200</v>
      </c>
      <c r="S18" s="55">
        <v>1476</v>
      </c>
      <c r="T18" s="62">
        <v>220</v>
      </c>
      <c r="U18" s="48">
        <f t="shared" si="4"/>
        <v>270.60000000000002</v>
      </c>
      <c r="V18" s="14">
        <v>2</v>
      </c>
      <c r="W18" s="48">
        <f t="shared" si="5"/>
        <v>440</v>
      </c>
      <c r="X18" s="54">
        <f t="shared" si="6"/>
        <v>541.20000000000005</v>
      </c>
    </row>
    <row r="19" spans="2:24" ht="26.25" thickBot="1" x14ac:dyDescent="0.3">
      <c r="B19" s="103"/>
      <c r="C19" s="106"/>
      <c r="D19" s="109"/>
      <c r="E19" s="112"/>
      <c r="F19" s="115"/>
      <c r="G19" s="15" t="s">
        <v>31</v>
      </c>
      <c r="H19" s="15" t="s">
        <v>34</v>
      </c>
      <c r="I19" s="32">
        <v>1</v>
      </c>
      <c r="J19" s="40">
        <v>100</v>
      </c>
      <c r="K19" s="14">
        <f t="shared" si="0"/>
        <v>123</v>
      </c>
      <c r="L19" s="14">
        <f t="shared" si="8"/>
        <v>2</v>
      </c>
      <c r="M19" s="14">
        <f t="shared" si="1"/>
        <v>200</v>
      </c>
      <c r="N19" s="32">
        <f t="shared" si="2"/>
        <v>246</v>
      </c>
      <c r="O19" s="69">
        <v>600</v>
      </c>
      <c r="P19" s="49">
        <v>738</v>
      </c>
      <c r="Q19" s="14">
        <v>2</v>
      </c>
      <c r="R19" s="49">
        <v>1200</v>
      </c>
      <c r="S19" s="55">
        <v>1476</v>
      </c>
      <c r="T19" s="62">
        <v>220</v>
      </c>
      <c r="U19" s="48">
        <f t="shared" si="4"/>
        <v>270.60000000000002</v>
      </c>
      <c r="V19" s="14">
        <v>2</v>
      </c>
      <c r="W19" s="48">
        <f t="shared" si="5"/>
        <v>440</v>
      </c>
      <c r="X19" s="54">
        <f t="shared" si="6"/>
        <v>541.20000000000005</v>
      </c>
    </row>
    <row r="20" spans="2:24" ht="26.25" thickBot="1" x14ac:dyDescent="0.3">
      <c r="B20" s="103"/>
      <c r="C20" s="106"/>
      <c r="D20" s="109"/>
      <c r="E20" s="112"/>
      <c r="F20" s="115"/>
      <c r="G20" s="15" t="s">
        <v>31</v>
      </c>
      <c r="H20" s="15" t="s">
        <v>35</v>
      </c>
      <c r="I20" s="32">
        <v>1</v>
      </c>
      <c r="J20" s="40">
        <v>100</v>
      </c>
      <c r="K20" s="14">
        <f t="shared" si="0"/>
        <v>123</v>
      </c>
      <c r="L20" s="14">
        <f t="shared" si="8"/>
        <v>2</v>
      </c>
      <c r="M20" s="14">
        <f t="shared" si="1"/>
        <v>200</v>
      </c>
      <c r="N20" s="32">
        <f t="shared" si="2"/>
        <v>246</v>
      </c>
      <c r="O20" s="69">
        <v>600</v>
      </c>
      <c r="P20" s="49">
        <v>738</v>
      </c>
      <c r="Q20" s="14">
        <v>2</v>
      </c>
      <c r="R20" s="49">
        <v>1200</v>
      </c>
      <c r="S20" s="55">
        <v>1476</v>
      </c>
      <c r="T20" s="62">
        <v>220</v>
      </c>
      <c r="U20" s="48">
        <f t="shared" si="4"/>
        <v>270.60000000000002</v>
      </c>
      <c r="V20" s="14">
        <v>2</v>
      </c>
      <c r="W20" s="48">
        <f t="shared" si="5"/>
        <v>440</v>
      </c>
      <c r="X20" s="54">
        <f t="shared" si="6"/>
        <v>541.20000000000005</v>
      </c>
    </row>
    <row r="21" spans="2:24" ht="26.25" thickBot="1" x14ac:dyDescent="0.3">
      <c r="B21" s="104"/>
      <c r="C21" s="107"/>
      <c r="D21" s="110"/>
      <c r="E21" s="113"/>
      <c r="F21" s="116"/>
      <c r="G21" s="20" t="s">
        <v>31</v>
      </c>
      <c r="H21" s="20" t="s">
        <v>32</v>
      </c>
      <c r="I21" s="34">
        <v>1</v>
      </c>
      <c r="J21" s="40">
        <v>100</v>
      </c>
      <c r="K21" s="19">
        <f t="shared" si="0"/>
        <v>123</v>
      </c>
      <c r="L21" s="19">
        <f t="shared" si="8"/>
        <v>2</v>
      </c>
      <c r="M21" s="19">
        <f t="shared" si="1"/>
        <v>200</v>
      </c>
      <c r="N21" s="34">
        <f t="shared" si="2"/>
        <v>246</v>
      </c>
      <c r="O21" s="69">
        <v>600</v>
      </c>
      <c r="P21" s="50">
        <v>738</v>
      </c>
      <c r="Q21" s="19">
        <v>2</v>
      </c>
      <c r="R21" s="50">
        <v>1200</v>
      </c>
      <c r="S21" s="56">
        <v>1476</v>
      </c>
      <c r="T21" s="62">
        <v>220</v>
      </c>
      <c r="U21" s="48">
        <f t="shared" si="4"/>
        <v>270.60000000000002</v>
      </c>
      <c r="V21" s="19">
        <v>2</v>
      </c>
      <c r="W21" s="48">
        <f t="shared" si="5"/>
        <v>440</v>
      </c>
      <c r="X21" s="54">
        <f t="shared" si="6"/>
        <v>541.20000000000005</v>
      </c>
    </row>
    <row r="22" spans="2:24" ht="27.75" customHeight="1" thickBot="1" x14ac:dyDescent="0.3">
      <c r="B22" s="102" t="s">
        <v>59</v>
      </c>
      <c r="C22" s="105" t="s">
        <v>11</v>
      </c>
      <c r="D22" s="108" t="s">
        <v>9</v>
      </c>
      <c r="E22" s="111" t="s">
        <v>10</v>
      </c>
      <c r="F22" s="114" t="s">
        <v>12</v>
      </c>
      <c r="G22" s="18" t="s">
        <v>36</v>
      </c>
      <c r="H22" s="18" t="s">
        <v>38</v>
      </c>
      <c r="I22" s="31">
        <v>1</v>
      </c>
      <c r="J22" s="39">
        <v>50</v>
      </c>
      <c r="K22" s="17">
        <f t="shared" si="0"/>
        <v>61.5</v>
      </c>
      <c r="L22" s="17">
        <f>I22*3</f>
        <v>3</v>
      </c>
      <c r="M22" s="17">
        <f t="shared" si="1"/>
        <v>150</v>
      </c>
      <c r="N22" s="31">
        <f t="shared" si="2"/>
        <v>184.5</v>
      </c>
      <c r="O22" s="70">
        <v>140</v>
      </c>
      <c r="P22" s="48">
        <v>172.2</v>
      </c>
      <c r="Q22" s="17">
        <v>3</v>
      </c>
      <c r="R22" s="48">
        <v>420</v>
      </c>
      <c r="S22" s="54">
        <v>516.6</v>
      </c>
      <c r="T22" s="62">
        <v>220</v>
      </c>
      <c r="U22" s="48">
        <f>T22*1.23</f>
        <v>270.60000000000002</v>
      </c>
      <c r="V22" s="17">
        <v>3</v>
      </c>
      <c r="W22" s="48">
        <f>T22*V22</f>
        <v>660</v>
      </c>
      <c r="X22" s="54">
        <f>W22*1.23</f>
        <v>811.8</v>
      </c>
    </row>
    <row r="23" spans="2:24" ht="35.25" customHeight="1" thickBot="1" x14ac:dyDescent="0.3">
      <c r="B23" s="103"/>
      <c r="C23" s="106"/>
      <c r="D23" s="109"/>
      <c r="E23" s="112"/>
      <c r="F23" s="115"/>
      <c r="G23" s="15" t="s">
        <v>37</v>
      </c>
      <c r="H23" s="15" t="s">
        <v>39</v>
      </c>
      <c r="I23" s="32">
        <v>1</v>
      </c>
      <c r="J23" s="40">
        <v>50</v>
      </c>
      <c r="K23" s="14">
        <f t="shared" si="0"/>
        <v>61.5</v>
      </c>
      <c r="L23" s="14">
        <f t="shared" ref="L23:L25" si="9">I23*3</f>
        <v>3</v>
      </c>
      <c r="M23" s="14">
        <f t="shared" si="1"/>
        <v>150</v>
      </c>
      <c r="N23" s="32">
        <f t="shared" si="2"/>
        <v>184.5</v>
      </c>
      <c r="O23" s="71">
        <v>110</v>
      </c>
      <c r="P23" s="49">
        <v>135.30000000000001</v>
      </c>
      <c r="Q23" s="14">
        <v>3</v>
      </c>
      <c r="R23" s="49">
        <v>330</v>
      </c>
      <c r="S23" s="55">
        <v>405.9</v>
      </c>
      <c r="T23" s="62">
        <v>220</v>
      </c>
      <c r="U23" s="48">
        <f t="shared" ref="U23:U25" si="10">T23*1.23</f>
        <v>270.60000000000002</v>
      </c>
      <c r="V23" s="14">
        <v>3</v>
      </c>
      <c r="W23" s="48">
        <f t="shared" ref="W23:W25" si="11">T23*V23</f>
        <v>660</v>
      </c>
      <c r="X23" s="54">
        <f t="shared" ref="X23:X25" si="12">W23*1.23</f>
        <v>811.8</v>
      </c>
    </row>
    <row r="24" spans="2:24" ht="24.75" customHeight="1" thickBot="1" x14ac:dyDescent="0.3">
      <c r="B24" s="103"/>
      <c r="C24" s="106"/>
      <c r="D24" s="109"/>
      <c r="E24" s="112"/>
      <c r="F24" s="115"/>
      <c r="G24" s="15" t="s">
        <v>36</v>
      </c>
      <c r="H24" s="15" t="s">
        <v>40</v>
      </c>
      <c r="I24" s="32">
        <v>1</v>
      </c>
      <c r="J24" s="40">
        <v>50</v>
      </c>
      <c r="K24" s="14">
        <f t="shared" si="0"/>
        <v>61.5</v>
      </c>
      <c r="L24" s="14">
        <f t="shared" si="9"/>
        <v>3</v>
      </c>
      <c r="M24" s="14">
        <f t="shared" si="1"/>
        <v>150</v>
      </c>
      <c r="N24" s="32">
        <f t="shared" si="2"/>
        <v>184.5</v>
      </c>
      <c r="O24" s="69">
        <v>140</v>
      </c>
      <c r="P24" s="49">
        <v>172.2</v>
      </c>
      <c r="Q24" s="14">
        <v>3</v>
      </c>
      <c r="R24" s="49">
        <v>420</v>
      </c>
      <c r="S24" s="55">
        <v>516.6</v>
      </c>
      <c r="T24" s="62">
        <v>220</v>
      </c>
      <c r="U24" s="48">
        <f t="shared" si="10"/>
        <v>270.60000000000002</v>
      </c>
      <c r="V24" s="14">
        <v>3</v>
      </c>
      <c r="W24" s="48">
        <f t="shared" si="11"/>
        <v>660</v>
      </c>
      <c r="X24" s="54">
        <f t="shared" si="12"/>
        <v>811.8</v>
      </c>
    </row>
    <row r="25" spans="2:24" ht="60.75" customHeight="1" thickBot="1" x14ac:dyDescent="0.3">
      <c r="B25" s="104"/>
      <c r="C25" s="107"/>
      <c r="D25" s="110"/>
      <c r="E25" s="113"/>
      <c r="F25" s="116"/>
      <c r="G25" s="20" t="s">
        <v>37</v>
      </c>
      <c r="H25" s="20" t="s">
        <v>41</v>
      </c>
      <c r="I25" s="34">
        <v>1</v>
      </c>
      <c r="J25" s="41">
        <v>50</v>
      </c>
      <c r="K25" s="19">
        <f t="shared" si="0"/>
        <v>61.5</v>
      </c>
      <c r="L25" s="19">
        <f t="shared" si="9"/>
        <v>3</v>
      </c>
      <c r="M25" s="19">
        <f t="shared" si="1"/>
        <v>150</v>
      </c>
      <c r="N25" s="34">
        <f t="shared" si="2"/>
        <v>184.5</v>
      </c>
      <c r="O25" s="72">
        <v>110</v>
      </c>
      <c r="P25" s="50">
        <v>135.30000000000001</v>
      </c>
      <c r="Q25" s="19">
        <v>3</v>
      </c>
      <c r="R25" s="50">
        <v>330</v>
      </c>
      <c r="S25" s="56">
        <v>405.9</v>
      </c>
      <c r="T25" s="62">
        <v>220</v>
      </c>
      <c r="U25" s="48">
        <f t="shared" si="10"/>
        <v>270.60000000000002</v>
      </c>
      <c r="V25" s="19">
        <v>3</v>
      </c>
      <c r="W25" s="48">
        <f t="shared" si="11"/>
        <v>660</v>
      </c>
      <c r="X25" s="54">
        <f t="shared" si="12"/>
        <v>811.8</v>
      </c>
    </row>
    <row r="26" spans="2:24" ht="20.25" customHeight="1" x14ac:dyDescent="0.25">
      <c r="B26" s="102" t="s">
        <v>7</v>
      </c>
      <c r="C26" s="119" t="s">
        <v>13</v>
      </c>
      <c r="D26" s="122" t="s">
        <v>14</v>
      </c>
      <c r="E26" s="125" t="s">
        <v>15</v>
      </c>
      <c r="F26" s="125" t="s">
        <v>16</v>
      </c>
      <c r="G26" s="21" t="s">
        <v>49</v>
      </c>
      <c r="H26" s="22" t="s">
        <v>51</v>
      </c>
      <c r="I26" s="128">
        <v>1</v>
      </c>
      <c r="J26" s="140">
        <v>300</v>
      </c>
      <c r="K26" s="99">
        <f t="shared" si="0"/>
        <v>369</v>
      </c>
      <c r="L26" s="86">
        <f>I26*2</f>
        <v>2</v>
      </c>
      <c r="M26" s="99">
        <f t="shared" si="1"/>
        <v>600</v>
      </c>
      <c r="N26" s="100">
        <f t="shared" si="2"/>
        <v>738</v>
      </c>
      <c r="O26" s="138">
        <v>1500</v>
      </c>
      <c r="P26" s="135">
        <v>1845</v>
      </c>
      <c r="Q26" s="86">
        <v>2</v>
      </c>
      <c r="R26" s="135">
        <v>3000</v>
      </c>
      <c r="S26" s="134">
        <v>3690</v>
      </c>
      <c r="T26" s="77"/>
      <c r="U26" s="87"/>
      <c r="V26" s="86">
        <v>2</v>
      </c>
      <c r="W26" s="77">
        <v>13891.5</v>
      </c>
      <c r="X26" s="80">
        <f>W26*1.23</f>
        <v>17086.544999999998</v>
      </c>
    </row>
    <row r="27" spans="2:24" ht="20.25" customHeight="1" x14ac:dyDescent="0.25">
      <c r="B27" s="103"/>
      <c r="C27" s="120"/>
      <c r="D27" s="123"/>
      <c r="E27" s="126"/>
      <c r="F27" s="126"/>
      <c r="G27" s="16" t="s">
        <v>50</v>
      </c>
      <c r="H27" s="10" t="s">
        <v>52</v>
      </c>
      <c r="I27" s="129"/>
      <c r="J27" s="118"/>
      <c r="K27" s="95">
        <f t="shared" si="0"/>
        <v>0</v>
      </c>
      <c r="L27" s="75"/>
      <c r="M27" s="95">
        <f t="shared" si="1"/>
        <v>0</v>
      </c>
      <c r="N27" s="97">
        <f t="shared" si="2"/>
        <v>0</v>
      </c>
      <c r="O27" s="78"/>
      <c r="P27" s="130">
        <v>0</v>
      </c>
      <c r="Q27" s="75"/>
      <c r="R27" s="130">
        <v>0</v>
      </c>
      <c r="S27" s="132">
        <v>0</v>
      </c>
      <c r="T27" s="78"/>
      <c r="U27" s="88"/>
      <c r="V27" s="75"/>
      <c r="W27" s="78"/>
      <c r="X27" s="81"/>
    </row>
    <row r="28" spans="2:24" ht="20.25" customHeight="1" x14ac:dyDescent="0.25">
      <c r="B28" s="103"/>
      <c r="C28" s="120"/>
      <c r="D28" s="123"/>
      <c r="E28" s="126"/>
      <c r="F28" s="126"/>
      <c r="G28" s="16" t="s">
        <v>49</v>
      </c>
      <c r="H28" s="10" t="s">
        <v>51</v>
      </c>
      <c r="I28" s="129">
        <v>1</v>
      </c>
      <c r="J28" s="117">
        <v>300</v>
      </c>
      <c r="K28" s="95">
        <f t="shared" si="0"/>
        <v>369</v>
      </c>
      <c r="L28" s="75">
        <f t="shared" ref="L28" si="13">I28*2</f>
        <v>2</v>
      </c>
      <c r="M28" s="95">
        <f t="shared" si="1"/>
        <v>600</v>
      </c>
      <c r="N28" s="97">
        <f t="shared" si="2"/>
        <v>738</v>
      </c>
      <c r="O28" s="137">
        <v>1500</v>
      </c>
      <c r="P28" s="130">
        <v>1845</v>
      </c>
      <c r="Q28" s="75">
        <v>2</v>
      </c>
      <c r="R28" s="130">
        <v>3000</v>
      </c>
      <c r="S28" s="132">
        <v>3690</v>
      </c>
      <c r="T28" s="78"/>
      <c r="U28" s="88"/>
      <c r="V28" s="75">
        <v>2</v>
      </c>
      <c r="W28" s="78"/>
      <c r="X28" s="81"/>
    </row>
    <row r="29" spans="2:24" ht="20.25" customHeight="1" x14ac:dyDescent="0.25">
      <c r="B29" s="103"/>
      <c r="C29" s="120"/>
      <c r="D29" s="123"/>
      <c r="E29" s="126"/>
      <c r="F29" s="126"/>
      <c r="G29" s="16" t="s">
        <v>50</v>
      </c>
      <c r="H29" s="10" t="s">
        <v>52</v>
      </c>
      <c r="I29" s="129"/>
      <c r="J29" s="118"/>
      <c r="K29" s="95">
        <f t="shared" si="0"/>
        <v>0</v>
      </c>
      <c r="L29" s="75"/>
      <c r="M29" s="95">
        <f t="shared" si="1"/>
        <v>0</v>
      </c>
      <c r="N29" s="97">
        <f t="shared" si="2"/>
        <v>0</v>
      </c>
      <c r="O29" s="137"/>
      <c r="P29" s="130">
        <v>0</v>
      </c>
      <c r="Q29" s="75"/>
      <c r="R29" s="130">
        <v>0</v>
      </c>
      <c r="S29" s="132">
        <v>0</v>
      </c>
      <c r="T29" s="78"/>
      <c r="U29" s="88"/>
      <c r="V29" s="75"/>
      <c r="W29" s="78"/>
      <c r="X29" s="81"/>
    </row>
    <row r="30" spans="2:24" ht="20.25" customHeight="1" x14ac:dyDescent="0.25">
      <c r="B30" s="103"/>
      <c r="C30" s="120"/>
      <c r="D30" s="123"/>
      <c r="E30" s="126"/>
      <c r="F30" s="126"/>
      <c r="G30" s="16" t="s">
        <v>49</v>
      </c>
      <c r="H30" s="10" t="s">
        <v>51</v>
      </c>
      <c r="I30" s="129">
        <v>1</v>
      </c>
      <c r="J30" s="117">
        <v>300</v>
      </c>
      <c r="K30" s="95">
        <f t="shared" si="0"/>
        <v>369</v>
      </c>
      <c r="L30" s="75">
        <f t="shared" ref="L30" si="14">I30*2</f>
        <v>2</v>
      </c>
      <c r="M30" s="95">
        <f t="shared" si="1"/>
        <v>600</v>
      </c>
      <c r="N30" s="97">
        <f t="shared" si="2"/>
        <v>738</v>
      </c>
      <c r="O30" s="137">
        <v>1500</v>
      </c>
      <c r="P30" s="130">
        <v>1845</v>
      </c>
      <c r="Q30" s="75">
        <v>2</v>
      </c>
      <c r="R30" s="130">
        <v>3000</v>
      </c>
      <c r="S30" s="132">
        <v>3690</v>
      </c>
      <c r="T30" s="78"/>
      <c r="U30" s="88"/>
      <c r="V30" s="75">
        <v>2</v>
      </c>
      <c r="W30" s="78"/>
      <c r="X30" s="81"/>
    </row>
    <row r="31" spans="2:24" ht="20.25" customHeight="1" x14ac:dyDescent="0.25">
      <c r="B31" s="103"/>
      <c r="C31" s="120"/>
      <c r="D31" s="123"/>
      <c r="E31" s="126"/>
      <c r="F31" s="126"/>
      <c r="G31" s="16" t="s">
        <v>50</v>
      </c>
      <c r="H31" s="10" t="s">
        <v>52</v>
      </c>
      <c r="I31" s="129"/>
      <c r="J31" s="118"/>
      <c r="K31" s="95">
        <f t="shared" si="0"/>
        <v>0</v>
      </c>
      <c r="L31" s="75"/>
      <c r="M31" s="95">
        <f t="shared" si="1"/>
        <v>0</v>
      </c>
      <c r="N31" s="97">
        <f t="shared" si="2"/>
        <v>0</v>
      </c>
      <c r="O31" s="137"/>
      <c r="P31" s="130">
        <v>0</v>
      </c>
      <c r="Q31" s="75"/>
      <c r="R31" s="130">
        <v>0</v>
      </c>
      <c r="S31" s="132">
        <v>0</v>
      </c>
      <c r="T31" s="78"/>
      <c r="U31" s="88"/>
      <c r="V31" s="75"/>
      <c r="W31" s="78"/>
      <c r="X31" s="81"/>
    </row>
    <row r="32" spans="2:24" ht="20.25" customHeight="1" x14ac:dyDescent="0.25">
      <c r="B32" s="103"/>
      <c r="C32" s="120"/>
      <c r="D32" s="123"/>
      <c r="E32" s="126"/>
      <c r="F32" s="126"/>
      <c r="G32" s="16" t="s">
        <v>49</v>
      </c>
      <c r="H32" s="10" t="s">
        <v>51</v>
      </c>
      <c r="I32" s="129">
        <v>1</v>
      </c>
      <c r="J32" s="117">
        <v>300</v>
      </c>
      <c r="K32" s="95">
        <f t="shared" si="0"/>
        <v>369</v>
      </c>
      <c r="L32" s="75">
        <f t="shared" ref="L32" si="15">I32*2</f>
        <v>2</v>
      </c>
      <c r="M32" s="95">
        <f t="shared" si="1"/>
        <v>600</v>
      </c>
      <c r="N32" s="97">
        <f t="shared" si="2"/>
        <v>738</v>
      </c>
      <c r="O32" s="137">
        <v>1500</v>
      </c>
      <c r="P32" s="130">
        <v>1845</v>
      </c>
      <c r="Q32" s="75">
        <v>2</v>
      </c>
      <c r="R32" s="130">
        <v>3000</v>
      </c>
      <c r="S32" s="132">
        <v>3690</v>
      </c>
      <c r="T32" s="78"/>
      <c r="U32" s="88"/>
      <c r="V32" s="75">
        <v>2</v>
      </c>
      <c r="W32" s="78"/>
      <c r="X32" s="81"/>
    </row>
    <row r="33" spans="1:24" ht="28.5" customHeight="1" x14ac:dyDescent="0.25">
      <c r="B33" s="103"/>
      <c r="C33" s="120"/>
      <c r="D33" s="123"/>
      <c r="E33" s="126"/>
      <c r="F33" s="126"/>
      <c r="G33" s="16" t="s">
        <v>50</v>
      </c>
      <c r="H33" s="10" t="s">
        <v>52</v>
      </c>
      <c r="I33" s="129"/>
      <c r="J33" s="118"/>
      <c r="K33" s="95">
        <f t="shared" si="0"/>
        <v>0</v>
      </c>
      <c r="L33" s="75"/>
      <c r="M33" s="95">
        <f t="shared" si="1"/>
        <v>0</v>
      </c>
      <c r="N33" s="97">
        <f t="shared" si="2"/>
        <v>0</v>
      </c>
      <c r="O33" s="137"/>
      <c r="P33" s="130">
        <v>0</v>
      </c>
      <c r="Q33" s="75"/>
      <c r="R33" s="130">
        <v>0</v>
      </c>
      <c r="S33" s="132">
        <v>0</v>
      </c>
      <c r="T33" s="78"/>
      <c r="U33" s="88"/>
      <c r="V33" s="75"/>
      <c r="W33" s="78"/>
      <c r="X33" s="81"/>
    </row>
    <row r="34" spans="1:24" ht="20.25" customHeight="1" x14ac:dyDescent="0.25">
      <c r="B34" s="103"/>
      <c r="C34" s="120"/>
      <c r="D34" s="123"/>
      <c r="E34" s="126"/>
      <c r="F34" s="126"/>
      <c r="G34" s="16" t="s">
        <v>49</v>
      </c>
      <c r="H34" s="10" t="s">
        <v>53</v>
      </c>
      <c r="I34" s="129">
        <v>1</v>
      </c>
      <c r="J34" s="117">
        <v>300</v>
      </c>
      <c r="K34" s="95">
        <f t="shared" si="0"/>
        <v>369</v>
      </c>
      <c r="L34" s="75">
        <f>I32*1</f>
        <v>1</v>
      </c>
      <c r="M34" s="95">
        <f t="shared" si="1"/>
        <v>300</v>
      </c>
      <c r="N34" s="97">
        <f t="shared" si="2"/>
        <v>369</v>
      </c>
      <c r="O34" s="137">
        <v>1500</v>
      </c>
      <c r="P34" s="130">
        <v>1845</v>
      </c>
      <c r="Q34" s="75">
        <v>1</v>
      </c>
      <c r="R34" s="130">
        <v>1500</v>
      </c>
      <c r="S34" s="132">
        <v>1845</v>
      </c>
      <c r="T34" s="78"/>
      <c r="U34" s="88"/>
      <c r="V34" s="75">
        <v>1</v>
      </c>
      <c r="W34" s="78"/>
      <c r="X34" s="81"/>
    </row>
    <row r="35" spans="1:24" ht="20.25" customHeight="1" x14ac:dyDescent="0.25">
      <c r="B35" s="103"/>
      <c r="C35" s="120"/>
      <c r="D35" s="123"/>
      <c r="E35" s="126"/>
      <c r="F35" s="126"/>
      <c r="G35" s="16" t="s">
        <v>50</v>
      </c>
      <c r="H35" s="10" t="s">
        <v>54</v>
      </c>
      <c r="I35" s="129"/>
      <c r="J35" s="118"/>
      <c r="K35" s="95">
        <f t="shared" si="0"/>
        <v>0</v>
      </c>
      <c r="L35" s="75"/>
      <c r="M35" s="95">
        <f t="shared" si="1"/>
        <v>0</v>
      </c>
      <c r="N35" s="97">
        <f t="shared" si="2"/>
        <v>0</v>
      </c>
      <c r="O35" s="137"/>
      <c r="P35" s="130">
        <v>0</v>
      </c>
      <c r="Q35" s="75"/>
      <c r="R35" s="130">
        <v>0</v>
      </c>
      <c r="S35" s="132">
        <v>0</v>
      </c>
      <c r="T35" s="78"/>
      <c r="U35" s="88"/>
      <c r="V35" s="75"/>
      <c r="W35" s="78"/>
      <c r="X35" s="81"/>
    </row>
    <row r="36" spans="1:24" ht="20.25" customHeight="1" x14ac:dyDescent="0.25">
      <c r="B36" s="103"/>
      <c r="C36" s="120"/>
      <c r="D36" s="123"/>
      <c r="E36" s="126"/>
      <c r="F36" s="126"/>
      <c r="G36" s="16" t="s">
        <v>49</v>
      </c>
      <c r="H36" s="10" t="s">
        <v>55</v>
      </c>
      <c r="I36" s="129">
        <v>1</v>
      </c>
      <c r="J36" s="117">
        <v>300</v>
      </c>
      <c r="K36" s="95">
        <f t="shared" si="0"/>
        <v>369</v>
      </c>
      <c r="L36" s="75">
        <f t="shared" ref="L36" si="16">I34*1</f>
        <v>1</v>
      </c>
      <c r="M36" s="95">
        <f t="shared" si="1"/>
        <v>300</v>
      </c>
      <c r="N36" s="97">
        <f t="shared" si="2"/>
        <v>369</v>
      </c>
      <c r="O36" s="137">
        <v>1500</v>
      </c>
      <c r="P36" s="130">
        <v>1845</v>
      </c>
      <c r="Q36" s="75">
        <v>1</v>
      </c>
      <c r="R36" s="130">
        <v>1500</v>
      </c>
      <c r="S36" s="132">
        <v>1845</v>
      </c>
      <c r="T36" s="78"/>
      <c r="U36" s="88"/>
      <c r="V36" s="75">
        <v>1</v>
      </c>
      <c r="W36" s="78"/>
      <c r="X36" s="81"/>
    </row>
    <row r="37" spans="1:24" ht="20.25" customHeight="1" x14ac:dyDescent="0.25">
      <c r="B37" s="103"/>
      <c r="C37" s="120"/>
      <c r="D37" s="123"/>
      <c r="E37" s="126"/>
      <c r="F37" s="126"/>
      <c r="G37" s="16" t="s">
        <v>50</v>
      </c>
      <c r="H37" s="10" t="s">
        <v>52</v>
      </c>
      <c r="I37" s="129"/>
      <c r="J37" s="118"/>
      <c r="K37" s="95">
        <f t="shared" si="0"/>
        <v>0</v>
      </c>
      <c r="L37" s="75"/>
      <c r="M37" s="95">
        <f t="shared" si="1"/>
        <v>0</v>
      </c>
      <c r="N37" s="97">
        <f t="shared" si="2"/>
        <v>0</v>
      </c>
      <c r="O37" s="137"/>
      <c r="P37" s="130">
        <v>0</v>
      </c>
      <c r="Q37" s="75"/>
      <c r="R37" s="130">
        <v>0</v>
      </c>
      <c r="S37" s="132">
        <v>0</v>
      </c>
      <c r="T37" s="78"/>
      <c r="U37" s="88"/>
      <c r="V37" s="75"/>
      <c r="W37" s="78"/>
      <c r="X37" s="81"/>
    </row>
    <row r="38" spans="1:24" ht="20.25" customHeight="1" x14ac:dyDescent="0.25">
      <c r="B38" s="103"/>
      <c r="C38" s="120"/>
      <c r="D38" s="123"/>
      <c r="E38" s="126"/>
      <c r="F38" s="126"/>
      <c r="G38" s="16" t="s">
        <v>49</v>
      </c>
      <c r="H38" s="10" t="s">
        <v>56</v>
      </c>
      <c r="I38" s="129">
        <v>1</v>
      </c>
      <c r="J38" s="117">
        <v>300</v>
      </c>
      <c r="K38" s="95">
        <f t="shared" si="0"/>
        <v>369</v>
      </c>
      <c r="L38" s="75">
        <f t="shared" ref="L38" si="17">I36*1</f>
        <v>1</v>
      </c>
      <c r="M38" s="95">
        <f t="shared" si="1"/>
        <v>300</v>
      </c>
      <c r="N38" s="97">
        <f t="shared" si="2"/>
        <v>369</v>
      </c>
      <c r="O38" s="137">
        <v>1500</v>
      </c>
      <c r="P38" s="130">
        <v>1845</v>
      </c>
      <c r="Q38" s="75">
        <v>1</v>
      </c>
      <c r="R38" s="130">
        <v>1500</v>
      </c>
      <c r="S38" s="132">
        <v>1845</v>
      </c>
      <c r="T38" s="78"/>
      <c r="U38" s="88"/>
      <c r="V38" s="75">
        <v>1</v>
      </c>
      <c r="W38" s="78"/>
      <c r="X38" s="81"/>
    </row>
    <row r="39" spans="1:24" ht="20.25" customHeight="1" thickBot="1" x14ac:dyDescent="0.3">
      <c r="B39" s="104"/>
      <c r="C39" s="121"/>
      <c r="D39" s="124"/>
      <c r="E39" s="127"/>
      <c r="F39" s="127"/>
      <c r="G39" s="23" t="s">
        <v>50</v>
      </c>
      <c r="H39" s="24" t="s">
        <v>52</v>
      </c>
      <c r="I39" s="139"/>
      <c r="J39" s="118"/>
      <c r="K39" s="96">
        <f t="shared" si="0"/>
        <v>0</v>
      </c>
      <c r="L39" s="76"/>
      <c r="M39" s="96">
        <f t="shared" si="1"/>
        <v>0</v>
      </c>
      <c r="N39" s="98">
        <f t="shared" si="2"/>
        <v>0</v>
      </c>
      <c r="O39" s="137"/>
      <c r="P39" s="131">
        <v>0</v>
      </c>
      <c r="Q39" s="76"/>
      <c r="R39" s="131">
        <v>0</v>
      </c>
      <c r="S39" s="133">
        <v>0</v>
      </c>
      <c r="T39" s="79"/>
      <c r="U39" s="89"/>
      <c r="V39" s="76"/>
      <c r="W39" s="79"/>
      <c r="X39" s="82"/>
    </row>
    <row r="40" spans="1:24" ht="126" customHeight="1" thickBot="1" x14ac:dyDescent="0.3">
      <c r="A40" s="9"/>
      <c r="B40" s="5" t="s">
        <v>60</v>
      </c>
      <c r="C40" s="6" t="s">
        <v>17</v>
      </c>
      <c r="D40" s="8" t="s">
        <v>18</v>
      </c>
      <c r="E40" s="7" t="s">
        <v>19</v>
      </c>
      <c r="F40" s="7" t="s">
        <v>20</v>
      </c>
      <c r="G40" s="28" t="s">
        <v>57</v>
      </c>
      <c r="H40" s="28" t="s">
        <v>58</v>
      </c>
      <c r="I40" s="35">
        <v>7</v>
      </c>
      <c r="J40" s="42">
        <v>500</v>
      </c>
      <c r="K40" s="43">
        <f t="shared" si="0"/>
        <v>615</v>
      </c>
      <c r="L40" s="44">
        <f>I40*1</f>
        <v>7</v>
      </c>
      <c r="M40" s="43">
        <f t="shared" si="1"/>
        <v>3500</v>
      </c>
      <c r="N40" s="64">
        <f t="shared" si="2"/>
        <v>4305</v>
      </c>
      <c r="O40" s="73">
        <v>1000</v>
      </c>
      <c r="P40" s="57">
        <v>1230</v>
      </c>
      <c r="Q40" s="74">
        <v>7</v>
      </c>
      <c r="R40" s="57">
        <v>7000</v>
      </c>
      <c r="S40" s="61">
        <v>8610</v>
      </c>
      <c r="T40" s="73"/>
      <c r="U40" s="57"/>
      <c r="V40" s="74">
        <v>7</v>
      </c>
      <c r="W40" s="57">
        <v>2500</v>
      </c>
      <c r="X40" s="61">
        <f>W40*1.23</f>
        <v>3075</v>
      </c>
    </row>
    <row r="41" spans="1:24" x14ac:dyDescent="0.25">
      <c r="L41" s="36" t="s">
        <v>63</v>
      </c>
      <c r="M41" s="36">
        <f>SUM(M6:M40)</f>
        <v>84100</v>
      </c>
      <c r="N41" s="36">
        <f>SUM(N6:N40)</f>
        <v>103443</v>
      </c>
      <c r="Q41" s="36" t="s">
        <v>63</v>
      </c>
      <c r="R41" s="65">
        <v>109700</v>
      </c>
      <c r="S41" s="65">
        <v>134931</v>
      </c>
      <c r="V41" s="36" t="s">
        <v>63</v>
      </c>
      <c r="W41" s="65">
        <f>SUM(W6:W40)</f>
        <v>187771.5</v>
      </c>
      <c r="X41" s="65">
        <f>SUM(X6:X40)</f>
        <v>230958.94500000001</v>
      </c>
    </row>
    <row r="46" spans="1:24" ht="15.75" x14ac:dyDescent="0.25">
      <c r="G46" s="136" t="s">
        <v>67</v>
      </c>
      <c r="H46" s="59">
        <f>(M41+R41)/2</f>
        <v>96900</v>
      </c>
      <c r="I46" s="58" t="s">
        <v>68</v>
      </c>
      <c r="J46" s="58"/>
      <c r="M46" s="63">
        <f>W41</f>
        <v>187771.5</v>
      </c>
    </row>
    <row r="47" spans="1:24" ht="15.75" x14ac:dyDescent="0.25">
      <c r="G47" s="136"/>
      <c r="H47" s="59">
        <f>(N41+S41)/2</f>
        <v>119187</v>
      </c>
      <c r="I47" s="58" t="s">
        <v>69</v>
      </c>
      <c r="J47" s="58"/>
    </row>
    <row r="49" spans="13:13" x14ac:dyDescent="0.25">
      <c r="M49" s="63">
        <f>(M41+R41+M46)/3</f>
        <v>127190.5</v>
      </c>
    </row>
  </sheetData>
  <mergeCells count="110">
    <mergeCell ref="G46:G47"/>
    <mergeCell ref="O38:O39"/>
    <mergeCell ref="O26:O27"/>
    <mergeCell ref="O28:O29"/>
    <mergeCell ref="O30:O31"/>
    <mergeCell ref="O34:O35"/>
    <mergeCell ref="J32:J33"/>
    <mergeCell ref="L38:L39"/>
    <mergeCell ref="L32:L33"/>
    <mergeCell ref="L34:L35"/>
    <mergeCell ref="K38:K39"/>
    <mergeCell ref="J38:J39"/>
    <mergeCell ref="I32:I33"/>
    <mergeCell ref="I38:I39"/>
    <mergeCell ref="J26:J27"/>
    <mergeCell ref="J28:J29"/>
    <mergeCell ref="O32:O33"/>
    <mergeCell ref="O36:O37"/>
    <mergeCell ref="Q38:Q39"/>
    <mergeCell ref="P26:P27"/>
    <mergeCell ref="P28:P29"/>
    <mergeCell ref="P30:P31"/>
    <mergeCell ref="P32:P33"/>
    <mergeCell ref="P34:P35"/>
    <mergeCell ref="P36:P37"/>
    <mergeCell ref="Q26:Q27"/>
    <mergeCell ref="Q28:Q29"/>
    <mergeCell ref="Q30:Q31"/>
    <mergeCell ref="Q32:Q33"/>
    <mergeCell ref="Q34:Q35"/>
    <mergeCell ref="P38:P39"/>
    <mergeCell ref="R38:R39"/>
    <mergeCell ref="S28:S29"/>
    <mergeCell ref="S30:S31"/>
    <mergeCell ref="S32:S33"/>
    <mergeCell ref="S34:S35"/>
    <mergeCell ref="S36:S37"/>
    <mergeCell ref="R34:R35"/>
    <mergeCell ref="S38:S39"/>
    <mergeCell ref="S26:S27"/>
    <mergeCell ref="R28:R29"/>
    <mergeCell ref="R30:R31"/>
    <mergeCell ref="R32:R33"/>
    <mergeCell ref="R36:R37"/>
    <mergeCell ref="R26:R27"/>
    <mergeCell ref="O2:S2"/>
    <mergeCell ref="J36:J37"/>
    <mergeCell ref="K26:K27"/>
    <mergeCell ref="K28:K29"/>
    <mergeCell ref="K30:K31"/>
    <mergeCell ref="K32:K33"/>
    <mergeCell ref="K34:K35"/>
    <mergeCell ref="K36:K37"/>
    <mergeCell ref="L26:L27"/>
    <mergeCell ref="L28:L29"/>
    <mergeCell ref="L30:L31"/>
    <mergeCell ref="Q36:Q37"/>
    <mergeCell ref="D1:F1"/>
    <mergeCell ref="B6:B21"/>
    <mergeCell ref="C6:C21"/>
    <mergeCell ref="D6:D21"/>
    <mergeCell ref="E6:E21"/>
    <mergeCell ref="F6:F21"/>
    <mergeCell ref="J30:J31"/>
    <mergeCell ref="J34:J35"/>
    <mergeCell ref="E22:E25"/>
    <mergeCell ref="F22:F25"/>
    <mergeCell ref="B22:B25"/>
    <mergeCell ref="C22:C25"/>
    <mergeCell ref="D22:D25"/>
    <mergeCell ref="C26:C39"/>
    <mergeCell ref="D26:D39"/>
    <mergeCell ref="E26:E39"/>
    <mergeCell ref="F26:F39"/>
    <mergeCell ref="I26:I27"/>
    <mergeCell ref="I28:I29"/>
    <mergeCell ref="I30:I31"/>
    <mergeCell ref="I34:I35"/>
    <mergeCell ref="I36:I37"/>
    <mergeCell ref="B26:B39"/>
    <mergeCell ref="J2:N2"/>
    <mergeCell ref="B3:F3"/>
    <mergeCell ref="B5:F5"/>
    <mergeCell ref="M36:M37"/>
    <mergeCell ref="M38:M39"/>
    <mergeCell ref="N28:N29"/>
    <mergeCell ref="N30:N31"/>
    <mergeCell ref="N32:N33"/>
    <mergeCell ref="N34:N35"/>
    <mergeCell ref="N36:N37"/>
    <mergeCell ref="M34:M35"/>
    <mergeCell ref="N38:N39"/>
    <mergeCell ref="M26:M27"/>
    <mergeCell ref="N26:N27"/>
    <mergeCell ref="M28:M29"/>
    <mergeCell ref="M30:M31"/>
    <mergeCell ref="M32:M33"/>
    <mergeCell ref="L36:L37"/>
    <mergeCell ref="V38:V39"/>
    <mergeCell ref="W26:W39"/>
    <mergeCell ref="X26:X39"/>
    <mergeCell ref="V34:V35"/>
    <mergeCell ref="V36:V37"/>
    <mergeCell ref="V30:V31"/>
    <mergeCell ref="V32:V33"/>
    <mergeCell ref="T2:X2"/>
    <mergeCell ref="V26:V27"/>
    <mergeCell ref="V28:V29"/>
    <mergeCell ref="T26:T39"/>
    <mergeCell ref="U26:U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Błoniarczyk Agnieszka (RP Kraków)</dc:creator>
  <cp:lastModifiedBy>Błoniarczyk Agnieszka (RP Kraków)</cp:lastModifiedBy>
  <dcterms:created xsi:type="dcterms:W3CDTF">2015-06-05T18:19:34Z</dcterms:created>
  <dcterms:modified xsi:type="dcterms:W3CDTF">2025-08-11T08:32:56Z</dcterms:modified>
</cp:coreProperties>
</file>