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zochnera\Desktop\2026_składniki I przetarg\"/>
    </mc:Choice>
  </mc:AlternateContent>
  <xr:revisionPtr revIDLastSave="0" documentId="13_ncr:1_{A1506B45-C77D-4C57-85F9-C8B871FAC3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Sheet1!$I$2:$I$260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  <c r="H8" i="1"/>
  <c r="I8" i="1" s="1"/>
  <c r="H9" i="1"/>
  <c r="I9" i="1" s="1"/>
  <c r="H10" i="1"/>
  <c r="I10" i="1" s="1"/>
  <c r="H11" i="1"/>
  <c r="I11" i="1" s="1"/>
  <c r="H12" i="1"/>
  <c r="I12" i="1" s="1"/>
  <c r="H14" i="1"/>
  <c r="I14" i="1" s="1"/>
  <c r="H15" i="1"/>
  <c r="I15" i="1" s="1"/>
  <c r="H16" i="1"/>
  <c r="I16" i="1" s="1"/>
  <c r="H18" i="1"/>
  <c r="I18" i="1" s="1"/>
  <c r="H19" i="1"/>
  <c r="I19" i="1" s="1"/>
  <c r="H20" i="1"/>
  <c r="I20" i="1" s="1"/>
  <c r="H21" i="1"/>
  <c r="I21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30" i="1"/>
  <c r="I30" i="1" s="1"/>
  <c r="H31" i="1"/>
  <c r="I31" i="1" s="1"/>
  <c r="H32" i="1"/>
  <c r="I32" i="1" s="1"/>
  <c r="H33" i="1"/>
  <c r="I33" i="1" s="1"/>
  <c r="H34" i="1"/>
  <c r="I34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1" i="1"/>
  <c r="I51" i="1" s="1"/>
  <c r="H54" i="1"/>
  <c r="I54" i="1" s="1"/>
  <c r="H55" i="1"/>
  <c r="I55" i="1" s="1"/>
  <c r="H56" i="1"/>
  <c r="I56" i="1" s="1"/>
  <c r="H57" i="1"/>
  <c r="I57" i="1" s="1"/>
  <c r="H58" i="1"/>
  <c r="I58" i="1" s="1"/>
  <c r="H60" i="1"/>
  <c r="I60" i="1" s="1"/>
  <c r="H61" i="1"/>
  <c r="I61" i="1" s="1"/>
  <c r="H62" i="1"/>
  <c r="I62" i="1" s="1"/>
  <c r="H64" i="1"/>
  <c r="I64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5" i="1"/>
  <c r="I145" i="1" s="1"/>
  <c r="H146" i="1"/>
  <c r="I146" i="1" s="1"/>
  <c r="H147" i="1"/>
  <c r="I147" i="1" s="1"/>
  <c r="H148" i="1"/>
  <c r="I148" i="1" s="1"/>
  <c r="H149" i="1"/>
  <c r="I149" i="1" s="1"/>
  <c r="H151" i="1"/>
  <c r="I151" i="1" s="1"/>
  <c r="H152" i="1"/>
  <c r="I152" i="1" s="1"/>
  <c r="H154" i="1"/>
  <c r="I154" i="1" s="1"/>
  <c r="H155" i="1"/>
  <c r="I155" i="1" s="1"/>
  <c r="H157" i="1"/>
  <c r="I157" i="1" s="1"/>
  <c r="H158" i="1"/>
  <c r="I158" i="1" s="1"/>
  <c r="H159" i="1"/>
  <c r="I159" i="1" s="1"/>
  <c r="H160" i="1"/>
  <c r="I160" i="1" s="1"/>
  <c r="H161" i="1"/>
  <c r="I161" i="1" s="1"/>
  <c r="H163" i="1"/>
  <c r="I163" i="1" s="1"/>
  <c r="H164" i="1"/>
  <c r="I164" i="1" s="1"/>
  <c r="H165" i="1"/>
  <c r="I165" i="1" s="1"/>
  <c r="H168" i="1"/>
  <c r="I168" i="1" s="1"/>
  <c r="H169" i="1"/>
  <c r="I169" i="1" s="1"/>
  <c r="H170" i="1"/>
  <c r="I170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5" i="1"/>
  <c r="I245" i="1" s="1"/>
  <c r="H248" i="1"/>
  <c r="I248" i="1" s="1"/>
  <c r="H249" i="1"/>
  <c r="I249" i="1" s="1"/>
  <c r="F201" i="1" l="1"/>
  <c r="H201" i="1" s="1"/>
  <c r="I201" i="1" s="1"/>
  <c r="F215" i="1"/>
  <c r="H215" i="1" s="1"/>
  <c r="I215" i="1" s="1"/>
  <c r="F224" i="1"/>
  <c r="H224" i="1" s="1"/>
  <c r="I224" i="1" s="1"/>
  <c r="F225" i="1"/>
  <c r="H225" i="1" s="1"/>
  <c r="I225" i="1" s="1"/>
  <c r="F247" i="1"/>
  <c r="H247" i="1" s="1"/>
  <c r="I247" i="1" s="1"/>
  <c r="F246" i="1"/>
  <c r="H246" i="1" s="1"/>
  <c r="I246" i="1" s="1"/>
  <c r="F244" i="1"/>
  <c r="H244" i="1" s="1"/>
  <c r="I244" i="1" s="1"/>
  <c r="F243" i="1"/>
  <c r="H243" i="1" s="1"/>
  <c r="I243" i="1" s="1"/>
  <c r="F185" i="1"/>
  <c r="H185" i="1" s="1"/>
  <c r="I185" i="1" s="1"/>
  <c r="F234" i="1"/>
  <c r="H234" i="1" s="1"/>
  <c r="I234" i="1" s="1"/>
  <c r="F184" i="1"/>
  <c r="H184" i="1" s="1"/>
  <c r="I184" i="1" s="1"/>
  <c r="F183" i="1"/>
  <c r="H183" i="1" s="1"/>
  <c r="I183" i="1" s="1"/>
  <c r="F156" i="1"/>
  <c r="H156" i="1" s="1"/>
  <c r="I156" i="1" s="1"/>
  <c r="F173" i="1"/>
  <c r="H173" i="1" s="1"/>
  <c r="I173" i="1" s="1"/>
  <c r="F153" i="1"/>
  <c r="H153" i="1" s="1"/>
  <c r="I153" i="1" s="1"/>
  <c r="F150" i="1"/>
  <c r="H150" i="1" s="1"/>
  <c r="I150" i="1" s="1"/>
  <c r="F144" i="1"/>
  <c r="H144" i="1" s="1"/>
  <c r="I144" i="1" s="1"/>
  <c r="F125" i="1"/>
  <c r="H125" i="1" s="1"/>
  <c r="I125" i="1" s="1"/>
  <c r="F124" i="1"/>
  <c r="H124" i="1" s="1"/>
  <c r="I124" i="1" s="1"/>
  <c r="F115" i="1"/>
  <c r="H115" i="1" s="1"/>
  <c r="I115" i="1" s="1"/>
  <c r="F172" i="1"/>
  <c r="H172" i="1" s="1"/>
  <c r="I172" i="1" s="1"/>
  <c r="F89" i="1"/>
  <c r="H89" i="1" s="1"/>
  <c r="I89" i="1" s="1"/>
  <c r="F171" i="1"/>
  <c r="H171" i="1" s="1"/>
  <c r="I171" i="1" s="1"/>
  <c r="F65" i="1"/>
  <c r="H65" i="1" s="1"/>
  <c r="I65" i="1" s="1"/>
  <c r="F63" i="1"/>
  <c r="H63" i="1" s="1"/>
  <c r="I63" i="1" s="1"/>
  <c r="F59" i="1"/>
  <c r="H59" i="1" s="1"/>
  <c r="I59" i="1" s="1"/>
  <c r="F53" i="1"/>
  <c r="H53" i="1" s="1"/>
  <c r="I53" i="1" s="1"/>
  <c r="F52" i="1"/>
  <c r="H52" i="1" s="1"/>
  <c r="I52" i="1" s="1"/>
  <c r="F50" i="1"/>
  <c r="H50" i="1" s="1"/>
  <c r="I50" i="1" s="1"/>
  <c r="F167" i="1"/>
  <c r="H167" i="1" s="1"/>
  <c r="I167" i="1" s="1"/>
  <c r="F42" i="1"/>
  <c r="H42" i="1" s="1"/>
  <c r="I42" i="1" s="1"/>
  <c r="F35" i="1"/>
  <c r="H35" i="1" s="1"/>
  <c r="I35" i="1" s="1"/>
  <c r="F166" i="1"/>
  <c r="H166" i="1" s="1"/>
  <c r="I166" i="1" s="1"/>
  <c r="F29" i="1"/>
  <c r="H29" i="1" s="1"/>
  <c r="I29" i="1" s="1"/>
  <c r="F22" i="1"/>
  <c r="H22" i="1" s="1"/>
  <c r="I22" i="1" s="1"/>
  <c r="F162" i="1"/>
  <c r="H162" i="1" s="1"/>
  <c r="I162" i="1" s="1"/>
  <c r="F17" i="1"/>
  <c r="H17" i="1" s="1"/>
  <c r="I17" i="1" s="1"/>
  <c r="F13" i="1"/>
  <c r="H13" i="1" s="1"/>
  <c r="I13" i="1" s="1"/>
</calcChain>
</file>

<file path=xl/sharedStrings.xml><?xml version="1.0" encoding="utf-8"?>
<sst xmlns="http://schemas.openxmlformats.org/spreadsheetml/2006/main" count="944" uniqueCount="497">
  <si>
    <t>Załącznik nr 1</t>
  </si>
  <si>
    <t>l.p</t>
  </si>
  <si>
    <t>Nr.</t>
  </si>
  <si>
    <t>inwentarzowy</t>
  </si>
  <si>
    <t>data aktyw./ zakup</t>
  </si>
  <si>
    <t>Nazwa składnika</t>
  </si>
  <si>
    <t>Wartość początkowa</t>
  </si>
  <si>
    <t>(EUR)</t>
  </si>
  <si>
    <t>% zużycia</t>
  </si>
  <si>
    <t>Kwalifikacja środka ( do dalszego użytkowania/ zużyty/zbędny)</t>
  </si>
  <si>
    <t>008/97</t>
  </si>
  <si>
    <t>008/512</t>
  </si>
  <si>
    <t>008/712</t>
  </si>
  <si>
    <t>008/728</t>
  </si>
  <si>
    <t>008/225</t>
  </si>
  <si>
    <t>008/224</t>
  </si>
  <si>
    <t>008/525</t>
  </si>
  <si>
    <t>008/773</t>
  </si>
  <si>
    <t>008/307</t>
  </si>
  <si>
    <t>008/226</t>
  </si>
  <si>
    <t>008/45</t>
  </si>
  <si>
    <t>809-0084</t>
  </si>
  <si>
    <t>809-0061</t>
  </si>
  <si>
    <t>008/578</t>
  </si>
  <si>
    <t>008/570</t>
  </si>
  <si>
    <t>008/579</t>
  </si>
  <si>
    <t>008/600</t>
  </si>
  <si>
    <t>809-0010</t>
  </si>
  <si>
    <t>008/500</t>
  </si>
  <si>
    <t>008/560/1</t>
  </si>
  <si>
    <t>008/494</t>
  </si>
  <si>
    <t>008/486</t>
  </si>
  <si>
    <t>008/84</t>
  </si>
  <si>
    <t>008/62</t>
  </si>
  <si>
    <t>008/498</t>
  </si>
  <si>
    <t>008/520</t>
  </si>
  <si>
    <t>008/524</t>
  </si>
  <si>
    <t>008/523</t>
  </si>
  <si>
    <t>008/522</t>
  </si>
  <si>
    <t>008/785</t>
  </si>
  <si>
    <t>008/784</t>
  </si>
  <si>
    <t>008/783</t>
  </si>
  <si>
    <t>008/777</t>
  </si>
  <si>
    <t>008/650</t>
  </si>
  <si>
    <t>809-0011</t>
  </si>
  <si>
    <t>008/720</t>
  </si>
  <si>
    <t>008/714</t>
  </si>
  <si>
    <t>008/779</t>
  </si>
  <si>
    <t>008/717</t>
  </si>
  <si>
    <t>008/509</t>
  </si>
  <si>
    <t>Wazon cylindryczny biało-niebieski wysoki</t>
  </si>
  <si>
    <t xml:space="preserve">Szafa z półkami na buty biała 38x100x201 cm </t>
  </si>
  <si>
    <t>2009</t>
  </si>
  <si>
    <t>Fotel biurowy obrotowy czarno-niebieski</t>
  </si>
  <si>
    <t>2019</t>
  </si>
  <si>
    <t>Podstawka do donic kwiatowych</t>
  </si>
  <si>
    <t>Donica biało-niebieska pejzaż</t>
  </si>
  <si>
    <t>1989</t>
  </si>
  <si>
    <t>Donica kolorowa ozdobna</t>
  </si>
  <si>
    <t>008/585</t>
  </si>
  <si>
    <t>2012</t>
  </si>
  <si>
    <t>2013</t>
  </si>
  <si>
    <t>2011</t>
  </si>
  <si>
    <t>2014</t>
  </si>
  <si>
    <t>2015</t>
  </si>
  <si>
    <t>2016</t>
  </si>
  <si>
    <t>2017</t>
  </si>
  <si>
    <t>2018</t>
  </si>
  <si>
    <t>2020</t>
  </si>
  <si>
    <t>2021</t>
  </si>
  <si>
    <t>2022</t>
  </si>
  <si>
    <t>2006</t>
  </si>
  <si>
    <t>2001</t>
  </si>
  <si>
    <t>006/28/1</t>
  </si>
  <si>
    <t>Telefon stacjonarny Chino Eh017</t>
  </si>
  <si>
    <t>2010</t>
  </si>
  <si>
    <t>006/28/2</t>
  </si>
  <si>
    <t>Telefon stacjonarny Chino-Eh017</t>
  </si>
  <si>
    <t>Telefon stacjonarny Philips Td28isd</t>
  </si>
  <si>
    <t>006/36</t>
  </si>
  <si>
    <t>006/51</t>
  </si>
  <si>
    <t>Piecyk Olejowy Singfun</t>
  </si>
  <si>
    <t>008/106</t>
  </si>
  <si>
    <t>Żyrandol 5-płomienny</t>
  </si>
  <si>
    <t>008/115</t>
  </si>
  <si>
    <t>008/123</t>
  </si>
  <si>
    <t>Stolik styl "księstwo warszawskie"</t>
  </si>
  <si>
    <t>008/131, 149</t>
  </si>
  <si>
    <t xml:space="preserve">Stolik okrągły uchylny  </t>
  </si>
  <si>
    <t>008/1-4</t>
  </si>
  <si>
    <t>Fotel stylowy tapicerowany</t>
  </si>
  <si>
    <t>Żyrandol 6-płomienny "księstwo warszawskie"</t>
  </si>
  <si>
    <t>008/155</t>
  </si>
  <si>
    <t>Lampa biurkowa mosiężna "Consul"</t>
  </si>
  <si>
    <t>008/160, 161</t>
  </si>
  <si>
    <t>Stół styl "biedermeier" z klapami</t>
  </si>
  <si>
    <t>008/162-167</t>
  </si>
  <si>
    <t>Krzesło styl "biedermaier" tapicerowane</t>
  </si>
  <si>
    <t>008/171</t>
  </si>
  <si>
    <t xml:space="preserve">Grzejnik olejowy  Midea ny138r </t>
  </si>
  <si>
    <t>1999</t>
  </si>
  <si>
    <t>008/179/5</t>
  </si>
  <si>
    <t>Telefon stacjonarny TCL HCD868TSC</t>
  </si>
  <si>
    <t>2000</t>
  </si>
  <si>
    <t>008/189/1,2</t>
  </si>
  <si>
    <t>008/190</t>
  </si>
  <si>
    <t>008/194</t>
  </si>
  <si>
    <t>008/195</t>
  </si>
  <si>
    <t>1997</t>
  </si>
  <si>
    <t>008/204</t>
  </si>
  <si>
    <t>Żyrandol drewn. 1-płomienny</t>
  </si>
  <si>
    <t>008/217</t>
  </si>
  <si>
    <t>Waga stojąca do 100 kg</t>
  </si>
  <si>
    <t>008/218</t>
  </si>
  <si>
    <t>Odkurzacz Sanyo bdcwd90</t>
  </si>
  <si>
    <t>1998</t>
  </si>
  <si>
    <t>Stolik okrągły rattan ze szklanym blatem</t>
  </si>
  <si>
    <t>008/244</t>
  </si>
  <si>
    <t>Lampa sufitowa na tarasie</t>
  </si>
  <si>
    <t>008/246/3</t>
  </si>
  <si>
    <t>Stolik szklany pod telewizor z 4 półkami</t>
  </si>
  <si>
    <t>008/246/4</t>
  </si>
  <si>
    <t>008/247</t>
  </si>
  <si>
    <t>008/251</t>
  </si>
  <si>
    <t>Żyrandol styl "tiffany"</t>
  </si>
  <si>
    <t>2002</t>
  </si>
  <si>
    <t>008/261/1</t>
  </si>
  <si>
    <t>Lampa biurowa czarna mała Avalon</t>
  </si>
  <si>
    <t>008/261/2</t>
  </si>
  <si>
    <t>Lampa biurowa czarna Avalon</t>
  </si>
  <si>
    <t>008/270/1, 3, 4</t>
  </si>
  <si>
    <t>Lampa mała nocna metalowa styl chiński</t>
  </si>
  <si>
    <t>008/270/2</t>
  </si>
  <si>
    <t>008/270/5</t>
  </si>
  <si>
    <t>008/270/6</t>
  </si>
  <si>
    <t xml:space="preserve">Lampa mała nocna metalowa styl chiński </t>
  </si>
  <si>
    <t>008/271/1-3</t>
  </si>
  <si>
    <t xml:space="preserve">Szafa ubraniowa 1-drzwiowa </t>
  </si>
  <si>
    <t>008/272</t>
  </si>
  <si>
    <t>Szafa ubraniowa 2-drzwiowa</t>
  </si>
  <si>
    <t>2003</t>
  </si>
  <si>
    <t>008/277</t>
  </si>
  <si>
    <t>Szafka kuchenna zielona stojąca-komplet</t>
  </si>
  <si>
    <t>008/296</t>
  </si>
  <si>
    <t>Żyrandol 3-płomienny - zwis</t>
  </si>
  <si>
    <t>2005</t>
  </si>
  <si>
    <t>008/304</t>
  </si>
  <si>
    <t>Żyrandol 1-płomienny</t>
  </si>
  <si>
    <t>Szafa 2-drzwiowa stylowa ciemna</t>
  </si>
  <si>
    <t>008/342</t>
  </si>
  <si>
    <t xml:space="preserve">Żyrandol 6-płomienny "księstwo warszawskie" </t>
  </si>
  <si>
    <t>008/343/2</t>
  </si>
  <si>
    <t>Pulpit projekcyjny Leemc</t>
  </si>
  <si>
    <t>008/351</t>
  </si>
  <si>
    <t>Telefon stacjonarny Telsda hw833</t>
  </si>
  <si>
    <t>008/353</t>
  </si>
  <si>
    <t>Żyrandol 8-płomienny</t>
  </si>
  <si>
    <t>008/354</t>
  </si>
  <si>
    <t>Stolik okolicznościowy ława styl chiński</t>
  </si>
  <si>
    <t>008/355</t>
  </si>
  <si>
    <t>Bufet drewniany Styl chiński</t>
  </si>
  <si>
    <t>008/358</t>
  </si>
  <si>
    <t>Lampa biurkowa stylizowana</t>
  </si>
  <si>
    <t>008/361</t>
  </si>
  <si>
    <t>Lampa stojąca z abażurem</t>
  </si>
  <si>
    <t>008/372</t>
  </si>
  <si>
    <t>Żyrandol 12-płomienny</t>
  </si>
  <si>
    <t>Lampa wisząca pojedyńcza styl chiński</t>
  </si>
  <si>
    <t>008/428</t>
  </si>
  <si>
    <t xml:space="preserve">Żyrandol metal 8-płomienny </t>
  </si>
  <si>
    <t>008/429</t>
  </si>
  <si>
    <t>Odtwarzacz dvd Bubugao HD903</t>
  </si>
  <si>
    <t>008/439</t>
  </si>
  <si>
    <t>Stolik kwadratowy szklany blat</t>
  </si>
  <si>
    <t>008/440</t>
  </si>
  <si>
    <t>008/442</t>
  </si>
  <si>
    <t>Dywan jedwabny okrągły</t>
  </si>
  <si>
    <t>008/444</t>
  </si>
  <si>
    <t>Żyrandol 8-płomienny srebrny</t>
  </si>
  <si>
    <t>008/445</t>
  </si>
  <si>
    <t>Stolik prostokątny szklany blat</t>
  </si>
  <si>
    <t>008/446</t>
  </si>
  <si>
    <t>Stół biały okrągły rozsuwany blat</t>
  </si>
  <si>
    <t>008/456</t>
  </si>
  <si>
    <t>Łóżko 2-osobowe z zagłówkiem pokrytym skórą</t>
  </si>
  <si>
    <t>008/457, 458</t>
  </si>
  <si>
    <t>Szafka nocna</t>
  </si>
  <si>
    <t>008/459</t>
  </si>
  <si>
    <t>Lampka nocna metalowa okrągła</t>
  </si>
  <si>
    <t>008/461</t>
  </si>
  <si>
    <t>Toaletka drewniana</t>
  </si>
  <si>
    <t>008/462</t>
  </si>
  <si>
    <t>Taboret puf skóra krem.</t>
  </si>
  <si>
    <t>008/463</t>
  </si>
  <si>
    <t>008/464, 465</t>
  </si>
  <si>
    <t>Stolik biały z szufladą</t>
  </si>
  <si>
    <t>008/483</t>
  </si>
  <si>
    <t>Odtwarzacz dvd Malata 6659</t>
  </si>
  <si>
    <t>008/484</t>
  </si>
  <si>
    <t>Odtwarzacz dvd  Malata M895</t>
  </si>
  <si>
    <t>008/485</t>
  </si>
  <si>
    <t>Radioodbiornik Teac TC550D + 2 głośniki</t>
  </si>
  <si>
    <t>Biurko drewniane styl kolonialny</t>
  </si>
  <si>
    <t>008/488, 489</t>
  </si>
  <si>
    <t>Szafka bufetowa ze szklanymi drzwiami</t>
  </si>
  <si>
    <t>Szafka mała styl kolonialny na kółkach</t>
  </si>
  <si>
    <t>008/495, 496</t>
  </si>
  <si>
    <t>Stolik boczny kwadrat styl kolonialny</t>
  </si>
  <si>
    <t>Kanapa drewniana tapicerowana 3-osobowa styl kolonialny</t>
  </si>
  <si>
    <t>008/499</t>
  </si>
  <si>
    <t>Szafka 2-drzwiowa z półkami na buty styl kolonialny</t>
  </si>
  <si>
    <t>008/5, 6</t>
  </si>
  <si>
    <t>Kanapa stylowa tapicerowana 2-osobowa</t>
  </si>
  <si>
    <t>Regał biblioteczny drewniany</t>
  </si>
  <si>
    <t>008/502/3</t>
  </si>
  <si>
    <t>008/503</t>
  </si>
  <si>
    <t>008/504, 505</t>
  </si>
  <si>
    <t>008/506/1</t>
  </si>
  <si>
    <t>Biurko drewn. Jasne</t>
  </si>
  <si>
    <t>008/507</t>
  </si>
  <si>
    <t>Komoda czarna 4-szuflad. Ikea</t>
  </si>
  <si>
    <t>008/51,54-56</t>
  </si>
  <si>
    <t>Krzesło białe tapicerowane zieleń</t>
  </si>
  <si>
    <t>008/511</t>
  </si>
  <si>
    <t>008/515-518</t>
  </si>
  <si>
    <t>Fotel tapicerowany styl kolonialny</t>
  </si>
  <si>
    <t>008/519</t>
  </si>
  <si>
    <t>Stolik niski ława styl kolonialny</t>
  </si>
  <si>
    <t>Stolik dekoracyjny (półka) styl kolonialny</t>
  </si>
  <si>
    <t>Fotel tapicerowany do narożnika</t>
  </si>
  <si>
    <t>Kanapa tapicerowana styl kolonialny do narożnika</t>
  </si>
  <si>
    <t>Stolik niski do kanapy narożnej</t>
  </si>
  <si>
    <t>Lampa stolik. z figurą kobiety</t>
  </si>
  <si>
    <t>008/529</t>
  </si>
  <si>
    <t>Kanapa tapicerowana biała IKEA</t>
  </si>
  <si>
    <t>008/530</t>
  </si>
  <si>
    <t>Żaluzje drewniane jasne</t>
  </si>
  <si>
    <t>008/531</t>
  </si>
  <si>
    <t>008/536</t>
  </si>
  <si>
    <t>Szafka łazienkowa 5-szufladowa</t>
  </si>
  <si>
    <t>008/538/1-12</t>
  </si>
  <si>
    <t>Krzesło drewniane ciemne styl kolonialny</t>
  </si>
  <si>
    <t>008/541</t>
  </si>
  <si>
    <t xml:space="preserve">Szafka biała łazienkowa </t>
  </si>
  <si>
    <t>008/542</t>
  </si>
  <si>
    <t>Szafka ścienna łazienkowa z umywalka</t>
  </si>
  <si>
    <t>008/544</t>
  </si>
  <si>
    <t>Stolik barek na kółkach</t>
  </si>
  <si>
    <t>008/545/2</t>
  </si>
  <si>
    <t>Żaluzje drewn.jasne</t>
  </si>
  <si>
    <t>008/549/2</t>
  </si>
  <si>
    <t>Żelazko Philips 1900</t>
  </si>
  <si>
    <t>008/552</t>
  </si>
  <si>
    <t>Kinkiet 5-lampowy łazienkowy</t>
  </si>
  <si>
    <t>008/553</t>
  </si>
  <si>
    <t>Zlewozmywak metalowy kuchenny moen + bateria</t>
  </si>
  <si>
    <t>008/554/1</t>
  </si>
  <si>
    <t>Deska do prasowania z kółkami</t>
  </si>
  <si>
    <t>008/558/1-6</t>
  </si>
  <si>
    <t>Lampa stojąca metal.składana</t>
  </si>
  <si>
    <t>Szafka nocna szeroka styl kolonialny</t>
  </si>
  <si>
    <t>008/560/2</t>
  </si>
  <si>
    <t>008/561</t>
  </si>
  <si>
    <t>Szafa na książki - biała</t>
  </si>
  <si>
    <t>008/562</t>
  </si>
  <si>
    <t>Szafa  na książki - brązowa</t>
  </si>
  <si>
    <t>Fotel biurowy tapicerowany styl kolonialny</t>
  </si>
  <si>
    <t>008/571/1-13</t>
  </si>
  <si>
    <t>008/574/1-27</t>
  </si>
  <si>
    <t>008/580/1, 2</t>
  </si>
  <si>
    <t>Świecznik metalowy stołowy 5-ramienny</t>
  </si>
  <si>
    <t>008/582/1-2</t>
  </si>
  <si>
    <t>Popielniczka metalowa zamykana</t>
  </si>
  <si>
    <t>Donica ozdobna z podstawką drewnianą</t>
  </si>
  <si>
    <t>008/589</t>
  </si>
  <si>
    <t>Żyrandol 8-płomienny "księstwo warszawskie"</t>
  </si>
  <si>
    <t>008/590</t>
  </si>
  <si>
    <t>008/591</t>
  </si>
  <si>
    <t>Żyrandol 8-płomienny "księstwo warsz."</t>
  </si>
  <si>
    <t>008/593</t>
  </si>
  <si>
    <t>Skrzynia drewniana 4-szufladowa</t>
  </si>
  <si>
    <t>008/604</t>
  </si>
  <si>
    <t>Szafa ubraniowa 2-drzwiowa jasna</t>
  </si>
  <si>
    <t>008/605, 606</t>
  </si>
  <si>
    <t>Szafa ubraniowa 2-drzwiowa biała</t>
  </si>
  <si>
    <t>008/607, 608</t>
  </si>
  <si>
    <t>Łóżko piętrowe szare</t>
  </si>
  <si>
    <t>008/609</t>
  </si>
  <si>
    <t>Fotel biurowy szary</t>
  </si>
  <si>
    <t>008/610</t>
  </si>
  <si>
    <t>Biurko białe 5-szufladowe</t>
  </si>
  <si>
    <t>008/611</t>
  </si>
  <si>
    <t>Szafka łazienkowa 3-półkowa brzoza</t>
  </si>
  <si>
    <t>008/615</t>
  </si>
  <si>
    <t>Grzejnik elektryczno-olejowy</t>
  </si>
  <si>
    <t>Fotel brązowy tapic. stylowy</t>
  </si>
  <si>
    <t>008/628, 629</t>
  </si>
  <si>
    <t>Lampka stołowa czarny abażur</t>
  </si>
  <si>
    <t>008/630</t>
  </si>
  <si>
    <t>008/638</t>
  </si>
  <si>
    <t>008/639</t>
  </si>
  <si>
    <t>Komoda 4-szufladowa ciemny brąz</t>
  </si>
  <si>
    <t>008/640, 641</t>
  </si>
  <si>
    <t>Szafka nocna 1-drzwiowa ciemny brąz</t>
  </si>
  <si>
    <t>008/642</t>
  </si>
  <si>
    <t>Łóżko 1,5x2,0m ciemny brąz</t>
  </si>
  <si>
    <t>008/643</t>
  </si>
  <si>
    <t>Skrzynia biała łazienkowa</t>
  </si>
  <si>
    <t>008/645, 646</t>
  </si>
  <si>
    <t>Szafka łazienkowa biała 2-drzwiowa</t>
  </si>
  <si>
    <t>008/647</t>
  </si>
  <si>
    <t>Biurko 0,6 x 1,2 białe z szufladami</t>
  </si>
  <si>
    <t>008/65/1, 2</t>
  </si>
  <si>
    <t>Lampa stolikowa nocna</t>
  </si>
  <si>
    <t>Lampa stojąca zakrzywiona z białym kloszem</t>
  </si>
  <si>
    <t>008/651</t>
  </si>
  <si>
    <t>Lampa stojąca zakrzywiona z czarnym kloszem</t>
  </si>
  <si>
    <t>008/652</t>
  </si>
  <si>
    <t>Lampa stojąca z czarnym kloszem</t>
  </si>
  <si>
    <t>008/654,655</t>
  </si>
  <si>
    <t>Szafka nocna biała 1-szufladowa</t>
  </si>
  <si>
    <t>008/657</t>
  </si>
  <si>
    <t>008/658, 659</t>
  </si>
  <si>
    <t>008/660</t>
  </si>
  <si>
    <t>Szafa 2-drzwiowa 3-szufladowa ciemny brąz</t>
  </si>
  <si>
    <t>008/661</t>
  </si>
  <si>
    <t>008/666</t>
  </si>
  <si>
    <t>Szafa ubraniowa 3-drzwiowa z nadstawką</t>
  </si>
  <si>
    <t>008/677</t>
  </si>
  <si>
    <t>Komoda telewizyjna czarno-czerwona</t>
  </si>
  <si>
    <t>008/679</t>
  </si>
  <si>
    <t>Lustro ścienne w drewn. ramie</t>
  </si>
  <si>
    <t>Dywan biało czarny we wzory 200x200</t>
  </si>
  <si>
    <t>008/690</t>
  </si>
  <si>
    <t>Dywan ciemnoszary we wzory 160x230</t>
  </si>
  <si>
    <t>008/692</t>
  </si>
  <si>
    <t>Dywan szary we wzory 170x240</t>
  </si>
  <si>
    <t>008/701</t>
  </si>
  <si>
    <t>Lampa ścienna 4-płomienna biała</t>
  </si>
  <si>
    <t>008/702</t>
  </si>
  <si>
    <t>Lampa ścienna 3-płomienna biała</t>
  </si>
  <si>
    <t>008/703</t>
  </si>
  <si>
    <t>Szafka łazienkowa z lustrem 1-drzwiowa</t>
  </si>
  <si>
    <t>008/705</t>
  </si>
  <si>
    <t>Komoda 6-szufladowa biała 161x81 cm</t>
  </si>
  <si>
    <t>008/706</t>
  </si>
  <si>
    <t>Szafka łazienkowa stojąca biała wysoka</t>
  </si>
  <si>
    <t>008/708</t>
  </si>
  <si>
    <t>Wieszak na ubrania metalowy ciemny z pólkami na buty</t>
  </si>
  <si>
    <t>008/709</t>
  </si>
  <si>
    <t>Lustro ścienne w drewnianej białej ramie 74x165 cm</t>
  </si>
  <si>
    <t>008/713</t>
  </si>
  <si>
    <t>Szafa 3-drzwiowa z relingiem bez półek biała 60x150x236 cm</t>
  </si>
  <si>
    <t xml:space="preserve">Szafa 3-drzwiowa z lustrem, relingiem i 6 koszami biała 60x150x236 cm  </t>
  </si>
  <si>
    <t>008/8-11, 13-14</t>
  </si>
  <si>
    <t>Krzesło stylowe tapicerowane</t>
  </si>
  <si>
    <t>008/715, 716</t>
  </si>
  <si>
    <t>Szafka 2 drzwiowa, 2-półkowa, biała 40x100x100 cm</t>
  </si>
  <si>
    <t>Łóżko rozkładane białe z 2 materacami 90 x 200 cm</t>
  </si>
  <si>
    <t>szafka na książki</t>
  </si>
  <si>
    <t>008/743</t>
  </si>
  <si>
    <t>odkurzacz Philips FC8472</t>
  </si>
  <si>
    <t>008/753</t>
  </si>
  <si>
    <t>stół kuchenny biały</t>
  </si>
  <si>
    <t>008/754</t>
  </si>
  <si>
    <t>krzesło kuchenne białe</t>
  </si>
  <si>
    <t>008/755</t>
  </si>
  <si>
    <t>008/761</t>
  </si>
  <si>
    <t>stolik kuchenny czarny i 4 taborety</t>
  </si>
  <si>
    <t>008/467/1-2</t>
  </si>
  <si>
    <t>Lampka stolikowa z abażurem</t>
  </si>
  <si>
    <t>Fotel tapicerowany bordo</t>
  </si>
  <si>
    <t>Szafa 2-drzwiowa na buty zielona</t>
  </si>
  <si>
    <t>Żyrandol 12-płomienny "księstwo warszawskie"</t>
  </si>
  <si>
    <t>Dywan 4x5 m</t>
  </si>
  <si>
    <t>Dywan jedwab, wełna</t>
  </si>
  <si>
    <t>809-0049</t>
  </si>
  <si>
    <t>Kanapa 2-osobowa skóra kremowa</t>
  </si>
  <si>
    <t>008/775, 776</t>
  </si>
  <si>
    <t>Szafka barek styl kolonialny</t>
  </si>
  <si>
    <t>809-0062</t>
  </si>
  <si>
    <t>Kredens drewniany styl kolonialny</t>
  </si>
  <si>
    <t>809-0063</t>
  </si>
  <si>
    <t>Szafka kredens styl kolonialny</t>
  </si>
  <si>
    <t>809-0080</t>
  </si>
  <si>
    <t>Parawan drewniany 3-skrzydłowy</t>
  </si>
  <si>
    <t>809-0082,83</t>
  </si>
  <si>
    <t xml:space="preserve">Stół drewniany rozkładany - styl kolonialny </t>
  </si>
  <si>
    <t>Szafka drewniana styl kolonialny</t>
  </si>
  <si>
    <t>809-0085</t>
  </si>
  <si>
    <t>Szafka kuchenna jasnobeżowa - komplet</t>
  </si>
  <si>
    <t>809-0091</t>
  </si>
  <si>
    <t>Półka metalowa magazynowa-komplet</t>
  </si>
  <si>
    <t>809-0096</t>
  </si>
  <si>
    <t>Komoda 4-drzwiowa 3-szufladowa</t>
  </si>
  <si>
    <t>809-0097</t>
  </si>
  <si>
    <t>Komoda bufet ze szklanymi drzwiami</t>
  </si>
  <si>
    <t>809-0098</t>
  </si>
  <si>
    <t>Stół prostokątny 100x150 rozkładany</t>
  </si>
  <si>
    <t>809-0099</t>
  </si>
  <si>
    <t>Komoda pod TV 2-drzwiowa</t>
  </si>
  <si>
    <t>809-0100</t>
  </si>
  <si>
    <t>Kanapa narożnik ciemny brąz-skóra</t>
  </si>
  <si>
    <t>809-0102</t>
  </si>
  <si>
    <t>Stolik okolicznościowy czarny z ratanem</t>
  </si>
  <si>
    <t>809-0104</t>
  </si>
  <si>
    <t>809-0105</t>
  </si>
  <si>
    <t>Szafka boczna czarna z ratanem</t>
  </si>
  <si>
    <t>809-0106</t>
  </si>
  <si>
    <t>Szafa ubraniowa 5-drzwiowa biała</t>
  </si>
  <si>
    <t>dywan wełniany wzorzysty 0,7 x 1,3 m</t>
  </si>
  <si>
    <t>008/513</t>
  </si>
  <si>
    <t>szafka z panelem pod TV</t>
  </si>
  <si>
    <t>łóżko 180x200 ciemnobrązowe</t>
  </si>
  <si>
    <t>008/778</t>
  </si>
  <si>
    <t>łóżko 180x200 białe</t>
  </si>
  <si>
    <t>biurko białe 105 x 50 z modułem</t>
  </si>
  <si>
    <t>008/781</t>
  </si>
  <si>
    <t>szafa ubraniowa brązowa z lustrem</t>
  </si>
  <si>
    <t>008/782</t>
  </si>
  <si>
    <t>komoda brązowa 6-szufladowa</t>
  </si>
  <si>
    <t>nakastlik brązowy</t>
  </si>
  <si>
    <t xml:space="preserve">liczba pozycji </t>
  </si>
  <si>
    <t>809-0077</t>
  </si>
  <si>
    <t>Zmywarka Beko BEN1503</t>
  </si>
  <si>
    <t>809-0078</t>
  </si>
  <si>
    <t>Pralka LG Inverter WDC12340D</t>
  </si>
  <si>
    <t>008/688</t>
  </si>
  <si>
    <t>Szafa drewniana jasna ubraniowa</t>
  </si>
  <si>
    <t>Szafka drewniana jasna nocna</t>
  </si>
  <si>
    <t>Szafka drewniana jasna bieliźniarka</t>
  </si>
  <si>
    <t>008/508</t>
  </si>
  <si>
    <t>Krzesło biurowe obrot.czerwone</t>
  </si>
  <si>
    <t>Łóżko drewniane 2-osobowe</t>
  </si>
  <si>
    <t>Regał drewniany jasny</t>
  </si>
  <si>
    <t>008/689</t>
  </si>
  <si>
    <t>008/634</t>
  </si>
  <si>
    <t>Chodnik dywanowy 0,8x1,5 beżowy</t>
  </si>
  <si>
    <t>008/430</t>
  </si>
  <si>
    <t>Fotel skóra kremowy</t>
  </si>
  <si>
    <t>809-0109</t>
  </si>
  <si>
    <t>szafki kuchenne białe (zabudowa z blatem)</t>
  </si>
  <si>
    <t>008/48/1</t>
  </si>
  <si>
    <t>008/757</t>
  </si>
  <si>
    <t>okap kuchenny Ascoli (srebrny)</t>
  </si>
  <si>
    <t>008/759</t>
  </si>
  <si>
    <t>piekarnik elektryczny Gram IO-9600-90-X</t>
  </si>
  <si>
    <t>809-0026</t>
  </si>
  <si>
    <t>2004</t>
  </si>
  <si>
    <t>809-0057</t>
  </si>
  <si>
    <t>Zmywarka Beko (bez obudowy) w szafce</t>
  </si>
  <si>
    <t>Dywan 4x4 m</t>
  </si>
  <si>
    <t>Lampa biurkowa stylowa ("kamienna")</t>
  </si>
  <si>
    <t>Lampa biurkowa stylowa ("świecznik")</t>
  </si>
  <si>
    <t>008/48/2</t>
  </si>
  <si>
    <t>008/786</t>
  </si>
  <si>
    <t>taboret ze schodkiem</t>
  </si>
  <si>
    <r>
      <t xml:space="preserve">Kuchnia płyta elektryczna Valenti + </t>
    </r>
    <r>
      <rPr>
        <strike/>
        <sz val="9"/>
        <color rgb="FF7030A0"/>
        <rFont val="Calibri"/>
        <family val="2"/>
        <charset val="238"/>
        <scheme val="minor"/>
      </rPr>
      <t>piekarnik elektryczny</t>
    </r>
  </si>
  <si>
    <t>008/107</t>
  </si>
  <si>
    <t>Lustro ścienne</t>
  </si>
  <si>
    <t>809/0103</t>
  </si>
  <si>
    <t>809-0051</t>
  </si>
  <si>
    <t>Kuchnia elektryczna Chef-płyta 4-palnikowa</t>
  </si>
  <si>
    <t>Szafka tv ze szkl.drzwiami</t>
  </si>
  <si>
    <t>008/758</t>
  </si>
  <si>
    <t>008/760</t>
  </si>
  <si>
    <t>piekarnik elektryczny Gram IO-9500-10-X</t>
  </si>
  <si>
    <t>809-0108</t>
  </si>
  <si>
    <t>008/682</t>
  </si>
  <si>
    <t>Regał magazynowy metalowy 12 - półek</t>
  </si>
  <si>
    <t>Krzesło składane</t>
  </si>
  <si>
    <t>008/455</t>
  </si>
  <si>
    <t>Krzesło tapicerowane czarne</t>
  </si>
  <si>
    <t>008/362</t>
  </si>
  <si>
    <t xml:space="preserve">Szafka barek czarna styl chiński  </t>
  </si>
  <si>
    <t>008/284/1</t>
  </si>
  <si>
    <t>Termowentylator Gree knt-15</t>
  </si>
  <si>
    <t>008/284/4</t>
  </si>
  <si>
    <t>Termowentylator Midea m615</t>
  </si>
  <si>
    <t>008/633</t>
  </si>
  <si>
    <t>809-0002</t>
  </si>
  <si>
    <t>Kuchnia Beko elektryczna z piekarnikiem</t>
  </si>
  <si>
    <t>809-0030</t>
  </si>
  <si>
    <t>Dywan 3,7x2,7 m</t>
  </si>
  <si>
    <t>008/756</t>
  </si>
  <si>
    <t>szafki kuchenne górne (czarno-białe)</t>
  </si>
  <si>
    <t>809/0107</t>
  </si>
  <si>
    <t>szafki kuchenne dolne (czarno-białe, zabudowa)</t>
  </si>
  <si>
    <t>006/114</t>
  </si>
  <si>
    <t>wyciąg kuchenny Midea</t>
  </si>
  <si>
    <t>008/43</t>
  </si>
  <si>
    <t>Konsola biała pod kwiaty</t>
  </si>
  <si>
    <t>008/417/1-4</t>
  </si>
  <si>
    <t>Wartość jedn. w przypadku sprzedaży w pierwszym przetargu</t>
  </si>
  <si>
    <t>Wykaz składników majątku ruchomego Konsulatu Generalnego RP w Kantonie uznanych za zbędne/zużyte w dn. 08.07.2026 r.</t>
  </si>
  <si>
    <t>cena wywoławcza</t>
  </si>
  <si>
    <t>do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</si>
</sst>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9"/>
      <color rgb="FF7030A0"/>
      <name val="Calibri"/>
      <family val="2"/>
      <charset val="238"/>
      <scheme val="minor"/>
    </font>
    <font>
      <sz val="11"/>
      <color rgb="FFFFC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80">
    <xf numFmtId="0" fontId="0" fillId="0" borderId="0" xfId="0"/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4" borderId="1" xfId="0" applyFill="1" applyBorder="1"/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49" fontId="10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4" fontId="8" fillId="4" borderId="1" xfId="0" applyNumberFormat="1" applyFont="1" applyFill="1" applyBorder="1" applyAlignment="1">
      <alignment horizontal="right" vertical="center"/>
    </xf>
    <xf numFmtId="49" fontId="8" fillId="4" borderId="1" xfId="0" applyNumberFormat="1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horizontal="center" vertical="center"/>
    </xf>
    <xf numFmtId="49" fontId="8" fillId="4" borderId="1" xfId="1" applyNumberFormat="1" applyFont="1" applyFill="1" applyBorder="1" applyAlignment="1">
      <alignment vertical="center"/>
    </xf>
    <xf numFmtId="0" fontId="8" fillId="4" borderId="1" xfId="1" applyFont="1" applyFill="1" applyBorder="1" applyAlignment="1">
      <alignment horizontal="center" vertical="center" wrapText="1"/>
    </xf>
    <xf numFmtId="4" fontId="8" fillId="4" borderId="1" xfId="1" applyNumberFormat="1" applyFont="1" applyFill="1" applyBorder="1" applyAlignment="1">
      <alignment vertical="center"/>
    </xf>
    <xf numFmtId="0" fontId="11" fillId="4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vertical="center"/>
    </xf>
    <xf numFmtId="0" fontId="13" fillId="0" borderId="0" xfId="0" applyFont="1"/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left" vertical="center"/>
    </xf>
    <xf numFmtId="3" fontId="14" fillId="4" borderId="1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vertical="center"/>
    </xf>
    <xf numFmtId="49" fontId="14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vertical="center"/>
    </xf>
    <xf numFmtId="4" fontId="14" fillId="4" borderId="1" xfId="0" applyNumberFormat="1" applyFont="1" applyFill="1" applyBorder="1" applyAlignment="1">
      <alignment horizontal="right" vertical="center"/>
    </xf>
    <xf numFmtId="49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4" fontId="14" fillId="5" borderId="1" xfId="0" applyNumberFormat="1" applyFont="1" applyFill="1" applyBorder="1" applyAlignment="1">
      <alignment vertical="center"/>
    </xf>
    <xf numFmtId="49" fontId="8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49"/>
  <sheetViews>
    <sheetView tabSelected="1" topLeftCell="A168" workbookViewId="0">
      <selection activeCell="F275" sqref="F274:F275"/>
    </sheetView>
  </sheetViews>
  <sheetFormatPr defaultRowHeight="15" x14ac:dyDescent="0.25"/>
  <cols>
    <col min="1" max="1" width="4.7109375" customWidth="1"/>
    <col min="2" max="2" width="17.7109375" customWidth="1"/>
    <col min="3" max="3" width="20.42578125" customWidth="1"/>
    <col min="4" max="4" width="41.5703125" customWidth="1"/>
    <col min="5" max="5" width="9.7109375" customWidth="1"/>
    <col min="8" max="8" width="0" hidden="1" customWidth="1"/>
    <col min="10" max="10" width="15.28515625" customWidth="1"/>
  </cols>
  <sheetData>
    <row r="2" spans="1:10" x14ac:dyDescent="0.25">
      <c r="A2" s="1"/>
    </row>
    <row r="3" spans="1:10" ht="47.25" customHeight="1" x14ac:dyDescent="0.25">
      <c r="A3" s="75" t="s">
        <v>0</v>
      </c>
      <c r="B3" s="75"/>
    </row>
    <row r="4" spans="1:10" ht="54" customHeight="1" x14ac:dyDescent="0.25">
      <c r="A4" s="76" t="s">
        <v>494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75.75" customHeight="1" x14ac:dyDescent="0.25">
      <c r="A5" s="77" t="s">
        <v>1</v>
      </c>
      <c r="B5" s="2" t="s">
        <v>2</v>
      </c>
      <c r="C5" s="77" t="s">
        <v>4</v>
      </c>
      <c r="D5" s="73" t="s">
        <v>5</v>
      </c>
      <c r="E5" s="73" t="s">
        <v>422</v>
      </c>
      <c r="F5" s="2" t="s">
        <v>6</v>
      </c>
      <c r="G5" s="74" t="s">
        <v>8</v>
      </c>
      <c r="H5" s="2" t="s">
        <v>493</v>
      </c>
      <c r="I5" s="2" t="s">
        <v>495</v>
      </c>
      <c r="J5" s="73" t="s">
        <v>9</v>
      </c>
    </row>
    <row r="6" spans="1:10" x14ac:dyDescent="0.25">
      <c r="A6" s="78"/>
      <c r="B6" s="9" t="s">
        <v>3</v>
      </c>
      <c r="C6" s="78"/>
      <c r="D6" s="74"/>
      <c r="E6" s="74"/>
      <c r="F6" s="9" t="s">
        <v>7</v>
      </c>
      <c r="G6" s="79"/>
      <c r="H6" s="9" t="s">
        <v>7</v>
      </c>
      <c r="I6" s="9" t="s">
        <v>7</v>
      </c>
      <c r="J6" s="74"/>
    </row>
    <row r="7" spans="1:10" x14ac:dyDescent="0.25">
      <c r="A7" s="12">
        <v>1</v>
      </c>
      <c r="B7" s="13" t="s">
        <v>117</v>
      </c>
      <c r="C7" s="13" t="s">
        <v>108</v>
      </c>
      <c r="D7" s="14" t="s">
        <v>118</v>
      </c>
      <c r="E7" s="15">
        <v>2</v>
      </c>
      <c r="F7" s="16">
        <v>34</v>
      </c>
      <c r="G7" s="65">
        <v>0.7</v>
      </c>
      <c r="H7" s="68">
        <f>F7-(F7*G7)</f>
        <v>10.200000000000003</v>
      </c>
      <c r="I7" s="68">
        <f t="shared" ref="I7:I46" si="0">H7/2</f>
        <v>5.1000000000000014</v>
      </c>
      <c r="J7" s="64" t="s">
        <v>496</v>
      </c>
    </row>
    <row r="8" spans="1:10" x14ac:dyDescent="0.25">
      <c r="A8" s="12">
        <v>2</v>
      </c>
      <c r="B8" s="13" t="s">
        <v>15</v>
      </c>
      <c r="C8" s="13" t="s">
        <v>57</v>
      </c>
      <c r="D8" s="14" t="s">
        <v>58</v>
      </c>
      <c r="E8" s="17">
        <v>1</v>
      </c>
      <c r="F8" s="16">
        <v>27</v>
      </c>
      <c r="G8" s="65">
        <v>0.7</v>
      </c>
      <c r="H8" s="68">
        <f>F8-(F8*G8)</f>
        <v>8.1000000000000014</v>
      </c>
      <c r="I8" s="68">
        <f t="shared" si="0"/>
        <v>4.0500000000000007</v>
      </c>
      <c r="J8" s="64" t="s">
        <v>496</v>
      </c>
    </row>
    <row r="9" spans="1:10" x14ac:dyDescent="0.25">
      <c r="A9" s="12">
        <v>3</v>
      </c>
      <c r="B9" s="13" t="s">
        <v>59</v>
      </c>
      <c r="C9" s="13" t="s">
        <v>60</v>
      </c>
      <c r="D9" s="14" t="s">
        <v>273</v>
      </c>
      <c r="E9" s="17">
        <v>1</v>
      </c>
      <c r="F9" s="16">
        <v>55</v>
      </c>
      <c r="G9" s="65">
        <v>0.7</v>
      </c>
      <c r="H9" s="68">
        <f>F9-(F9*G9)</f>
        <v>16.5</v>
      </c>
      <c r="I9" s="68">
        <f t="shared" si="0"/>
        <v>8.25</v>
      </c>
      <c r="J9" s="64" t="s">
        <v>496</v>
      </c>
    </row>
    <row r="10" spans="1:10" x14ac:dyDescent="0.25">
      <c r="A10" s="12">
        <v>4</v>
      </c>
      <c r="B10" s="13" t="s">
        <v>14</v>
      </c>
      <c r="C10" s="13" t="s">
        <v>57</v>
      </c>
      <c r="D10" s="14" t="s">
        <v>56</v>
      </c>
      <c r="E10" s="17">
        <v>1</v>
      </c>
      <c r="F10" s="16">
        <v>129</v>
      </c>
      <c r="G10" s="65">
        <v>0.7</v>
      </c>
      <c r="H10" s="68">
        <f>F10-(F10*G10)</f>
        <v>38.700000000000003</v>
      </c>
      <c r="I10" s="68">
        <f t="shared" si="0"/>
        <v>19.350000000000001</v>
      </c>
      <c r="J10" s="64" t="s">
        <v>496</v>
      </c>
    </row>
    <row r="11" spans="1:10" x14ac:dyDescent="0.25">
      <c r="A11" s="12">
        <v>5</v>
      </c>
      <c r="B11" s="13" t="s">
        <v>214</v>
      </c>
      <c r="C11" s="13" t="s">
        <v>52</v>
      </c>
      <c r="D11" s="14" t="s">
        <v>55</v>
      </c>
      <c r="E11" s="17">
        <v>1</v>
      </c>
      <c r="F11" s="16">
        <v>20.22</v>
      </c>
      <c r="G11" s="65">
        <v>0.7</v>
      </c>
      <c r="H11" s="68">
        <f>F11-(F11*G11)</f>
        <v>6.0660000000000007</v>
      </c>
      <c r="I11" s="68">
        <f t="shared" si="0"/>
        <v>3.0330000000000004</v>
      </c>
      <c r="J11" s="64" t="s">
        <v>496</v>
      </c>
    </row>
    <row r="12" spans="1:10" x14ac:dyDescent="0.25">
      <c r="A12" s="12">
        <v>6</v>
      </c>
      <c r="B12" s="3" t="s">
        <v>254</v>
      </c>
      <c r="C12" s="4" t="s">
        <v>62</v>
      </c>
      <c r="D12" s="10" t="s">
        <v>255</v>
      </c>
      <c r="E12" s="6">
        <v>1</v>
      </c>
      <c r="F12" s="7">
        <v>181.92</v>
      </c>
      <c r="G12" s="66">
        <v>0.7</v>
      </c>
      <c r="H12" s="68">
        <f>F12-(F12*G12)</f>
        <v>54.576000000000008</v>
      </c>
      <c r="I12" s="68">
        <f t="shared" si="0"/>
        <v>27.288000000000004</v>
      </c>
      <c r="J12" s="64" t="s">
        <v>496</v>
      </c>
    </row>
    <row r="13" spans="1:10" x14ac:dyDescent="0.25">
      <c r="A13" s="12">
        <v>7</v>
      </c>
      <c r="B13" s="4" t="s">
        <v>258</v>
      </c>
      <c r="C13" s="4" t="s">
        <v>62</v>
      </c>
      <c r="D13" s="5" t="s">
        <v>259</v>
      </c>
      <c r="E13" s="3">
        <v>6</v>
      </c>
      <c r="F13" s="7">
        <f>8.56+8.56+8.56+8.56+8.56+8.53</f>
        <v>51.330000000000005</v>
      </c>
      <c r="G13" s="66">
        <v>0.7</v>
      </c>
      <c r="H13" s="68">
        <f>F13-(F13*G13)</f>
        <v>15.399000000000001</v>
      </c>
      <c r="I13" s="68">
        <f t="shared" si="0"/>
        <v>7.6995000000000005</v>
      </c>
      <c r="J13" s="64" t="s">
        <v>496</v>
      </c>
    </row>
    <row r="14" spans="1:10" x14ac:dyDescent="0.25">
      <c r="A14" s="12">
        <v>8</v>
      </c>
      <c r="B14" s="3" t="s">
        <v>423</v>
      </c>
      <c r="C14" s="4" t="s">
        <v>75</v>
      </c>
      <c r="D14" s="10" t="s">
        <v>424</v>
      </c>
      <c r="E14" s="6">
        <v>1</v>
      </c>
      <c r="F14" s="7">
        <v>639.04999999999995</v>
      </c>
      <c r="G14" s="66">
        <v>0.7</v>
      </c>
      <c r="H14" s="68">
        <f>F14-(F14*G14)</f>
        <v>191.71500000000003</v>
      </c>
      <c r="I14" s="68">
        <f t="shared" si="0"/>
        <v>95.857500000000016</v>
      </c>
      <c r="J14" s="64" t="s">
        <v>496</v>
      </c>
    </row>
    <row r="15" spans="1:10" x14ac:dyDescent="0.25">
      <c r="A15" s="12">
        <v>9</v>
      </c>
      <c r="B15" s="3" t="s">
        <v>425</v>
      </c>
      <c r="C15" s="4" t="s">
        <v>75</v>
      </c>
      <c r="D15" s="10" t="s">
        <v>426</v>
      </c>
      <c r="E15" s="6">
        <v>1</v>
      </c>
      <c r="F15" s="7">
        <v>593.88</v>
      </c>
      <c r="G15" s="66">
        <v>0.7</v>
      </c>
      <c r="H15" s="68">
        <f>F15-(F15*G15)</f>
        <v>178.16400000000004</v>
      </c>
      <c r="I15" s="68">
        <f t="shared" si="0"/>
        <v>89.082000000000022</v>
      </c>
      <c r="J15" s="64" t="s">
        <v>496</v>
      </c>
    </row>
    <row r="16" spans="1:10" x14ac:dyDescent="0.25">
      <c r="A16" s="12">
        <v>10</v>
      </c>
      <c r="B16" s="3" t="s">
        <v>389</v>
      </c>
      <c r="C16" s="4" t="s">
        <v>62</v>
      </c>
      <c r="D16" s="10" t="s">
        <v>390</v>
      </c>
      <c r="E16" s="6">
        <v>1</v>
      </c>
      <c r="F16" s="7">
        <v>1925.32</v>
      </c>
      <c r="G16" s="66">
        <v>0.7</v>
      </c>
      <c r="H16" s="68">
        <f>F16-(F16*G16)</f>
        <v>577.596</v>
      </c>
      <c r="I16" s="68">
        <f t="shared" si="0"/>
        <v>288.798</v>
      </c>
      <c r="J16" s="64" t="s">
        <v>496</v>
      </c>
    </row>
    <row r="17" spans="1:10" x14ac:dyDescent="0.25">
      <c r="A17" s="12">
        <v>11</v>
      </c>
      <c r="B17" s="4" t="s">
        <v>49</v>
      </c>
      <c r="C17" s="4" t="s">
        <v>52</v>
      </c>
      <c r="D17" s="8" t="s">
        <v>220</v>
      </c>
      <c r="E17" s="3">
        <v>1</v>
      </c>
      <c r="F17" s="7">
        <f>E17*72.04</f>
        <v>72.040000000000006</v>
      </c>
      <c r="G17" s="66">
        <v>0.7</v>
      </c>
      <c r="H17" s="68">
        <f>F17-(F17*G17)</f>
        <v>21.612000000000002</v>
      </c>
      <c r="I17" s="68">
        <f t="shared" si="0"/>
        <v>10.806000000000001</v>
      </c>
      <c r="J17" s="64" t="s">
        <v>496</v>
      </c>
    </row>
    <row r="18" spans="1:10" x14ac:dyDescent="0.25">
      <c r="A18" s="12">
        <v>12</v>
      </c>
      <c r="B18" s="4" t="s">
        <v>360</v>
      </c>
      <c r="C18" s="4" t="s">
        <v>54</v>
      </c>
      <c r="D18" s="8" t="s">
        <v>361</v>
      </c>
      <c r="E18" s="3">
        <v>1</v>
      </c>
      <c r="F18" s="7">
        <v>46.77</v>
      </c>
      <c r="G18" s="66">
        <v>0.7</v>
      </c>
      <c r="H18" s="68">
        <f>F18-(F18*G18)</f>
        <v>14.031000000000006</v>
      </c>
      <c r="I18" s="68">
        <f t="shared" si="0"/>
        <v>7.015500000000003</v>
      </c>
      <c r="J18" s="64" t="s">
        <v>496</v>
      </c>
    </row>
    <row r="19" spans="1:10" x14ac:dyDescent="0.25">
      <c r="A19" s="12">
        <v>13</v>
      </c>
      <c r="B19" s="13" t="s">
        <v>107</v>
      </c>
      <c r="C19" s="13" t="s">
        <v>57</v>
      </c>
      <c r="D19" s="14" t="s">
        <v>91</v>
      </c>
      <c r="E19" s="15">
        <v>1</v>
      </c>
      <c r="F19" s="16">
        <v>300</v>
      </c>
      <c r="G19" s="65">
        <v>0.7</v>
      </c>
      <c r="H19" s="68">
        <f>F19-(F19*G19)</f>
        <v>90</v>
      </c>
      <c r="I19" s="68">
        <f t="shared" si="0"/>
        <v>45</v>
      </c>
      <c r="J19" s="64" t="s">
        <v>496</v>
      </c>
    </row>
    <row r="20" spans="1:10" x14ac:dyDescent="0.25">
      <c r="A20" s="12">
        <v>14</v>
      </c>
      <c r="B20" s="13" t="s">
        <v>79</v>
      </c>
      <c r="C20" s="13" t="s">
        <v>60</v>
      </c>
      <c r="D20" s="14" t="s">
        <v>78</v>
      </c>
      <c r="E20" s="15">
        <v>1</v>
      </c>
      <c r="F20" s="16">
        <v>33.880000000000003</v>
      </c>
      <c r="G20" s="65">
        <v>0.7</v>
      </c>
      <c r="H20" s="68">
        <f>F20-(F20*G20)</f>
        <v>10.164000000000001</v>
      </c>
      <c r="I20" s="68">
        <f t="shared" si="0"/>
        <v>5.0820000000000007</v>
      </c>
      <c r="J20" s="64" t="s">
        <v>496</v>
      </c>
    </row>
    <row r="21" spans="1:10" x14ac:dyDescent="0.25">
      <c r="A21" s="12">
        <v>15</v>
      </c>
      <c r="B21" s="13" t="s">
        <v>133</v>
      </c>
      <c r="C21" s="15">
        <v>2002</v>
      </c>
      <c r="D21" s="14" t="s">
        <v>131</v>
      </c>
      <c r="E21" s="15">
        <v>1</v>
      </c>
      <c r="F21" s="16">
        <v>21.78</v>
      </c>
      <c r="G21" s="65">
        <v>0.7</v>
      </c>
      <c r="H21" s="68">
        <f>F21-(F21*G21)</f>
        <v>6.5340000000000007</v>
      </c>
      <c r="I21" s="68">
        <f t="shared" si="0"/>
        <v>3.2670000000000003</v>
      </c>
      <c r="J21" s="64" t="s">
        <v>496</v>
      </c>
    </row>
    <row r="22" spans="1:10" x14ac:dyDescent="0.25">
      <c r="A22" s="12">
        <v>16</v>
      </c>
      <c r="B22" s="13" t="s">
        <v>216</v>
      </c>
      <c r="C22" s="13" t="s">
        <v>52</v>
      </c>
      <c r="D22" s="14" t="s">
        <v>429</v>
      </c>
      <c r="E22" s="15">
        <v>2</v>
      </c>
      <c r="F22" s="16">
        <f>E22*41.12</f>
        <v>82.24</v>
      </c>
      <c r="G22" s="65">
        <v>0.7</v>
      </c>
      <c r="H22" s="68">
        <f>F22-(F22*G22)</f>
        <v>24.672000000000004</v>
      </c>
      <c r="I22" s="68">
        <f t="shared" si="0"/>
        <v>12.336000000000002</v>
      </c>
      <c r="J22" s="64" t="s">
        <v>496</v>
      </c>
    </row>
    <row r="23" spans="1:10" x14ac:dyDescent="0.25">
      <c r="A23" s="12">
        <v>17</v>
      </c>
      <c r="B23" s="13" t="s">
        <v>217</v>
      </c>
      <c r="C23" s="13" t="s">
        <v>52</v>
      </c>
      <c r="D23" s="14" t="s">
        <v>218</v>
      </c>
      <c r="E23" s="15">
        <v>1</v>
      </c>
      <c r="F23" s="16">
        <v>71.930000000000007</v>
      </c>
      <c r="G23" s="65">
        <v>0.7</v>
      </c>
      <c r="H23" s="68">
        <f>F23-(F23*G23)</f>
        <v>21.579000000000008</v>
      </c>
      <c r="I23" s="68">
        <f t="shared" si="0"/>
        <v>10.789500000000004</v>
      </c>
      <c r="J23" s="64" t="s">
        <v>496</v>
      </c>
    </row>
    <row r="24" spans="1:10" x14ac:dyDescent="0.25">
      <c r="A24" s="12">
        <v>19</v>
      </c>
      <c r="B24" s="13" t="s">
        <v>431</v>
      </c>
      <c r="C24" s="13" t="s">
        <v>52</v>
      </c>
      <c r="D24" s="19" t="s">
        <v>432</v>
      </c>
      <c r="E24" s="15">
        <v>1</v>
      </c>
      <c r="F24" s="16">
        <v>30.81</v>
      </c>
      <c r="G24" s="65">
        <v>0.7</v>
      </c>
      <c r="H24" s="68">
        <f>F24-(F24*G24)</f>
        <v>9.2430000000000021</v>
      </c>
      <c r="I24" s="68">
        <f t="shared" si="0"/>
        <v>4.6215000000000011</v>
      </c>
      <c r="J24" s="64" t="s">
        <v>496</v>
      </c>
    </row>
    <row r="25" spans="1:10" x14ac:dyDescent="0.25">
      <c r="A25" s="12">
        <v>20</v>
      </c>
      <c r="B25" s="13" t="s">
        <v>223</v>
      </c>
      <c r="C25" s="13" t="s">
        <v>52</v>
      </c>
      <c r="D25" s="14" t="s">
        <v>433</v>
      </c>
      <c r="E25" s="15">
        <v>1</v>
      </c>
      <c r="F25" s="16">
        <v>164.79</v>
      </c>
      <c r="G25" s="65">
        <v>0.7</v>
      </c>
      <c r="H25" s="68">
        <f>F25-(F25*G25)</f>
        <v>49.437000000000012</v>
      </c>
      <c r="I25" s="68">
        <f t="shared" si="0"/>
        <v>24.718500000000006</v>
      </c>
      <c r="J25" s="64" t="s">
        <v>496</v>
      </c>
    </row>
    <row r="26" spans="1:10" x14ac:dyDescent="0.25">
      <c r="A26" s="12">
        <v>21</v>
      </c>
      <c r="B26" s="13" t="s">
        <v>11</v>
      </c>
      <c r="C26" s="13" t="s">
        <v>52</v>
      </c>
      <c r="D26" s="14" t="s">
        <v>434</v>
      </c>
      <c r="E26" s="15">
        <v>1</v>
      </c>
      <c r="F26" s="16">
        <v>51.43</v>
      </c>
      <c r="G26" s="65">
        <v>0.7</v>
      </c>
      <c r="H26" s="68">
        <f>F26-(F26*G26)</f>
        <v>15.429000000000002</v>
      </c>
      <c r="I26" s="68">
        <f t="shared" si="0"/>
        <v>7.714500000000001</v>
      </c>
      <c r="J26" s="64" t="s">
        <v>496</v>
      </c>
    </row>
    <row r="27" spans="1:10" x14ac:dyDescent="0.25">
      <c r="A27" s="12">
        <v>23</v>
      </c>
      <c r="B27" s="13" t="s">
        <v>244</v>
      </c>
      <c r="C27" s="13" t="s">
        <v>75</v>
      </c>
      <c r="D27" s="21" t="s">
        <v>245</v>
      </c>
      <c r="E27" s="15">
        <v>1</v>
      </c>
      <c r="F27" s="16">
        <v>167.18</v>
      </c>
      <c r="G27" s="65">
        <v>0.7</v>
      </c>
      <c r="H27" s="68">
        <f>F27-(F27*G27)</f>
        <v>50.154000000000011</v>
      </c>
      <c r="I27" s="68">
        <f t="shared" si="0"/>
        <v>25.077000000000005</v>
      </c>
      <c r="J27" s="64" t="s">
        <v>496</v>
      </c>
    </row>
    <row r="28" spans="1:10" x14ac:dyDescent="0.25">
      <c r="A28" s="12">
        <v>24</v>
      </c>
      <c r="B28" s="13" t="s">
        <v>252</v>
      </c>
      <c r="C28" s="13" t="s">
        <v>62</v>
      </c>
      <c r="D28" s="21" t="s">
        <v>253</v>
      </c>
      <c r="E28" s="15">
        <v>1</v>
      </c>
      <c r="F28" s="16">
        <v>43.21</v>
      </c>
      <c r="G28" s="65">
        <v>0.7</v>
      </c>
      <c r="H28" s="68">
        <f>F28-(F28*G28)</f>
        <v>12.963000000000001</v>
      </c>
      <c r="I28" s="68">
        <f t="shared" si="0"/>
        <v>6.4815000000000005</v>
      </c>
      <c r="J28" s="64" t="s">
        <v>496</v>
      </c>
    </row>
    <row r="29" spans="1:10" x14ac:dyDescent="0.25">
      <c r="A29" s="12">
        <v>25</v>
      </c>
      <c r="B29" s="13" t="s">
        <v>312</v>
      </c>
      <c r="C29" s="15">
        <v>1989</v>
      </c>
      <c r="D29" s="19" t="s">
        <v>313</v>
      </c>
      <c r="E29" s="15">
        <v>2</v>
      </c>
      <c r="F29" s="16">
        <f>E29*22.5</f>
        <v>45</v>
      </c>
      <c r="G29" s="65">
        <v>0.7</v>
      </c>
      <c r="H29" s="68">
        <f>F29-(F29*G29)</f>
        <v>13.500000000000004</v>
      </c>
      <c r="I29" s="68">
        <f t="shared" si="0"/>
        <v>6.7500000000000018</v>
      </c>
      <c r="J29" s="64" t="s">
        <v>496</v>
      </c>
    </row>
    <row r="30" spans="1:10" x14ac:dyDescent="0.25">
      <c r="A30" s="12">
        <v>26</v>
      </c>
      <c r="B30" s="13" t="s">
        <v>13</v>
      </c>
      <c r="C30" s="13" t="s">
        <v>54</v>
      </c>
      <c r="D30" s="14" t="s">
        <v>53</v>
      </c>
      <c r="E30" s="17">
        <v>1</v>
      </c>
      <c r="F30" s="16">
        <v>36.630000000000003</v>
      </c>
      <c r="G30" s="65">
        <v>0.7</v>
      </c>
      <c r="H30" s="68">
        <f>F30-(F30*G30)</f>
        <v>10.989000000000001</v>
      </c>
      <c r="I30" s="68">
        <f t="shared" si="0"/>
        <v>5.4945000000000004</v>
      </c>
      <c r="J30" s="64" t="s">
        <v>496</v>
      </c>
    </row>
    <row r="31" spans="1:10" x14ac:dyDescent="0.25">
      <c r="A31" s="12">
        <v>27</v>
      </c>
      <c r="B31" s="13" t="s">
        <v>411</v>
      </c>
      <c r="C31" s="13" t="s">
        <v>70</v>
      </c>
      <c r="D31" s="18" t="s">
        <v>412</v>
      </c>
      <c r="E31" s="15">
        <v>1</v>
      </c>
      <c r="F31" s="16">
        <v>123.67</v>
      </c>
      <c r="G31" s="65">
        <v>0.7</v>
      </c>
      <c r="H31" s="68">
        <f>F31-(F31*G31)</f>
        <v>37.100999999999999</v>
      </c>
      <c r="I31" s="68">
        <f t="shared" si="0"/>
        <v>18.5505</v>
      </c>
      <c r="J31" s="64" t="s">
        <v>496</v>
      </c>
    </row>
    <row r="32" spans="1:10" x14ac:dyDescent="0.25">
      <c r="A32" s="12">
        <v>28</v>
      </c>
      <c r="B32" s="4" t="s">
        <v>18</v>
      </c>
      <c r="C32" s="3">
        <v>2005</v>
      </c>
      <c r="D32" s="5" t="s">
        <v>148</v>
      </c>
      <c r="E32" s="3">
        <v>1</v>
      </c>
      <c r="F32" s="7">
        <v>342.39</v>
      </c>
      <c r="G32" s="66">
        <v>0.7</v>
      </c>
      <c r="H32" s="68">
        <f>F32-(F32*G32)</f>
        <v>102.71700000000001</v>
      </c>
      <c r="I32" s="68">
        <f t="shared" si="0"/>
        <v>51.358500000000006</v>
      </c>
      <c r="J32" s="64" t="s">
        <v>496</v>
      </c>
    </row>
    <row r="33" spans="1:10" x14ac:dyDescent="0.25">
      <c r="A33" s="12">
        <v>29</v>
      </c>
      <c r="B33" s="4" t="s">
        <v>436</v>
      </c>
      <c r="C33" s="4" t="s">
        <v>64</v>
      </c>
      <c r="D33" s="5" t="s">
        <v>437</v>
      </c>
      <c r="E33" s="3">
        <v>1</v>
      </c>
      <c r="F33" s="22">
        <v>33.68</v>
      </c>
      <c r="G33" s="66">
        <v>0.7</v>
      </c>
      <c r="H33" s="68">
        <f>F33-(F33*G33)</f>
        <v>10.104000000000003</v>
      </c>
      <c r="I33" s="68">
        <f t="shared" si="0"/>
        <v>5.0520000000000014</v>
      </c>
      <c r="J33" s="64" t="s">
        <v>496</v>
      </c>
    </row>
    <row r="34" spans="1:10" x14ac:dyDescent="0.25">
      <c r="A34" s="12">
        <v>30</v>
      </c>
      <c r="B34" s="4" t="s">
        <v>321</v>
      </c>
      <c r="C34" s="4" t="s">
        <v>64</v>
      </c>
      <c r="D34" s="5" t="s">
        <v>301</v>
      </c>
      <c r="E34" s="3">
        <v>1</v>
      </c>
      <c r="F34" s="7">
        <v>73.52</v>
      </c>
      <c r="G34" s="66">
        <v>0.7</v>
      </c>
      <c r="H34" s="68">
        <f>F34-(F34*G34)</f>
        <v>22.056000000000004</v>
      </c>
      <c r="I34" s="68">
        <f t="shared" si="0"/>
        <v>11.028000000000002</v>
      </c>
      <c r="J34" s="64" t="s">
        <v>496</v>
      </c>
    </row>
    <row r="35" spans="1:10" x14ac:dyDescent="0.25">
      <c r="A35" s="12">
        <v>31</v>
      </c>
      <c r="B35" s="4" t="s">
        <v>322</v>
      </c>
      <c r="C35" s="4" t="s">
        <v>64</v>
      </c>
      <c r="D35" s="5" t="s">
        <v>303</v>
      </c>
      <c r="E35" s="3">
        <v>2</v>
      </c>
      <c r="F35" s="7">
        <f>E35*29.32</f>
        <v>58.64</v>
      </c>
      <c r="G35" s="66">
        <v>0.7</v>
      </c>
      <c r="H35" s="68">
        <f>F35-(F35*G35)</f>
        <v>17.592000000000006</v>
      </c>
      <c r="I35" s="68">
        <f t="shared" si="0"/>
        <v>8.7960000000000029</v>
      </c>
      <c r="J35" s="64" t="s">
        <v>496</v>
      </c>
    </row>
    <row r="36" spans="1:10" x14ac:dyDescent="0.25">
      <c r="A36" s="12">
        <v>32</v>
      </c>
      <c r="B36" s="4" t="s">
        <v>325</v>
      </c>
      <c r="C36" s="4" t="s">
        <v>64</v>
      </c>
      <c r="D36" s="5" t="s">
        <v>305</v>
      </c>
      <c r="E36" s="3">
        <v>1</v>
      </c>
      <c r="F36" s="7">
        <v>147.19999999999999</v>
      </c>
      <c r="G36" s="66">
        <v>0.7</v>
      </c>
      <c r="H36" s="68">
        <f>F36-(F36*G36)</f>
        <v>44.16</v>
      </c>
      <c r="I36" s="68">
        <f t="shared" si="0"/>
        <v>22.08</v>
      </c>
      <c r="J36" s="64" t="s">
        <v>496</v>
      </c>
    </row>
    <row r="37" spans="1:10" x14ac:dyDescent="0.25">
      <c r="A37" s="12">
        <v>33</v>
      </c>
      <c r="B37" s="4" t="s">
        <v>101</v>
      </c>
      <c r="C37" s="4" t="s">
        <v>103</v>
      </c>
      <c r="D37" s="5" t="s">
        <v>102</v>
      </c>
      <c r="E37" s="3">
        <v>1</v>
      </c>
      <c r="F37" s="7">
        <v>96</v>
      </c>
      <c r="G37" s="66">
        <v>0.7</v>
      </c>
      <c r="H37" s="68">
        <f>F37-(F37*G37)</f>
        <v>28.800000000000011</v>
      </c>
      <c r="I37" s="68">
        <f t="shared" si="0"/>
        <v>14.400000000000006</v>
      </c>
      <c r="J37" s="64" t="s">
        <v>496</v>
      </c>
    </row>
    <row r="38" spans="1:10" x14ac:dyDescent="0.25">
      <c r="A38" s="12">
        <v>34</v>
      </c>
      <c r="B38" s="4" t="s">
        <v>181</v>
      </c>
      <c r="C38" s="4" t="s">
        <v>52</v>
      </c>
      <c r="D38" s="5" t="s">
        <v>178</v>
      </c>
      <c r="E38" s="3">
        <v>1</v>
      </c>
      <c r="F38" s="7">
        <v>135.43</v>
      </c>
      <c r="G38" s="66">
        <v>0.7</v>
      </c>
      <c r="H38" s="68">
        <f>F38-(F38*G38)</f>
        <v>40.629000000000005</v>
      </c>
      <c r="I38" s="68">
        <f t="shared" si="0"/>
        <v>20.314500000000002</v>
      </c>
      <c r="J38" s="64" t="s">
        <v>496</v>
      </c>
    </row>
    <row r="39" spans="1:10" x14ac:dyDescent="0.25">
      <c r="A39" s="12">
        <v>35</v>
      </c>
      <c r="B39" s="4" t="s">
        <v>189</v>
      </c>
      <c r="C39" s="4" t="s">
        <v>52</v>
      </c>
      <c r="D39" s="5" t="s">
        <v>190</v>
      </c>
      <c r="E39" s="3">
        <v>1</v>
      </c>
      <c r="F39" s="7">
        <v>156.36000000000001</v>
      </c>
      <c r="G39" s="66">
        <v>0.7</v>
      </c>
      <c r="H39" s="68">
        <f>F39-(F39*G39)</f>
        <v>46.908000000000015</v>
      </c>
      <c r="I39" s="68">
        <f t="shared" si="0"/>
        <v>23.454000000000008</v>
      </c>
      <c r="J39" s="64" t="s">
        <v>496</v>
      </c>
    </row>
    <row r="40" spans="1:10" x14ac:dyDescent="0.25">
      <c r="A40" s="12">
        <v>36</v>
      </c>
      <c r="B40" s="3" t="s">
        <v>172</v>
      </c>
      <c r="C40" s="4" t="s">
        <v>52</v>
      </c>
      <c r="D40" s="5" t="s">
        <v>173</v>
      </c>
      <c r="E40" s="6">
        <v>1</v>
      </c>
      <c r="F40" s="7">
        <v>66.45</v>
      </c>
      <c r="G40" s="66">
        <v>0.7</v>
      </c>
      <c r="H40" s="68">
        <f>F40-(F40*G40)</f>
        <v>19.935000000000002</v>
      </c>
      <c r="I40" s="68">
        <f t="shared" si="0"/>
        <v>9.9675000000000011</v>
      </c>
      <c r="J40" s="64" t="s">
        <v>496</v>
      </c>
    </row>
    <row r="41" spans="1:10" x14ac:dyDescent="0.25">
      <c r="A41" s="12">
        <v>37</v>
      </c>
      <c r="B41" s="3" t="s">
        <v>438</v>
      </c>
      <c r="C41" s="4" t="s">
        <v>52</v>
      </c>
      <c r="D41" s="5" t="s">
        <v>439</v>
      </c>
      <c r="E41" s="6">
        <v>1</v>
      </c>
      <c r="F41" s="7">
        <v>333.96</v>
      </c>
      <c r="G41" s="66">
        <v>0.7</v>
      </c>
      <c r="H41" s="68">
        <f>F41-(F41*G41)</f>
        <v>100.18800000000002</v>
      </c>
      <c r="I41" s="68">
        <f t="shared" si="0"/>
        <v>50.094000000000008</v>
      </c>
      <c r="J41" s="64" t="s">
        <v>496</v>
      </c>
    </row>
    <row r="42" spans="1:10" x14ac:dyDescent="0.25">
      <c r="A42" s="12">
        <v>39</v>
      </c>
      <c r="B42" s="4" t="s">
        <v>369</v>
      </c>
      <c r="C42" s="4" t="s">
        <v>52</v>
      </c>
      <c r="D42" s="23" t="s">
        <v>370</v>
      </c>
      <c r="E42" s="3">
        <v>2</v>
      </c>
      <c r="F42" s="22">
        <f>8.23+8.22</f>
        <v>16.450000000000003</v>
      </c>
      <c r="G42" s="66">
        <v>0.7</v>
      </c>
      <c r="H42" s="68">
        <f>F42-(F42*G42)</f>
        <v>4.9350000000000023</v>
      </c>
      <c r="I42" s="68">
        <f t="shared" si="0"/>
        <v>2.4675000000000011</v>
      </c>
      <c r="J42" s="64" t="s">
        <v>496</v>
      </c>
    </row>
    <row r="43" spans="1:10" x14ac:dyDescent="0.25">
      <c r="A43" s="12">
        <v>40</v>
      </c>
      <c r="B43" s="4" t="s">
        <v>250</v>
      </c>
      <c r="C43" s="4" t="s">
        <v>62</v>
      </c>
      <c r="D43" s="24" t="s">
        <v>251</v>
      </c>
      <c r="E43" s="3">
        <v>1</v>
      </c>
      <c r="F43" s="22">
        <v>28.61</v>
      </c>
      <c r="G43" s="66">
        <v>0.7</v>
      </c>
      <c r="H43" s="68">
        <f>F43-(F43*G43)</f>
        <v>8.583000000000002</v>
      </c>
      <c r="I43" s="68">
        <f t="shared" si="0"/>
        <v>4.291500000000001</v>
      </c>
      <c r="J43" s="64" t="s">
        <v>496</v>
      </c>
    </row>
    <row r="44" spans="1:10" x14ac:dyDescent="0.25">
      <c r="A44" s="12">
        <v>42</v>
      </c>
      <c r="B44" s="13" t="s">
        <v>440</v>
      </c>
      <c r="C44" s="13" t="s">
        <v>69</v>
      </c>
      <c r="D44" s="20" t="s">
        <v>441</v>
      </c>
      <c r="E44" s="15">
        <v>1</v>
      </c>
      <c r="F44" s="16">
        <v>3445.39</v>
      </c>
      <c r="G44" s="65">
        <v>0.7</v>
      </c>
      <c r="H44" s="68">
        <f>F44-(F44*G44)</f>
        <v>1033.6170000000002</v>
      </c>
      <c r="I44" s="68">
        <f t="shared" si="0"/>
        <v>516.80850000000009</v>
      </c>
      <c r="J44" s="64" t="s">
        <v>496</v>
      </c>
    </row>
    <row r="45" spans="1:10" x14ac:dyDescent="0.25">
      <c r="A45" s="12">
        <v>43</v>
      </c>
      <c r="B45" s="13" t="s">
        <v>443</v>
      </c>
      <c r="C45" s="13" t="s">
        <v>69</v>
      </c>
      <c r="D45" s="21" t="s">
        <v>444</v>
      </c>
      <c r="E45" s="17">
        <v>1</v>
      </c>
      <c r="F45" s="16">
        <v>215.64</v>
      </c>
      <c r="G45" s="65">
        <v>0.7</v>
      </c>
      <c r="H45" s="68">
        <f>F45-(F45*G45)</f>
        <v>64.692000000000007</v>
      </c>
      <c r="I45" s="68">
        <f t="shared" si="0"/>
        <v>32.346000000000004</v>
      </c>
      <c r="J45" s="64" t="s">
        <v>496</v>
      </c>
    </row>
    <row r="46" spans="1:10" x14ac:dyDescent="0.25">
      <c r="A46" s="12">
        <v>44</v>
      </c>
      <c r="B46" s="13" t="s">
        <v>445</v>
      </c>
      <c r="C46" s="13" t="s">
        <v>69</v>
      </c>
      <c r="D46" s="21" t="s">
        <v>446</v>
      </c>
      <c r="E46" s="17">
        <v>1</v>
      </c>
      <c r="F46" s="16">
        <v>321.75</v>
      </c>
      <c r="G46" s="65">
        <v>0.7</v>
      </c>
      <c r="H46" s="68">
        <f>F46-(F46*G46)</f>
        <v>96.525000000000006</v>
      </c>
      <c r="I46" s="68">
        <f t="shared" si="0"/>
        <v>48.262500000000003</v>
      </c>
      <c r="J46" s="64" t="s">
        <v>496</v>
      </c>
    </row>
    <row r="47" spans="1:10" x14ac:dyDescent="0.25">
      <c r="A47" s="12">
        <v>45</v>
      </c>
      <c r="B47" s="13" t="s">
        <v>237</v>
      </c>
      <c r="C47" s="13" t="s">
        <v>75</v>
      </c>
      <c r="D47" s="20" t="s">
        <v>236</v>
      </c>
      <c r="E47" s="15">
        <v>1</v>
      </c>
      <c r="F47" s="16">
        <v>241.5</v>
      </c>
      <c r="G47" s="65">
        <v>0.7</v>
      </c>
      <c r="H47" s="68">
        <f>F47-(F47*G47)</f>
        <v>72.450000000000017</v>
      </c>
      <c r="I47" s="68">
        <f t="shared" ref="I47:I100" si="1">H47/2</f>
        <v>36.225000000000009</v>
      </c>
      <c r="J47" s="64" t="s">
        <v>496</v>
      </c>
    </row>
    <row r="48" spans="1:10" x14ac:dyDescent="0.25">
      <c r="A48" s="12">
        <v>46</v>
      </c>
      <c r="B48" s="13" t="s">
        <v>447</v>
      </c>
      <c r="C48" s="13" t="s">
        <v>448</v>
      </c>
      <c r="D48" s="21" t="s">
        <v>457</v>
      </c>
      <c r="E48" s="15">
        <v>1</v>
      </c>
      <c r="F48" s="16">
        <v>906.4</v>
      </c>
      <c r="G48" s="65">
        <v>0.7</v>
      </c>
      <c r="H48" s="68">
        <f>F48-(F48*G48)</f>
        <v>271.92000000000007</v>
      </c>
      <c r="I48" s="68">
        <f t="shared" si="1"/>
        <v>135.96000000000004</v>
      </c>
      <c r="J48" s="64" t="s">
        <v>496</v>
      </c>
    </row>
    <row r="49" spans="1:10" x14ac:dyDescent="0.25">
      <c r="A49" s="12">
        <v>47</v>
      </c>
      <c r="B49" s="13" t="s">
        <v>449</v>
      </c>
      <c r="C49" s="13" t="s">
        <v>52</v>
      </c>
      <c r="D49" s="14" t="s">
        <v>450</v>
      </c>
      <c r="E49" s="15">
        <v>1</v>
      </c>
      <c r="F49" s="16">
        <v>528.51</v>
      </c>
      <c r="G49" s="65">
        <v>0.7</v>
      </c>
      <c r="H49" s="68">
        <f>F49-(F49*G49)</f>
        <v>158.553</v>
      </c>
      <c r="I49" s="68">
        <f t="shared" si="1"/>
        <v>79.276499999999999</v>
      </c>
      <c r="J49" s="64" t="s">
        <v>496</v>
      </c>
    </row>
    <row r="50" spans="1:10" x14ac:dyDescent="0.25">
      <c r="A50" s="12">
        <v>48</v>
      </c>
      <c r="B50" s="13" t="s">
        <v>203</v>
      </c>
      <c r="C50" s="13" t="s">
        <v>52</v>
      </c>
      <c r="D50" s="18" t="s">
        <v>204</v>
      </c>
      <c r="E50" s="15">
        <v>2</v>
      </c>
      <c r="F50" s="16">
        <f>E50*297.53</f>
        <v>595.05999999999995</v>
      </c>
      <c r="G50" s="65">
        <v>0.7</v>
      </c>
      <c r="H50" s="68">
        <f>F50-(F50*G50)</f>
        <v>178.51800000000003</v>
      </c>
      <c r="I50" s="68">
        <f t="shared" si="1"/>
        <v>89.259000000000015</v>
      </c>
      <c r="J50" s="64" t="s">
        <v>496</v>
      </c>
    </row>
    <row r="51" spans="1:10" x14ac:dyDescent="0.25">
      <c r="A51" s="12">
        <v>49</v>
      </c>
      <c r="B51" s="13" t="s">
        <v>10</v>
      </c>
      <c r="C51" s="13" t="s">
        <v>57</v>
      </c>
      <c r="D51" s="18" t="s">
        <v>50</v>
      </c>
      <c r="E51" s="15">
        <v>1</v>
      </c>
      <c r="F51" s="16">
        <v>90</v>
      </c>
      <c r="G51" s="65">
        <v>0.7</v>
      </c>
      <c r="H51" s="68">
        <f>F51-(F51*G51)</f>
        <v>27.000000000000007</v>
      </c>
      <c r="I51" s="68">
        <f t="shared" si="1"/>
        <v>13.500000000000004</v>
      </c>
      <c r="J51" s="64" t="s">
        <v>496</v>
      </c>
    </row>
    <row r="52" spans="1:10" x14ac:dyDescent="0.25">
      <c r="A52" s="12">
        <v>50</v>
      </c>
      <c r="B52" s="13" t="s">
        <v>240</v>
      </c>
      <c r="C52" s="15">
        <v>2010</v>
      </c>
      <c r="D52" s="18" t="s">
        <v>241</v>
      </c>
      <c r="E52" s="15">
        <v>12</v>
      </c>
      <c r="F52" s="16">
        <f>8*141.97+4*141.96</f>
        <v>1703.6</v>
      </c>
      <c r="G52" s="65">
        <v>0.7</v>
      </c>
      <c r="H52" s="68">
        <f>F52-(F52*G52)</f>
        <v>511.08000000000015</v>
      </c>
      <c r="I52" s="68">
        <f t="shared" si="1"/>
        <v>255.54000000000008</v>
      </c>
      <c r="J52" s="64" t="s">
        <v>496</v>
      </c>
    </row>
    <row r="53" spans="1:10" x14ac:dyDescent="0.25">
      <c r="A53" s="12">
        <v>51</v>
      </c>
      <c r="B53" s="13" t="s">
        <v>269</v>
      </c>
      <c r="C53" s="13" t="s">
        <v>60</v>
      </c>
      <c r="D53" s="18" t="s">
        <v>270</v>
      </c>
      <c r="E53" s="15">
        <v>2</v>
      </c>
      <c r="F53" s="16">
        <f>E53*34.12</f>
        <v>68.239999999999995</v>
      </c>
      <c r="G53" s="65">
        <v>0.7</v>
      </c>
      <c r="H53" s="68">
        <f>F53-(F53*G53)</f>
        <v>20.472000000000001</v>
      </c>
      <c r="I53" s="68">
        <f t="shared" si="1"/>
        <v>10.236000000000001</v>
      </c>
      <c r="J53" s="64" t="s">
        <v>496</v>
      </c>
    </row>
    <row r="54" spans="1:10" x14ac:dyDescent="0.25">
      <c r="A54" s="12">
        <v>52</v>
      </c>
      <c r="B54" s="13" t="s">
        <v>271</v>
      </c>
      <c r="C54" s="13" t="s">
        <v>60</v>
      </c>
      <c r="D54" s="18" t="s">
        <v>272</v>
      </c>
      <c r="E54" s="15">
        <v>2</v>
      </c>
      <c r="F54" s="16">
        <v>144.72</v>
      </c>
      <c r="G54" s="65">
        <v>0.7</v>
      </c>
      <c r="H54" s="68">
        <f>F54-(F54*G54)</f>
        <v>43.416000000000011</v>
      </c>
      <c r="I54" s="68">
        <f t="shared" si="1"/>
        <v>21.708000000000006</v>
      </c>
      <c r="J54" s="64" t="s">
        <v>496</v>
      </c>
    </row>
    <row r="55" spans="1:10" x14ac:dyDescent="0.25">
      <c r="A55" s="12">
        <v>53</v>
      </c>
      <c r="B55" s="13" t="s">
        <v>26</v>
      </c>
      <c r="C55" s="15">
        <v>1989</v>
      </c>
      <c r="D55" s="18" t="s">
        <v>451</v>
      </c>
      <c r="E55" s="15">
        <v>1</v>
      </c>
      <c r="F55" s="16">
        <v>442.63</v>
      </c>
      <c r="G55" s="65">
        <v>0.7</v>
      </c>
      <c r="H55" s="68">
        <f>F55-(F55*G55)</f>
        <v>132.78900000000004</v>
      </c>
      <c r="I55" s="68">
        <f t="shared" si="1"/>
        <v>66.394500000000022</v>
      </c>
      <c r="J55" s="64" t="s">
        <v>496</v>
      </c>
    </row>
    <row r="56" spans="1:10" x14ac:dyDescent="0.25">
      <c r="A56" s="12">
        <v>54</v>
      </c>
      <c r="B56" s="13" t="s">
        <v>277</v>
      </c>
      <c r="C56" s="13" t="s">
        <v>52</v>
      </c>
      <c r="D56" s="18" t="s">
        <v>278</v>
      </c>
      <c r="E56" s="15">
        <v>1</v>
      </c>
      <c r="F56" s="16">
        <v>408.58</v>
      </c>
      <c r="G56" s="65">
        <v>0.7</v>
      </c>
      <c r="H56" s="68">
        <f>F56-(F56*G56)</f>
        <v>122.57400000000001</v>
      </c>
      <c r="I56" s="68">
        <f t="shared" si="1"/>
        <v>61.287000000000006</v>
      </c>
      <c r="J56" s="64" t="s">
        <v>496</v>
      </c>
    </row>
    <row r="57" spans="1:10" x14ac:dyDescent="0.25">
      <c r="A57" s="12">
        <v>55</v>
      </c>
      <c r="B57" s="13" t="s">
        <v>380</v>
      </c>
      <c r="C57" s="15">
        <v>2009</v>
      </c>
      <c r="D57" s="14" t="s">
        <v>381</v>
      </c>
      <c r="E57" s="15">
        <v>1</v>
      </c>
      <c r="F57" s="16">
        <v>510.55</v>
      </c>
      <c r="G57" s="65">
        <v>0.7</v>
      </c>
      <c r="H57" s="68">
        <f>F57-(F57*G57)</f>
        <v>153.16500000000002</v>
      </c>
      <c r="I57" s="68">
        <f t="shared" si="1"/>
        <v>76.58250000000001</v>
      </c>
      <c r="J57" s="64" t="s">
        <v>496</v>
      </c>
    </row>
    <row r="58" spans="1:10" x14ac:dyDescent="0.25">
      <c r="A58" s="12">
        <v>56</v>
      </c>
      <c r="B58" s="13" t="s">
        <v>382</v>
      </c>
      <c r="C58" s="15">
        <v>2009</v>
      </c>
      <c r="D58" s="14" t="s">
        <v>383</v>
      </c>
      <c r="E58" s="15">
        <v>1</v>
      </c>
      <c r="F58" s="16">
        <v>3008.39</v>
      </c>
      <c r="G58" s="65">
        <v>0.7</v>
      </c>
      <c r="H58" s="68">
        <f>F58-(F58*G58)</f>
        <v>902.51700000000028</v>
      </c>
      <c r="I58" s="68">
        <f t="shared" si="1"/>
        <v>451.25850000000014</v>
      </c>
      <c r="J58" s="64" t="s">
        <v>496</v>
      </c>
    </row>
    <row r="59" spans="1:10" x14ac:dyDescent="0.25">
      <c r="A59" s="12">
        <v>57</v>
      </c>
      <c r="B59" s="13" t="s">
        <v>386</v>
      </c>
      <c r="C59" s="13" t="s">
        <v>75</v>
      </c>
      <c r="D59" s="14" t="s">
        <v>387</v>
      </c>
      <c r="E59" s="15">
        <v>2</v>
      </c>
      <c r="F59" s="16">
        <f>756.9+756.89</f>
        <v>1513.79</v>
      </c>
      <c r="G59" s="65">
        <v>0.7</v>
      </c>
      <c r="H59" s="68">
        <f>F59-(F59*G59)</f>
        <v>454.13699999999994</v>
      </c>
      <c r="I59" s="68">
        <f t="shared" si="1"/>
        <v>227.06849999999997</v>
      </c>
      <c r="J59" s="64" t="s">
        <v>496</v>
      </c>
    </row>
    <row r="60" spans="1:10" x14ac:dyDescent="0.25">
      <c r="A60" s="12">
        <v>58</v>
      </c>
      <c r="B60" s="13" t="s">
        <v>21</v>
      </c>
      <c r="C60" s="13" t="s">
        <v>75</v>
      </c>
      <c r="D60" s="14" t="s">
        <v>388</v>
      </c>
      <c r="E60" s="15">
        <v>1</v>
      </c>
      <c r="F60" s="16">
        <v>1075.96</v>
      </c>
      <c r="G60" s="65">
        <v>0.7</v>
      </c>
      <c r="H60" s="68">
        <f>F60-(F60*G60)</f>
        <v>322.78800000000001</v>
      </c>
      <c r="I60" s="68">
        <f t="shared" si="1"/>
        <v>161.39400000000001</v>
      </c>
      <c r="J60" s="64" t="s">
        <v>496</v>
      </c>
    </row>
    <row r="61" spans="1:10" x14ac:dyDescent="0.25">
      <c r="A61" s="12">
        <v>59</v>
      </c>
      <c r="B61" s="13" t="s">
        <v>384</v>
      </c>
      <c r="C61" s="13" t="s">
        <v>75</v>
      </c>
      <c r="D61" s="14" t="s">
        <v>385</v>
      </c>
      <c r="E61" s="15">
        <v>1</v>
      </c>
      <c r="F61" s="16">
        <v>663.74</v>
      </c>
      <c r="G61" s="65">
        <v>0.7</v>
      </c>
      <c r="H61" s="68">
        <f>F61-(F61*G61)</f>
        <v>199.12200000000001</v>
      </c>
      <c r="I61" s="68">
        <f t="shared" si="1"/>
        <v>99.561000000000007</v>
      </c>
      <c r="J61" s="64" t="s">
        <v>496</v>
      </c>
    </row>
    <row r="62" spans="1:10" x14ac:dyDescent="0.25">
      <c r="A62" s="12">
        <v>60</v>
      </c>
      <c r="B62" s="13" t="s">
        <v>200</v>
      </c>
      <c r="C62" s="15">
        <v>2009</v>
      </c>
      <c r="D62" s="18" t="s">
        <v>201</v>
      </c>
      <c r="E62" s="15">
        <v>1</v>
      </c>
      <c r="F62" s="16">
        <v>164.89</v>
      </c>
      <c r="G62" s="65">
        <v>0.7</v>
      </c>
      <c r="H62" s="68">
        <f>F62-(F62*G62)</f>
        <v>49.466999999999999</v>
      </c>
      <c r="I62" s="68">
        <f t="shared" si="1"/>
        <v>24.733499999999999</v>
      </c>
      <c r="J62" s="64" t="s">
        <v>496</v>
      </c>
    </row>
    <row r="63" spans="1:10" x14ac:dyDescent="0.25">
      <c r="A63" s="12">
        <v>61</v>
      </c>
      <c r="B63" s="13" t="s">
        <v>206</v>
      </c>
      <c r="C63" s="15">
        <v>2009</v>
      </c>
      <c r="D63" s="18" t="s">
        <v>207</v>
      </c>
      <c r="E63" s="15">
        <v>2</v>
      </c>
      <c r="F63" s="16">
        <f>E63*120.59</f>
        <v>241.18</v>
      </c>
      <c r="G63" s="65">
        <v>0.7</v>
      </c>
      <c r="H63" s="68">
        <f>F63-(F63*G63)</f>
        <v>72.354000000000013</v>
      </c>
      <c r="I63" s="68">
        <f t="shared" si="1"/>
        <v>36.177000000000007</v>
      </c>
      <c r="J63" s="64" t="s">
        <v>496</v>
      </c>
    </row>
    <row r="64" spans="1:10" x14ac:dyDescent="0.25">
      <c r="A64" s="12">
        <v>62</v>
      </c>
      <c r="B64" s="13" t="s">
        <v>34</v>
      </c>
      <c r="C64" s="15">
        <v>2009</v>
      </c>
      <c r="D64" s="18" t="s">
        <v>208</v>
      </c>
      <c r="E64" s="15">
        <v>1</v>
      </c>
      <c r="F64" s="16">
        <v>498.48</v>
      </c>
      <c r="G64" s="65">
        <v>0.7</v>
      </c>
      <c r="H64" s="68">
        <f>F64-(F64*G64)</f>
        <v>149.54400000000004</v>
      </c>
      <c r="I64" s="68">
        <f t="shared" si="1"/>
        <v>74.77200000000002</v>
      </c>
      <c r="J64" s="64" t="s">
        <v>496</v>
      </c>
    </row>
    <row r="65" spans="1:10" x14ac:dyDescent="0.25">
      <c r="A65" s="12">
        <v>63</v>
      </c>
      <c r="B65" s="13" t="s">
        <v>224</v>
      </c>
      <c r="C65" s="15">
        <v>2009</v>
      </c>
      <c r="D65" s="18" t="s">
        <v>225</v>
      </c>
      <c r="E65" s="15">
        <v>4</v>
      </c>
      <c r="F65" s="16">
        <f>E65*133.46</f>
        <v>533.84</v>
      </c>
      <c r="G65" s="65">
        <v>0.7</v>
      </c>
      <c r="H65" s="68">
        <f>F65-(F65*G65)</f>
        <v>160.15200000000004</v>
      </c>
      <c r="I65" s="68">
        <f t="shared" si="1"/>
        <v>80.076000000000022</v>
      </c>
      <c r="J65" s="64" t="s">
        <v>496</v>
      </c>
    </row>
    <row r="66" spans="1:10" x14ac:dyDescent="0.25">
      <c r="A66" s="12">
        <v>64</v>
      </c>
      <c r="B66" s="13" t="s">
        <v>226</v>
      </c>
      <c r="C66" s="15">
        <v>2009</v>
      </c>
      <c r="D66" s="18" t="s">
        <v>227</v>
      </c>
      <c r="E66" s="15">
        <v>1</v>
      </c>
      <c r="F66" s="16">
        <v>344.77</v>
      </c>
      <c r="G66" s="65">
        <v>0.7</v>
      </c>
      <c r="H66" s="68">
        <f>F66-(F66*G66)</f>
        <v>103.43100000000001</v>
      </c>
      <c r="I66" s="68">
        <f t="shared" si="1"/>
        <v>51.715500000000006</v>
      </c>
      <c r="J66" s="64" t="s">
        <v>496</v>
      </c>
    </row>
    <row r="67" spans="1:10" x14ac:dyDescent="0.25">
      <c r="A67" s="12">
        <v>65</v>
      </c>
      <c r="B67" s="13" t="s">
        <v>35</v>
      </c>
      <c r="C67" s="15">
        <v>2009</v>
      </c>
      <c r="D67" s="18" t="s">
        <v>228</v>
      </c>
      <c r="E67" s="15">
        <v>1</v>
      </c>
      <c r="F67" s="16">
        <v>196.78</v>
      </c>
      <c r="G67" s="65">
        <v>0.7</v>
      </c>
      <c r="H67" s="68">
        <f>F67-(F67*G67)</f>
        <v>59.03400000000002</v>
      </c>
      <c r="I67" s="68">
        <f t="shared" si="1"/>
        <v>29.51700000000001</v>
      </c>
      <c r="J67" s="64" t="s">
        <v>496</v>
      </c>
    </row>
    <row r="68" spans="1:10" x14ac:dyDescent="0.25">
      <c r="A68" s="12">
        <v>66</v>
      </c>
      <c r="B68" s="13" t="s">
        <v>38</v>
      </c>
      <c r="C68" s="15">
        <v>2009</v>
      </c>
      <c r="D68" s="18" t="s">
        <v>229</v>
      </c>
      <c r="E68" s="15">
        <v>1</v>
      </c>
      <c r="F68" s="16">
        <v>253</v>
      </c>
      <c r="G68" s="65">
        <v>0.7</v>
      </c>
      <c r="H68" s="68">
        <f>F68-(F68*G68)</f>
        <v>75.900000000000006</v>
      </c>
      <c r="I68" s="68">
        <f t="shared" si="1"/>
        <v>37.950000000000003</v>
      </c>
      <c r="J68" s="64" t="s">
        <v>496</v>
      </c>
    </row>
    <row r="69" spans="1:10" x14ac:dyDescent="0.25">
      <c r="A69" s="12">
        <v>67</v>
      </c>
      <c r="B69" s="13" t="s">
        <v>37</v>
      </c>
      <c r="C69" s="15">
        <v>2009</v>
      </c>
      <c r="D69" s="18" t="s">
        <v>230</v>
      </c>
      <c r="E69" s="15">
        <v>1</v>
      </c>
      <c r="F69" s="16">
        <v>440.41</v>
      </c>
      <c r="G69" s="65">
        <v>0.7</v>
      </c>
      <c r="H69" s="68">
        <f>F69-(F69*G69)</f>
        <v>132.12300000000005</v>
      </c>
      <c r="I69" s="68">
        <f t="shared" si="1"/>
        <v>66.061500000000024</v>
      </c>
      <c r="J69" s="64" t="s">
        <v>496</v>
      </c>
    </row>
    <row r="70" spans="1:10" x14ac:dyDescent="0.25">
      <c r="A70" s="12">
        <v>68</v>
      </c>
      <c r="B70" s="13" t="s">
        <v>36</v>
      </c>
      <c r="C70" s="15">
        <v>2009</v>
      </c>
      <c r="D70" s="18" t="s">
        <v>231</v>
      </c>
      <c r="E70" s="15">
        <v>1</v>
      </c>
      <c r="F70" s="16">
        <v>262.37</v>
      </c>
      <c r="G70" s="65">
        <v>0.7</v>
      </c>
      <c r="H70" s="68">
        <f>F70-(F70*G70)</f>
        <v>78.711000000000013</v>
      </c>
      <c r="I70" s="68">
        <f t="shared" si="1"/>
        <v>39.355500000000006</v>
      </c>
      <c r="J70" s="64" t="s">
        <v>496</v>
      </c>
    </row>
    <row r="71" spans="1:10" x14ac:dyDescent="0.25">
      <c r="A71" s="12">
        <v>69</v>
      </c>
      <c r="B71" s="13" t="s">
        <v>23</v>
      </c>
      <c r="C71" s="15">
        <v>2012</v>
      </c>
      <c r="D71" s="14" t="s">
        <v>452</v>
      </c>
      <c r="E71" s="15">
        <v>1</v>
      </c>
      <c r="F71" s="16">
        <v>173.52</v>
      </c>
      <c r="G71" s="65">
        <v>0.7</v>
      </c>
      <c r="H71" s="68">
        <f>F71-(F71*G71)</f>
        <v>52.056000000000012</v>
      </c>
      <c r="I71" s="68">
        <f t="shared" si="1"/>
        <v>26.028000000000006</v>
      </c>
      <c r="J71" s="64" t="s">
        <v>496</v>
      </c>
    </row>
    <row r="72" spans="1:10" x14ac:dyDescent="0.25">
      <c r="A72" s="12">
        <v>70</v>
      </c>
      <c r="B72" s="13" t="s">
        <v>25</v>
      </c>
      <c r="C72" s="13" t="s">
        <v>60</v>
      </c>
      <c r="D72" s="18" t="s">
        <v>453</v>
      </c>
      <c r="E72" s="15">
        <v>1</v>
      </c>
      <c r="F72" s="16">
        <v>173.51</v>
      </c>
      <c r="G72" s="65">
        <v>0.7</v>
      </c>
      <c r="H72" s="68">
        <f>F72-(F72*G72)</f>
        <v>52.053000000000011</v>
      </c>
      <c r="I72" s="68">
        <f t="shared" si="1"/>
        <v>26.026500000000006</v>
      </c>
      <c r="J72" s="64" t="s">
        <v>496</v>
      </c>
    </row>
    <row r="73" spans="1:10" x14ac:dyDescent="0.25">
      <c r="A73" s="12">
        <v>71</v>
      </c>
      <c r="B73" s="13" t="s">
        <v>27</v>
      </c>
      <c r="C73" s="13" t="s">
        <v>57</v>
      </c>
      <c r="D73" s="18" t="s">
        <v>374</v>
      </c>
      <c r="E73" s="15">
        <v>1</v>
      </c>
      <c r="F73" s="16">
        <v>544.77</v>
      </c>
      <c r="G73" s="65">
        <v>0.7</v>
      </c>
      <c r="H73" s="68">
        <f>F73-(F73*G73)</f>
        <v>163.43100000000004</v>
      </c>
      <c r="I73" s="68">
        <f t="shared" si="1"/>
        <v>81.71550000000002</v>
      </c>
      <c r="J73" s="64" t="s">
        <v>496</v>
      </c>
    </row>
    <row r="74" spans="1:10" x14ac:dyDescent="0.25">
      <c r="A74" s="12">
        <v>72</v>
      </c>
      <c r="B74" s="13" t="s">
        <v>405</v>
      </c>
      <c r="C74" s="13" t="s">
        <v>57</v>
      </c>
      <c r="D74" s="18" t="s">
        <v>373</v>
      </c>
      <c r="E74" s="15">
        <v>1</v>
      </c>
      <c r="F74" s="16">
        <v>585.63</v>
      </c>
      <c r="G74" s="65">
        <v>0.7</v>
      </c>
      <c r="H74" s="68">
        <f>F74-(F74*G74)</f>
        <v>175.68900000000002</v>
      </c>
      <c r="I74" s="68">
        <f t="shared" si="1"/>
        <v>87.844500000000011</v>
      </c>
      <c r="J74" s="64" t="s">
        <v>496</v>
      </c>
    </row>
    <row r="75" spans="1:10" x14ac:dyDescent="0.25">
      <c r="A75" s="12">
        <v>73</v>
      </c>
      <c r="B75" s="13" t="s">
        <v>22</v>
      </c>
      <c r="C75" s="13" t="s">
        <v>52</v>
      </c>
      <c r="D75" s="14" t="s">
        <v>379</v>
      </c>
      <c r="E75" s="15">
        <v>1</v>
      </c>
      <c r="F75" s="16">
        <v>579.19000000000005</v>
      </c>
      <c r="G75" s="65">
        <v>0.7</v>
      </c>
      <c r="H75" s="68">
        <f>F75-(F75*G75)</f>
        <v>173.75700000000006</v>
      </c>
      <c r="I75" s="68">
        <f t="shared" si="1"/>
        <v>86.878500000000031</v>
      </c>
      <c r="J75" s="64" t="s">
        <v>496</v>
      </c>
    </row>
    <row r="76" spans="1:10" x14ac:dyDescent="0.25">
      <c r="A76" s="12">
        <v>74</v>
      </c>
      <c r="B76" s="13" t="s">
        <v>209</v>
      </c>
      <c r="C76" s="13" t="s">
        <v>52</v>
      </c>
      <c r="D76" s="18" t="s">
        <v>210</v>
      </c>
      <c r="E76" s="15">
        <v>1</v>
      </c>
      <c r="F76" s="16">
        <v>466.44</v>
      </c>
      <c r="G76" s="65">
        <v>0.7</v>
      </c>
      <c r="H76" s="68">
        <f>F76-(F76*G76)</f>
        <v>139.93200000000002</v>
      </c>
      <c r="I76" s="68">
        <f t="shared" si="1"/>
        <v>69.966000000000008</v>
      </c>
      <c r="J76" s="64" t="s">
        <v>496</v>
      </c>
    </row>
    <row r="77" spans="1:10" s="34" customFormat="1" x14ac:dyDescent="0.25">
      <c r="A77" s="12">
        <v>75</v>
      </c>
      <c r="B77" s="69" t="s">
        <v>196</v>
      </c>
      <c r="C77" s="69" t="s">
        <v>52</v>
      </c>
      <c r="D77" s="70" t="s">
        <v>197</v>
      </c>
      <c r="E77" s="71">
        <v>1</v>
      </c>
      <c r="F77" s="72">
        <v>102.86</v>
      </c>
      <c r="G77" s="65">
        <v>0.7</v>
      </c>
      <c r="H77" s="68">
        <f>F77-(F77*G77)</f>
        <v>30.858000000000004</v>
      </c>
      <c r="I77" s="68">
        <f t="shared" si="1"/>
        <v>15.429000000000002</v>
      </c>
      <c r="J77" s="64" t="s">
        <v>496</v>
      </c>
    </row>
    <row r="78" spans="1:10" x14ac:dyDescent="0.25">
      <c r="A78" s="12">
        <v>76</v>
      </c>
      <c r="B78" s="13" t="s">
        <v>106</v>
      </c>
      <c r="C78" s="13" t="s">
        <v>57</v>
      </c>
      <c r="D78" s="18" t="s">
        <v>91</v>
      </c>
      <c r="E78" s="15">
        <v>1</v>
      </c>
      <c r="F78" s="16">
        <v>300</v>
      </c>
      <c r="G78" s="65">
        <v>0.7</v>
      </c>
      <c r="H78" s="68">
        <f>F78-(F78*G78)</f>
        <v>90</v>
      </c>
      <c r="I78" s="68">
        <f t="shared" si="1"/>
        <v>45</v>
      </c>
      <c r="J78" s="64" t="s">
        <v>496</v>
      </c>
    </row>
    <row r="79" spans="1:10" x14ac:dyDescent="0.25">
      <c r="A79" s="12">
        <v>77</v>
      </c>
      <c r="B79" s="13" t="s">
        <v>43</v>
      </c>
      <c r="C79" s="13" t="s">
        <v>64</v>
      </c>
      <c r="D79" s="14" t="s">
        <v>314</v>
      </c>
      <c r="E79" s="15">
        <v>1</v>
      </c>
      <c r="F79" s="14">
        <v>117.33</v>
      </c>
      <c r="G79" s="65">
        <v>0.7</v>
      </c>
      <c r="H79" s="68">
        <f>F79-(F79*G79)</f>
        <v>35.198999999999998</v>
      </c>
      <c r="I79" s="68">
        <f t="shared" si="1"/>
        <v>17.599499999999999</v>
      </c>
      <c r="J79" s="64" t="s">
        <v>496</v>
      </c>
    </row>
    <row r="80" spans="1:10" x14ac:dyDescent="0.25">
      <c r="A80" s="12">
        <v>78</v>
      </c>
      <c r="B80" s="13" t="s">
        <v>45</v>
      </c>
      <c r="C80" s="13" t="s">
        <v>54</v>
      </c>
      <c r="D80" s="18" t="s">
        <v>359</v>
      </c>
      <c r="E80" s="15">
        <v>1</v>
      </c>
      <c r="F80" s="16">
        <v>145.51</v>
      </c>
      <c r="G80" s="65">
        <v>0.7</v>
      </c>
      <c r="H80" s="68">
        <f>F80-(F80*G80)</f>
        <v>43.653000000000006</v>
      </c>
      <c r="I80" s="68">
        <f t="shared" si="1"/>
        <v>21.826500000000003</v>
      </c>
      <c r="J80" s="64" t="s">
        <v>496</v>
      </c>
    </row>
    <row r="81" spans="1:10" x14ac:dyDescent="0.25">
      <c r="A81" s="12">
        <v>79</v>
      </c>
      <c r="B81" s="13" t="s">
        <v>335</v>
      </c>
      <c r="C81" s="13" t="s">
        <v>67</v>
      </c>
      <c r="D81" s="18" t="s">
        <v>336</v>
      </c>
      <c r="E81" s="15">
        <v>1</v>
      </c>
      <c r="F81" s="16">
        <v>190.4</v>
      </c>
      <c r="G81" s="65">
        <v>0.7</v>
      </c>
      <c r="H81" s="68">
        <f>F81-(F81*G81)</f>
        <v>57.120000000000005</v>
      </c>
      <c r="I81" s="68">
        <f t="shared" si="1"/>
        <v>28.560000000000002</v>
      </c>
      <c r="J81" s="64" t="s">
        <v>496</v>
      </c>
    </row>
    <row r="82" spans="1:10" x14ac:dyDescent="0.25">
      <c r="A82" s="12">
        <v>80</v>
      </c>
      <c r="B82" s="13" t="s">
        <v>298</v>
      </c>
      <c r="C82" s="13" t="s">
        <v>64</v>
      </c>
      <c r="D82" s="14" t="s">
        <v>297</v>
      </c>
      <c r="E82" s="15">
        <v>1</v>
      </c>
      <c r="F82" s="14">
        <v>56.23</v>
      </c>
      <c r="G82" s="65">
        <v>0.7</v>
      </c>
      <c r="H82" s="68">
        <f>F82-(F82*G82)</f>
        <v>16.869</v>
      </c>
      <c r="I82" s="68">
        <f t="shared" si="1"/>
        <v>8.4344999999999999</v>
      </c>
      <c r="J82" s="64" t="s">
        <v>496</v>
      </c>
    </row>
    <row r="83" spans="1:10" x14ac:dyDescent="0.25">
      <c r="A83" s="12">
        <v>81</v>
      </c>
      <c r="B83" s="13" t="s">
        <v>76</v>
      </c>
      <c r="C83" s="13" t="s">
        <v>75</v>
      </c>
      <c r="D83" s="18" t="s">
        <v>77</v>
      </c>
      <c r="E83" s="15">
        <v>1</v>
      </c>
      <c r="F83" s="16">
        <v>63.33</v>
      </c>
      <c r="G83" s="65">
        <v>0.7</v>
      </c>
      <c r="H83" s="68">
        <f>F83-(F83*G83)</f>
        <v>18.999000000000002</v>
      </c>
      <c r="I83" s="68">
        <f t="shared" si="1"/>
        <v>9.4995000000000012</v>
      </c>
      <c r="J83" s="64" t="s">
        <v>496</v>
      </c>
    </row>
    <row r="84" spans="1:10" x14ac:dyDescent="0.25">
      <c r="A84" s="12">
        <v>82</v>
      </c>
      <c r="B84" s="13" t="s">
        <v>24</v>
      </c>
      <c r="C84" s="13" t="s">
        <v>60</v>
      </c>
      <c r="D84" s="18" t="s">
        <v>266</v>
      </c>
      <c r="E84" s="15">
        <v>1</v>
      </c>
      <c r="F84" s="16">
        <v>374.67</v>
      </c>
      <c r="G84" s="65">
        <v>0.7</v>
      </c>
      <c r="H84" s="68">
        <f>F84-(F84*G84)</f>
        <v>112.40100000000001</v>
      </c>
      <c r="I84" s="68">
        <f t="shared" si="1"/>
        <v>56.200500000000005</v>
      </c>
      <c r="J84" s="64" t="s">
        <v>496</v>
      </c>
    </row>
    <row r="85" spans="1:10" x14ac:dyDescent="0.25">
      <c r="A85" s="12">
        <v>83</v>
      </c>
      <c r="B85" s="13" t="s">
        <v>276</v>
      </c>
      <c r="C85" s="13" t="s">
        <v>57</v>
      </c>
      <c r="D85" s="18" t="s">
        <v>275</v>
      </c>
      <c r="E85" s="15">
        <v>1</v>
      </c>
      <c r="F85" s="16">
        <v>408.58</v>
      </c>
      <c r="G85" s="65">
        <v>0.7</v>
      </c>
      <c r="H85" s="68">
        <f>F85-(F85*G85)</f>
        <v>122.57400000000001</v>
      </c>
      <c r="I85" s="68">
        <f t="shared" si="1"/>
        <v>61.287000000000006</v>
      </c>
      <c r="J85" s="64" t="s">
        <v>496</v>
      </c>
    </row>
    <row r="86" spans="1:10" x14ac:dyDescent="0.25">
      <c r="A86" s="12">
        <v>84</v>
      </c>
      <c r="B86" s="13" t="s">
        <v>12</v>
      </c>
      <c r="C86" s="13" t="s">
        <v>54</v>
      </c>
      <c r="D86" s="27" t="s">
        <v>51</v>
      </c>
      <c r="E86" s="15">
        <v>1</v>
      </c>
      <c r="F86" s="16">
        <v>218.01</v>
      </c>
      <c r="G86" s="65">
        <v>0.7</v>
      </c>
      <c r="H86" s="68">
        <f>F86-(F86*G86)</f>
        <v>65.40300000000002</v>
      </c>
      <c r="I86" s="68">
        <f t="shared" si="1"/>
        <v>32.70150000000001</v>
      </c>
      <c r="J86" s="64" t="s">
        <v>496</v>
      </c>
    </row>
    <row r="87" spans="1:10" ht="24" x14ac:dyDescent="0.25">
      <c r="A87" s="12">
        <v>85</v>
      </c>
      <c r="B87" s="13" t="s">
        <v>351</v>
      </c>
      <c r="C87" s="13" t="s">
        <v>54</v>
      </c>
      <c r="D87" s="27" t="s">
        <v>352</v>
      </c>
      <c r="E87" s="15">
        <v>1</v>
      </c>
      <c r="F87" s="16">
        <v>305.47000000000003</v>
      </c>
      <c r="G87" s="65">
        <v>0.7</v>
      </c>
      <c r="H87" s="68">
        <f>F87-(F87*G87)</f>
        <v>91.64100000000002</v>
      </c>
      <c r="I87" s="68">
        <f t="shared" si="1"/>
        <v>45.82050000000001</v>
      </c>
      <c r="J87" s="64" t="s">
        <v>496</v>
      </c>
    </row>
    <row r="88" spans="1:10" ht="24" x14ac:dyDescent="0.25">
      <c r="A88" s="12">
        <v>86</v>
      </c>
      <c r="B88" s="13" t="s">
        <v>46</v>
      </c>
      <c r="C88" s="13" t="s">
        <v>54</v>
      </c>
      <c r="D88" s="27" t="s">
        <v>353</v>
      </c>
      <c r="E88" s="15">
        <v>1</v>
      </c>
      <c r="F88" s="16">
        <v>470.84</v>
      </c>
      <c r="G88" s="65">
        <v>0.7</v>
      </c>
      <c r="H88" s="68">
        <f>F88-(F88*G88)</f>
        <v>141.25200000000001</v>
      </c>
      <c r="I88" s="68">
        <f t="shared" si="1"/>
        <v>70.626000000000005</v>
      </c>
      <c r="J88" s="64" t="s">
        <v>496</v>
      </c>
    </row>
    <row r="89" spans="1:10" x14ac:dyDescent="0.25">
      <c r="A89" s="12">
        <v>87</v>
      </c>
      <c r="B89" s="13" t="s">
        <v>356</v>
      </c>
      <c r="C89" s="13" t="s">
        <v>54</v>
      </c>
      <c r="D89" s="27" t="s">
        <v>357</v>
      </c>
      <c r="E89" s="15">
        <v>2</v>
      </c>
      <c r="F89" s="16">
        <f>E89*53.11</f>
        <v>106.22</v>
      </c>
      <c r="G89" s="65">
        <v>0.7</v>
      </c>
      <c r="H89" s="68">
        <f>F89-(F89*G89)</f>
        <v>31.866</v>
      </c>
      <c r="I89" s="68">
        <f t="shared" si="1"/>
        <v>15.933</v>
      </c>
      <c r="J89" s="64" t="s">
        <v>496</v>
      </c>
    </row>
    <row r="90" spans="1:10" x14ac:dyDescent="0.25">
      <c r="A90" s="12">
        <v>88</v>
      </c>
      <c r="B90" s="13" t="s">
        <v>48</v>
      </c>
      <c r="C90" s="13" t="s">
        <v>54</v>
      </c>
      <c r="D90" s="27" t="s">
        <v>358</v>
      </c>
      <c r="E90" s="15">
        <v>1</v>
      </c>
      <c r="F90" s="16">
        <v>253.37</v>
      </c>
      <c r="G90" s="65">
        <v>0.7</v>
      </c>
      <c r="H90" s="68">
        <f>F90-(F90*G90)</f>
        <v>76.011000000000024</v>
      </c>
      <c r="I90" s="68">
        <f t="shared" si="1"/>
        <v>38.005500000000012</v>
      </c>
      <c r="J90" s="64" t="s">
        <v>496</v>
      </c>
    </row>
    <row r="91" spans="1:10" x14ac:dyDescent="0.25">
      <c r="A91" s="12">
        <v>90</v>
      </c>
      <c r="B91" s="15" t="s">
        <v>242</v>
      </c>
      <c r="C91" s="13" t="s">
        <v>75</v>
      </c>
      <c r="D91" s="14" t="s">
        <v>243</v>
      </c>
      <c r="E91" s="17">
        <v>1</v>
      </c>
      <c r="F91" s="16">
        <v>74.180000000000007</v>
      </c>
      <c r="G91" s="65">
        <v>0.7</v>
      </c>
      <c r="H91" s="68">
        <f>F91-(F91*G91)</f>
        <v>22.254000000000005</v>
      </c>
      <c r="I91" s="68">
        <f t="shared" si="1"/>
        <v>11.127000000000002</v>
      </c>
      <c r="J91" s="64" t="s">
        <v>496</v>
      </c>
    </row>
    <row r="92" spans="1:10" x14ac:dyDescent="0.25">
      <c r="A92" s="12">
        <v>91</v>
      </c>
      <c r="B92" s="13" t="s">
        <v>31</v>
      </c>
      <c r="C92" s="13" t="s">
        <v>52</v>
      </c>
      <c r="D92" s="18" t="s">
        <v>202</v>
      </c>
      <c r="E92" s="15">
        <v>1</v>
      </c>
      <c r="F92" s="16">
        <v>227.86</v>
      </c>
      <c r="G92" s="65">
        <v>0.7</v>
      </c>
      <c r="H92" s="68">
        <f>F92-(F92*G92)</f>
        <v>68.358000000000004</v>
      </c>
      <c r="I92" s="68">
        <f t="shared" si="1"/>
        <v>34.179000000000002</v>
      </c>
      <c r="J92" s="64" t="s">
        <v>496</v>
      </c>
    </row>
    <row r="93" spans="1:10" x14ac:dyDescent="0.25">
      <c r="A93" s="12">
        <v>92</v>
      </c>
      <c r="B93" s="13" t="s">
        <v>30</v>
      </c>
      <c r="C93" s="13" t="s">
        <v>52</v>
      </c>
      <c r="D93" s="18" t="s">
        <v>205</v>
      </c>
      <c r="E93" s="15">
        <v>1</v>
      </c>
      <c r="F93" s="16">
        <v>103.26</v>
      </c>
      <c r="G93" s="65">
        <v>0.7</v>
      </c>
      <c r="H93" s="68">
        <f>F93-(F93*G93)</f>
        <v>30.978000000000009</v>
      </c>
      <c r="I93" s="68">
        <f t="shared" si="1"/>
        <v>15.489000000000004</v>
      </c>
      <c r="J93" s="64" t="s">
        <v>496</v>
      </c>
    </row>
    <row r="94" spans="1:10" x14ac:dyDescent="0.25">
      <c r="A94" s="12">
        <v>93</v>
      </c>
      <c r="B94" s="13" t="s">
        <v>28</v>
      </c>
      <c r="C94" s="13" t="s">
        <v>52</v>
      </c>
      <c r="D94" s="18" t="s">
        <v>213</v>
      </c>
      <c r="E94" s="15">
        <v>1</v>
      </c>
      <c r="F94" s="16">
        <v>388.74</v>
      </c>
      <c r="G94" s="65">
        <v>0.7</v>
      </c>
      <c r="H94" s="68">
        <f>F94-(F94*G94)</f>
        <v>116.62200000000001</v>
      </c>
      <c r="I94" s="68">
        <f t="shared" si="1"/>
        <v>58.311000000000007</v>
      </c>
      <c r="J94" s="64" t="s">
        <v>496</v>
      </c>
    </row>
    <row r="95" spans="1:10" x14ac:dyDescent="0.25">
      <c r="A95" s="12">
        <v>94</v>
      </c>
      <c r="B95" s="13" t="s">
        <v>33</v>
      </c>
      <c r="C95" s="15">
        <v>1989</v>
      </c>
      <c r="D95" s="27" t="s">
        <v>295</v>
      </c>
      <c r="E95" s="15">
        <v>1</v>
      </c>
      <c r="F95" s="16">
        <v>100</v>
      </c>
      <c r="G95" s="65">
        <v>0.7</v>
      </c>
      <c r="H95" s="68">
        <f>F95-(F95*G95)</f>
        <v>30</v>
      </c>
      <c r="I95" s="68">
        <f t="shared" si="1"/>
        <v>15</v>
      </c>
      <c r="J95" s="64" t="s">
        <v>496</v>
      </c>
    </row>
    <row r="96" spans="1:10" x14ac:dyDescent="0.25">
      <c r="A96" s="12">
        <v>95</v>
      </c>
      <c r="B96" s="13" t="s">
        <v>274</v>
      </c>
      <c r="C96" s="15">
        <v>1989</v>
      </c>
      <c r="D96" s="18" t="s">
        <v>275</v>
      </c>
      <c r="E96" s="15">
        <v>1</v>
      </c>
      <c r="F96" s="16">
        <v>408.58</v>
      </c>
      <c r="G96" s="65">
        <v>0.7</v>
      </c>
      <c r="H96" s="68">
        <f>F96-(F96*G96)</f>
        <v>122.57400000000001</v>
      </c>
      <c r="I96" s="68">
        <f t="shared" si="1"/>
        <v>61.287000000000006</v>
      </c>
      <c r="J96" s="64" t="s">
        <v>496</v>
      </c>
    </row>
    <row r="97" spans="1:10" x14ac:dyDescent="0.25">
      <c r="A97" s="12">
        <v>96</v>
      </c>
      <c r="B97" s="13" t="s">
        <v>29</v>
      </c>
      <c r="C97" s="13" t="s">
        <v>62</v>
      </c>
      <c r="D97" s="18" t="s">
        <v>260</v>
      </c>
      <c r="E97" s="15">
        <v>1</v>
      </c>
      <c r="F97" s="16">
        <v>377.7</v>
      </c>
      <c r="G97" s="65">
        <v>0.7</v>
      </c>
      <c r="H97" s="68">
        <f>F97-(F97*G97)</f>
        <v>113.31</v>
      </c>
      <c r="I97" s="68">
        <f t="shared" si="1"/>
        <v>56.655000000000001</v>
      </c>
      <c r="J97" s="64" t="s">
        <v>496</v>
      </c>
    </row>
    <row r="98" spans="1:10" x14ac:dyDescent="0.25">
      <c r="A98" s="12">
        <v>97</v>
      </c>
      <c r="B98" s="13" t="s">
        <v>261</v>
      </c>
      <c r="C98" s="13" t="s">
        <v>62</v>
      </c>
      <c r="D98" s="18" t="s">
        <v>260</v>
      </c>
      <c r="E98" s="15">
        <v>1</v>
      </c>
      <c r="F98" s="16">
        <v>377.71</v>
      </c>
      <c r="G98" s="65">
        <v>0.7</v>
      </c>
      <c r="H98" s="68">
        <f>F98-(F98*G98)</f>
        <v>113.31299999999999</v>
      </c>
      <c r="I98" s="68">
        <f t="shared" si="1"/>
        <v>56.656499999999994</v>
      </c>
      <c r="J98" s="64" t="s">
        <v>496</v>
      </c>
    </row>
    <row r="99" spans="1:10" x14ac:dyDescent="0.25">
      <c r="A99" s="12">
        <v>98</v>
      </c>
      <c r="B99" s="13" t="s">
        <v>42</v>
      </c>
      <c r="C99" s="15">
        <v>2022</v>
      </c>
      <c r="D99" s="14" t="s">
        <v>413</v>
      </c>
      <c r="E99" s="15">
        <v>1</v>
      </c>
      <c r="F99" s="16">
        <v>346.99</v>
      </c>
      <c r="G99" s="65">
        <v>0.7</v>
      </c>
      <c r="H99" s="68">
        <f>F99-(F99*G99)</f>
        <v>104.09700000000001</v>
      </c>
      <c r="I99" s="68">
        <f t="shared" si="1"/>
        <v>52.048500000000004</v>
      </c>
      <c r="J99" s="64" t="s">
        <v>496</v>
      </c>
    </row>
    <row r="100" spans="1:10" x14ac:dyDescent="0.25">
      <c r="A100" s="12">
        <v>99</v>
      </c>
      <c r="B100" s="13" t="s">
        <v>44</v>
      </c>
      <c r="C100" s="13" t="s">
        <v>72</v>
      </c>
      <c r="D100" s="18" t="s">
        <v>375</v>
      </c>
      <c r="E100" s="15">
        <v>1</v>
      </c>
      <c r="F100" s="16">
        <v>741.57</v>
      </c>
      <c r="G100" s="65">
        <v>0.7</v>
      </c>
      <c r="H100" s="68">
        <f>F100-(F100*G100)</f>
        <v>222.471</v>
      </c>
      <c r="I100" s="68">
        <f t="shared" si="1"/>
        <v>111.2355</v>
      </c>
      <c r="J100" s="64" t="s">
        <v>496</v>
      </c>
    </row>
    <row r="101" spans="1:10" x14ac:dyDescent="0.25">
      <c r="A101" s="12">
        <v>100</v>
      </c>
      <c r="B101" s="13" t="s">
        <v>128</v>
      </c>
      <c r="C101" s="13" t="s">
        <v>125</v>
      </c>
      <c r="D101" s="14" t="s">
        <v>129</v>
      </c>
      <c r="E101" s="17">
        <v>1</v>
      </c>
      <c r="F101" s="16">
        <v>18.149999999999999</v>
      </c>
      <c r="G101" s="65">
        <v>0.7</v>
      </c>
      <c r="H101" s="68">
        <f>F101-(F101*G101)</f>
        <v>5.4450000000000003</v>
      </c>
      <c r="I101" s="68">
        <f t="shared" ref="I101:I150" si="2">H101/2</f>
        <v>2.7225000000000001</v>
      </c>
      <c r="J101" s="64" t="s">
        <v>496</v>
      </c>
    </row>
    <row r="102" spans="1:10" x14ac:dyDescent="0.25">
      <c r="A102" s="12">
        <v>101</v>
      </c>
      <c r="B102" s="28" t="s">
        <v>32</v>
      </c>
      <c r="C102" s="28" t="s">
        <v>70</v>
      </c>
      <c r="D102" s="29" t="s">
        <v>410</v>
      </c>
      <c r="E102" s="30">
        <v>1</v>
      </c>
      <c r="F102" s="31">
        <v>199.65</v>
      </c>
      <c r="G102" s="65">
        <v>0.7</v>
      </c>
      <c r="H102" s="68">
        <f>F102-(F102*G102)</f>
        <v>59.89500000000001</v>
      </c>
      <c r="I102" s="68">
        <f t="shared" si="2"/>
        <v>29.947500000000005</v>
      </c>
      <c r="J102" s="64" t="s">
        <v>496</v>
      </c>
    </row>
    <row r="103" spans="1:10" x14ac:dyDescent="0.25">
      <c r="A103" s="12">
        <v>102</v>
      </c>
      <c r="B103" s="32" t="s">
        <v>47</v>
      </c>
      <c r="C103" s="32">
        <v>2022</v>
      </c>
      <c r="D103" s="33" t="s">
        <v>416</v>
      </c>
      <c r="E103" s="32">
        <v>1</v>
      </c>
      <c r="F103" s="33">
        <v>132.28</v>
      </c>
      <c r="G103" s="65">
        <v>0.7</v>
      </c>
      <c r="H103" s="68">
        <f>F103-(F103*G103)</f>
        <v>39.684000000000012</v>
      </c>
      <c r="I103" s="68">
        <f t="shared" si="2"/>
        <v>19.842000000000006</v>
      </c>
      <c r="J103" s="64" t="s">
        <v>496</v>
      </c>
    </row>
    <row r="104" spans="1:10" x14ac:dyDescent="0.25">
      <c r="A104" s="12">
        <v>103</v>
      </c>
      <c r="B104" s="32" t="s">
        <v>417</v>
      </c>
      <c r="C104" s="32">
        <v>2022</v>
      </c>
      <c r="D104" s="33" t="s">
        <v>418</v>
      </c>
      <c r="E104" s="32">
        <v>1</v>
      </c>
      <c r="F104" s="33">
        <v>247.76</v>
      </c>
      <c r="G104" s="65">
        <v>0.7</v>
      </c>
      <c r="H104" s="68">
        <f>F104-(F104*G104)</f>
        <v>74.328000000000003</v>
      </c>
      <c r="I104" s="68">
        <f t="shared" si="2"/>
        <v>37.164000000000001</v>
      </c>
      <c r="J104" s="64" t="s">
        <v>496</v>
      </c>
    </row>
    <row r="105" spans="1:10" x14ac:dyDescent="0.25">
      <c r="A105" s="12">
        <v>104</v>
      </c>
      <c r="B105" s="32" t="s">
        <v>419</v>
      </c>
      <c r="C105" s="32">
        <v>2022</v>
      </c>
      <c r="D105" s="33" t="s">
        <v>418</v>
      </c>
      <c r="E105" s="32">
        <v>1</v>
      </c>
      <c r="F105" s="33">
        <v>247.76</v>
      </c>
      <c r="G105" s="65">
        <v>0.7</v>
      </c>
      <c r="H105" s="68">
        <f>F105-(F105*G105)</f>
        <v>74.328000000000003</v>
      </c>
      <c r="I105" s="68">
        <f t="shared" si="2"/>
        <v>37.164000000000001</v>
      </c>
      <c r="J105" s="64" t="s">
        <v>496</v>
      </c>
    </row>
    <row r="106" spans="1:10" x14ac:dyDescent="0.25">
      <c r="A106" s="12">
        <v>105</v>
      </c>
      <c r="B106" s="32" t="s">
        <v>41</v>
      </c>
      <c r="C106" s="32">
        <v>2022</v>
      </c>
      <c r="D106" s="33" t="s">
        <v>420</v>
      </c>
      <c r="E106" s="32">
        <v>1</v>
      </c>
      <c r="F106" s="33">
        <v>247.75</v>
      </c>
      <c r="G106" s="65">
        <v>0.7</v>
      </c>
      <c r="H106" s="68">
        <f>F106-(F106*G106)</f>
        <v>74.325000000000017</v>
      </c>
      <c r="I106" s="68">
        <f t="shared" si="2"/>
        <v>37.162500000000009</v>
      </c>
      <c r="J106" s="64" t="s">
        <v>496</v>
      </c>
    </row>
    <row r="107" spans="1:10" x14ac:dyDescent="0.25">
      <c r="A107" s="12">
        <v>106</v>
      </c>
      <c r="B107" s="32" t="s">
        <v>40</v>
      </c>
      <c r="C107" s="32">
        <v>2022</v>
      </c>
      <c r="D107" s="33" t="s">
        <v>421</v>
      </c>
      <c r="E107" s="32">
        <v>1</v>
      </c>
      <c r="F107" s="33">
        <v>34.29</v>
      </c>
      <c r="G107" s="65">
        <v>0.7</v>
      </c>
      <c r="H107" s="68">
        <f>F107-(F107*G107)</f>
        <v>10.287000000000003</v>
      </c>
      <c r="I107" s="68">
        <f t="shared" si="2"/>
        <v>5.1435000000000013</v>
      </c>
      <c r="J107" s="64" t="s">
        <v>496</v>
      </c>
    </row>
    <row r="108" spans="1:10" x14ac:dyDescent="0.25">
      <c r="A108" s="12">
        <v>107</v>
      </c>
      <c r="B108" s="32" t="s">
        <v>39</v>
      </c>
      <c r="C108" s="32">
        <v>2022</v>
      </c>
      <c r="D108" s="33" t="s">
        <v>421</v>
      </c>
      <c r="E108" s="32">
        <v>1</v>
      </c>
      <c r="F108" s="33">
        <v>34.29</v>
      </c>
      <c r="G108" s="65">
        <v>0.7</v>
      </c>
      <c r="H108" s="68">
        <f>F108-(F108*G108)</f>
        <v>10.287000000000003</v>
      </c>
      <c r="I108" s="68">
        <f t="shared" si="2"/>
        <v>5.1435000000000013</v>
      </c>
      <c r="J108" s="64" t="s">
        <v>496</v>
      </c>
    </row>
    <row r="109" spans="1:10" x14ac:dyDescent="0.25">
      <c r="A109" s="12">
        <v>108</v>
      </c>
      <c r="B109" s="32" t="s">
        <v>455</v>
      </c>
      <c r="C109" s="32">
        <v>2022</v>
      </c>
      <c r="D109" s="33" t="s">
        <v>456</v>
      </c>
      <c r="E109" s="32">
        <v>1</v>
      </c>
      <c r="F109" s="33">
        <v>41.18</v>
      </c>
      <c r="G109" s="65">
        <v>0.7</v>
      </c>
      <c r="H109" s="68">
        <f>F109-(F109*G109)</f>
        <v>12.354000000000003</v>
      </c>
      <c r="I109" s="68">
        <f t="shared" si="2"/>
        <v>6.1770000000000014</v>
      </c>
      <c r="J109" s="64" t="s">
        <v>496</v>
      </c>
    </row>
    <row r="110" spans="1:10" x14ac:dyDescent="0.25">
      <c r="A110" s="12">
        <v>109</v>
      </c>
      <c r="B110" s="35" t="s">
        <v>323</v>
      </c>
      <c r="C110" s="4" t="s">
        <v>64</v>
      </c>
      <c r="D110" s="36" t="s">
        <v>324</v>
      </c>
      <c r="E110" s="37">
        <v>1</v>
      </c>
      <c r="F110" s="38">
        <v>191.4</v>
      </c>
      <c r="G110" s="66">
        <v>0.7</v>
      </c>
      <c r="H110" s="68">
        <f>F110-(F110*G110)</f>
        <v>57.420000000000016</v>
      </c>
      <c r="I110" s="68">
        <f t="shared" si="2"/>
        <v>28.710000000000008</v>
      </c>
      <c r="J110" s="64" t="s">
        <v>496</v>
      </c>
    </row>
    <row r="111" spans="1:10" x14ac:dyDescent="0.25">
      <c r="A111" s="12">
        <v>110</v>
      </c>
      <c r="B111" s="4" t="s">
        <v>84</v>
      </c>
      <c r="C111" s="4" t="s">
        <v>57</v>
      </c>
      <c r="D111" s="10" t="s">
        <v>83</v>
      </c>
      <c r="E111" s="37">
        <v>1</v>
      </c>
      <c r="F111" s="39">
        <v>30</v>
      </c>
      <c r="G111" s="66">
        <v>0.7</v>
      </c>
      <c r="H111" s="68">
        <f>F111-(F111*G111)</f>
        <v>9</v>
      </c>
      <c r="I111" s="68">
        <f t="shared" si="2"/>
        <v>4.5</v>
      </c>
      <c r="J111" s="64" t="s">
        <v>496</v>
      </c>
    </row>
    <row r="112" spans="1:10" x14ac:dyDescent="0.25">
      <c r="A112" s="12">
        <v>111</v>
      </c>
      <c r="B112" s="4" t="s">
        <v>291</v>
      </c>
      <c r="C112" s="4" t="s">
        <v>64</v>
      </c>
      <c r="D112" s="36" t="s">
        <v>292</v>
      </c>
      <c r="E112" s="37">
        <v>1</v>
      </c>
      <c r="F112" s="39">
        <v>37.1</v>
      </c>
      <c r="G112" s="66">
        <v>0.7</v>
      </c>
      <c r="H112" s="68">
        <f>F112-(F112*G112)</f>
        <v>11.130000000000003</v>
      </c>
      <c r="I112" s="68">
        <f t="shared" si="2"/>
        <v>5.5650000000000013</v>
      </c>
      <c r="J112" s="64" t="s">
        <v>496</v>
      </c>
    </row>
    <row r="113" spans="1:10" x14ac:dyDescent="0.25">
      <c r="A113" s="12">
        <v>112</v>
      </c>
      <c r="B113" s="4" t="s">
        <v>333</v>
      </c>
      <c r="C113" s="4" t="s">
        <v>67</v>
      </c>
      <c r="D113" s="8" t="s">
        <v>334</v>
      </c>
      <c r="E113" s="3">
        <v>1</v>
      </c>
      <c r="F113" s="7">
        <v>31.63</v>
      </c>
      <c r="G113" s="66">
        <v>0.7</v>
      </c>
      <c r="H113" s="68">
        <f>F113-(F113*G113)</f>
        <v>9.4890000000000008</v>
      </c>
      <c r="I113" s="68">
        <f t="shared" si="2"/>
        <v>4.7445000000000004</v>
      </c>
      <c r="J113" s="64" t="s">
        <v>496</v>
      </c>
    </row>
    <row r="114" spans="1:10" x14ac:dyDescent="0.25">
      <c r="A114" s="12">
        <v>113</v>
      </c>
      <c r="B114" s="4" t="s">
        <v>300</v>
      </c>
      <c r="C114" s="4" t="s">
        <v>64</v>
      </c>
      <c r="D114" s="36" t="s">
        <v>301</v>
      </c>
      <c r="E114" s="37">
        <v>1</v>
      </c>
      <c r="F114" s="39">
        <v>70.33</v>
      </c>
      <c r="G114" s="66">
        <v>0.7</v>
      </c>
      <c r="H114" s="68">
        <f>F114-(F114*G114)</f>
        <v>21.099000000000004</v>
      </c>
      <c r="I114" s="68">
        <f t="shared" si="2"/>
        <v>10.549500000000002</v>
      </c>
      <c r="J114" s="64" t="s">
        <v>496</v>
      </c>
    </row>
    <row r="115" spans="1:10" x14ac:dyDescent="0.25">
      <c r="A115" s="12">
        <v>114</v>
      </c>
      <c r="B115" s="4" t="s">
        <v>302</v>
      </c>
      <c r="C115" s="4" t="s">
        <v>64</v>
      </c>
      <c r="D115" s="36" t="s">
        <v>303</v>
      </c>
      <c r="E115" s="37">
        <v>2</v>
      </c>
      <c r="F115" s="39">
        <f>E115*28.05</f>
        <v>56.1</v>
      </c>
      <c r="G115" s="66">
        <v>0.7</v>
      </c>
      <c r="H115" s="68">
        <f>F115-(F115*G115)</f>
        <v>16.830000000000005</v>
      </c>
      <c r="I115" s="68">
        <f t="shared" si="2"/>
        <v>8.4150000000000027</v>
      </c>
      <c r="J115" s="64" t="s">
        <v>496</v>
      </c>
    </row>
    <row r="116" spans="1:10" x14ac:dyDescent="0.25">
      <c r="A116" s="12">
        <v>115</v>
      </c>
      <c r="B116" s="4" t="s">
        <v>304</v>
      </c>
      <c r="C116" s="4" t="s">
        <v>64</v>
      </c>
      <c r="D116" s="36" t="s">
        <v>305</v>
      </c>
      <c r="E116" s="37">
        <v>1</v>
      </c>
      <c r="F116" s="39">
        <v>140.79</v>
      </c>
      <c r="G116" s="66">
        <v>0.7</v>
      </c>
      <c r="H116" s="68">
        <f>F116-(F116*G116)</f>
        <v>42.237000000000009</v>
      </c>
      <c r="I116" s="68">
        <f t="shared" si="2"/>
        <v>21.118500000000004</v>
      </c>
      <c r="J116" s="64" t="s">
        <v>496</v>
      </c>
    </row>
    <row r="117" spans="1:10" x14ac:dyDescent="0.25">
      <c r="A117" s="12">
        <v>116</v>
      </c>
      <c r="B117" s="4" t="s">
        <v>163</v>
      </c>
      <c r="C117" s="4" t="s">
        <v>71</v>
      </c>
      <c r="D117" s="24" t="s">
        <v>164</v>
      </c>
      <c r="E117" s="3">
        <v>1</v>
      </c>
      <c r="F117" s="22">
        <v>33.880000000000003</v>
      </c>
      <c r="G117" s="66">
        <v>0.7</v>
      </c>
      <c r="H117" s="68">
        <f>F117-(F117*G117)</f>
        <v>10.164000000000001</v>
      </c>
      <c r="I117" s="68">
        <f t="shared" si="2"/>
        <v>5.0820000000000007</v>
      </c>
      <c r="J117" s="64" t="s">
        <v>496</v>
      </c>
    </row>
    <row r="118" spans="1:10" x14ac:dyDescent="0.25">
      <c r="A118" s="12">
        <v>117</v>
      </c>
      <c r="B118" s="35" t="s">
        <v>376</v>
      </c>
      <c r="C118" s="4" t="s">
        <v>100</v>
      </c>
      <c r="D118" s="5" t="s">
        <v>377</v>
      </c>
      <c r="E118" s="37">
        <v>1</v>
      </c>
      <c r="F118" s="38">
        <v>514.42999999999995</v>
      </c>
      <c r="G118" s="66">
        <v>0.7</v>
      </c>
      <c r="H118" s="68">
        <f>F118-(F118*G118)</f>
        <v>154.32900000000001</v>
      </c>
      <c r="I118" s="68">
        <f t="shared" si="2"/>
        <v>77.164500000000004</v>
      </c>
      <c r="J118" s="64" t="s">
        <v>496</v>
      </c>
    </row>
    <row r="119" spans="1:10" x14ac:dyDescent="0.25">
      <c r="A119" s="12">
        <v>118</v>
      </c>
      <c r="B119" s="13" t="s">
        <v>458</v>
      </c>
      <c r="C119" s="13" t="s">
        <v>57</v>
      </c>
      <c r="D119" s="10" t="s">
        <v>459</v>
      </c>
      <c r="E119" s="15">
        <v>1</v>
      </c>
      <c r="F119" s="16">
        <v>28</v>
      </c>
      <c r="G119" s="65">
        <v>0.7</v>
      </c>
      <c r="H119" s="68">
        <f>F119-(F119*G119)</f>
        <v>8.4000000000000021</v>
      </c>
      <c r="I119" s="68">
        <f t="shared" si="2"/>
        <v>4.2000000000000011</v>
      </c>
      <c r="J119" s="64" t="s">
        <v>496</v>
      </c>
    </row>
    <row r="120" spans="1:10" x14ac:dyDescent="0.25">
      <c r="A120" s="12">
        <v>119</v>
      </c>
      <c r="B120" s="13" t="s">
        <v>143</v>
      </c>
      <c r="C120" s="13" t="s">
        <v>145</v>
      </c>
      <c r="D120" s="21" t="s">
        <v>144</v>
      </c>
      <c r="E120" s="15">
        <v>1</v>
      </c>
      <c r="F120" s="16">
        <v>30.35</v>
      </c>
      <c r="G120" s="65">
        <v>0.7</v>
      </c>
      <c r="H120" s="68">
        <f>F120-(F120*G120)</f>
        <v>9.1050000000000004</v>
      </c>
      <c r="I120" s="68">
        <f t="shared" si="2"/>
        <v>4.5525000000000002</v>
      </c>
      <c r="J120" s="64" t="s">
        <v>496</v>
      </c>
    </row>
    <row r="121" spans="1:10" x14ac:dyDescent="0.25">
      <c r="A121" s="12">
        <v>120</v>
      </c>
      <c r="B121" s="13" t="s">
        <v>460</v>
      </c>
      <c r="C121" s="13" t="s">
        <v>64</v>
      </c>
      <c r="D121" s="14" t="s">
        <v>372</v>
      </c>
      <c r="E121" s="15">
        <v>1</v>
      </c>
      <c r="F121" s="16">
        <v>721.98</v>
      </c>
      <c r="G121" s="65">
        <v>0.7</v>
      </c>
      <c r="H121" s="68">
        <f>F121-(F121*G121)</f>
        <v>216.59400000000005</v>
      </c>
      <c r="I121" s="68">
        <f t="shared" si="2"/>
        <v>108.29700000000003</v>
      </c>
      <c r="J121" s="64" t="s">
        <v>496</v>
      </c>
    </row>
    <row r="122" spans="1:10" x14ac:dyDescent="0.25">
      <c r="A122" s="12">
        <v>122</v>
      </c>
      <c r="B122" s="13" t="s">
        <v>235</v>
      </c>
      <c r="C122" s="13" t="s">
        <v>75</v>
      </c>
      <c r="D122" s="21" t="s">
        <v>236</v>
      </c>
      <c r="E122" s="15">
        <v>1</v>
      </c>
      <c r="F122" s="16">
        <v>288.33999999999997</v>
      </c>
      <c r="G122" s="65">
        <v>0.7</v>
      </c>
      <c r="H122" s="68">
        <f>F122-(F122*G122)</f>
        <v>86.50200000000001</v>
      </c>
      <c r="I122" s="68">
        <f t="shared" si="2"/>
        <v>43.251000000000005</v>
      </c>
      <c r="J122" s="64" t="s">
        <v>496</v>
      </c>
    </row>
    <row r="123" spans="1:10" x14ac:dyDescent="0.25">
      <c r="A123" s="12">
        <v>123</v>
      </c>
      <c r="B123" s="13" t="s">
        <v>461</v>
      </c>
      <c r="C123" s="13" t="s">
        <v>52</v>
      </c>
      <c r="D123" s="21" t="s">
        <v>462</v>
      </c>
      <c r="E123" s="15">
        <v>1</v>
      </c>
      <c r="F123" s="16">
        <v>541.71</v>
      </c>
      <c r="G123" s="65">
        <v>0.7</v>
      </c>
      <c r="H123" s="68">
        <f>F123-(F123*G123)</f>
        <v>162.51300000000003</v>
      </c>
      <c r="I123" s="68">
        <f t="shared" si="2"/>
        <v>81.256500000000017</v>
      </c>
      <c r="J123" s="64" t="s">
        <v>496</v>
      </c>
    </row>
    <row r="124" spans="1:10" x14ac:dyDescent="0.25">
      <c r="A124" s="12">
        <v>124</v>
      </c>
      <c r="B124" s="13" t="s">
        <v>283</v>
      </c>
      <c r="C124" s="13" t="s">
        <v>64</v>
      </c>
      <c r="D124" s="14" t="s">
        <v>284</v>
      </c>
      <c r="E124" s="15">
        <v>2</v>
      </c>
      <c r="F124" s="16">
        <f>E124*287.24</f>
        <v>574.48</v>
      </c>
      <c r="G124" s="65">
        <v>0.7</v>
      </c>
      <c r="H124" s="68">
        <f>F124-(F124*G124)</f>
        <v>172.34400000000005</v>
      </c>
      <c r="I124" s="68">
        <f t="shared" si="2"/>
        <v>86.172000000000025</v>
      </c>
      <c r="J124" s="64" t="s">
        <v>496</v>
      </c>
    </row>
    <row r="125" spans="1:10" x14ac:dyDescent="0.25">
      <c r="A125" s="12">
        <v>125</v>
      </c>
      <c r="B125" s="13" t="s">
        <v>285</v>
      </c>
      <c r="C125" s="13" t="s">
        <v>64</v>
      </c>
      <c r="D125" s="14" t="s">
        <v>286</v>
      </c>
      <c r="E125" s="15">
        <v>2</v>
      </c>
      <c r="F125" s="16">
        <f>E125*192.33</f>
        <v>384.66</v>
      </c>
      <c r="G125" s="65">
        <v>0.7</v>
      </c>
      <c r="H125" s="68">
        <f>F125-(F125*G125)</f>
        <v>115.39800000000002</v>
      </c>
      <c r="I125" s="68">
        <f t="shared" si="2"/>
        <v>57.699000000000012</v>
      </c>
      <c r="J125" s="64" t="s">
        <v>496</v>
      </c>
    </row>
    <row r="126" spans="1:10" x14ac:dyDescent="0.25">
      <c r="A126" s="12">
        <v>126</v>
      </c>
      <c r="B126" s="13" t="s">
        <v>287</v>
      </c>
      <c r="C126" s="13" t="s">
        <v>64</v>
      </c>
      <c r="D126" s="14" t="s">
        <v>288</v>
      </c>
      <c r="E126" s="15">
        <v>1</v>
      </c>
      <c r="F126" s="16">
        <v>73.88</v>
      </c>
      <c r="G126" s="65">
        <v>0.7</v>
      </c>
      <c r="H126" s="68">
        <f>F126-(F126*G126)</f>
        <v>22.164000000000001</v>
      </c>
      <c r="I126" s="68">
        <f t="shared" si="2"/>
        <v>11.082000000000001</v>
      </c>
      <c r="J126" s="64" t="s">
        <v>496</v>
      </c>
    </row>
    <row r="127" spans="1:10" x14ac:dyDescent="0.25">
      <c r="A127" s="12">
        <v>127</v>
      </c>
      <c r="B127" s="13" t="s">
        <v>289</v>
      </c>
      <c r="C127" s="13" t="s">
        <v>64</v>
      </c>
      <c r="D127" s="14" t="s">
        <v>290</v>
      </c>
      <c r="E127" s="15">
        <v>1</v>
      </c>
      <c r="F127" s="16">
        <v>88.69</v>
      </c>
      <c r="G127" s="65">
        <v>0.7</v>
      </c>
      <c r="H127" s="68">
        <f>F127-(F127*G127)</f>
        <v>26.607000000000006</v>
      </c>
      <c r="I127" s="68">
        <f t="shared" si="2"/>
        <v>13.303500000000003</v>
      </c>
      <c r="J127" s="64" t="s">
        <v>496</v>
      </c>
    </row>
    <row r="128" spans="1:10" x14ac:dyDescent="0.25">
      <c r="A128" s="12">
        <v>128</v>
      </c>
      <c r="B128" s="13" t="s">
        <v>299</v>
      </c>
      <c r="C128" s="13" t="s">
        <v>64</v>
      </c>
      <c r="D128" s="14" t="s">
        <v>288</v>
      </c>
      <c r="E128" s="15">
        <v>1</v>
      </c>
      <c r="F128" s="16">
        <v>70.33</v>
      </c>
      <c r="G128" s="65">
        <v>0.7</v>
      </c>
      <c r="H128" s="68">
        <f>F128-(F128*G128)</f>
        <v>21.099000000000004</v>
      </c>
      <c r="I128" s="68">
        <f t="shared" si="2"/>
        <v>10.549500000000002</v>
      </c>
      <c r="J128" s="64" t="s">
        <v>496</v>
      </c>
    </row>
    <row r="129" spans="1:10" x14ac:dyDescent="0.25">
      <c r="A129" s="12">
        <v>129</v>
      </c>
      <c r="B129" s="13" t="s">
        <v>310</v>
      </c>
      <c r="C129" s="13" t="s">
        <v>64</v>
      </c>
      <c r="D129" s="14" t="s">
        <v>311</v>
      </c>
      <c r="E129" s="15">
        <v>1</v>
      </c>
      <c r="F129" s="16">
        <v>80.19</v>
      </c>
      <c r="G129" s="65">
        <v>0.7</v>
      </c>
      <c r="H129" s="68">
        <f>F129-(F129*G129)</f>
        <v>24.057000000000002</v>
      </c>
      <c r="I129" s="68">
        <f t="shared" si="2"/>
        <v>12.028500000000001</v>
      </c>
      <c r="J129" s="64" t="s">
        <v>496</v>
      </c>
    </row>
    <row r="130" spans="1:10" x14ac:dyDescent="0.25">
      <c r="A130" s="12">
        <v>130</v>
      </c>
      <c r="B130" s="13" t="s">
        <v>177</v>
      </c>
      <c r="C130" s="13" t="s">
        <v>52</v>
      </c>
      <c r="D130" s="21" t="s">
        <v>178</v>
      </c>
      <c r="E130" s="15">
        <v>1</v>
      </c>
      <c r="F130" s="16">
        <v>135.43</v>
      </c>
      <c r="G130" s="65">
        <v>0.7</v>
      </c>
      <c r="H130" s="68">
        <f>F130-(F130*G130)</f>
        <v>40.629000000000005</v>
      </c>
      <c r="I130" s="68">
        <f t="shared" si="2"/>
        <v>20.314500000000002</v>
      </c>
      <c r="J130" s="64" t="s">
        <v>496</v>
      </c>
    </row>
    <row r="131" spans="1:10" x14ac:dyDescent="0.25">
      <c r="A131" s="12">
        <v>131</v>
      </c>
      <c r="B131" s="13" t="s">
        <v>262</v>
      </c>
      <c r="C131" s="13" t="s">
        <v>62</v>
      </c>
      <c r="D131" s="14" t="s">
        <v>263</v>
      </c>
      <c r="E131" s="15">
        <v>1</v>
      </c>
      <c r="F131" s="16">
        <v>91.94</v>
      </c>
      <c r="G131" s="65">
        <v>0.7</v>
      </c>
      <c r="H131" s="68">
        <f>F131-(F131*G131)</f>
        <v>27.582000000000008</v>
      </c>
      <c r="I131" s="68">
        <f t="shared" si="2"/>
        <v>13.791000000000004</v>
      </c>
      <c r="J131" s="64" t="s">
        <v>496</v>
      </c>
    </row>
    <row r="132" spans="1:10" x14ac:dyDescent="0.25">
      <c r="A132" s="12">
        <v>132</v>
      </c>
      <c r="B132" s="13" t="s">
        <v>279</v>
      </c>
      <c r="C132" s="13" t="s">
        <v>52</v>
      </c>
      <c r="D132" s="14" t="s">
        <v>280</v>
      </c>
      <c r="E132" s="15">
        <v>1</v>
      </c>
      <c r="F132" s="16">
        <v>488.38</v>
      </c>
      <c r="G132" s="65">
        <v>0.7</v>
      </c>
      <c r="H132" s="68">
        <f>F132-(F132*G132)</f>
        <v>146.51400000000001</v>
      </c>
      <c r="I132" s="68">
        <f t="shared" si="2"/>
        <v>73.257000000000005</v>
      </c>
      <c r="J132" s="64" t="s">
        <v>496</v>
      </c>
    </row>
    <row r="133" spans="1:10" x14ac:dyDescent="0.25">
      <c r="A133" s="12">
        <v>133</v>
      </c>
      <c r="B133" s="13" t="s">
        <v>193</v>
      </c>
      <c r="C133" s="13" t="s">
        <v>52</v>
      </c>
      <c r="D133" s="14" t="s">
        <v>463</v>
      </c>
      <c r="E133" s="15">
        <v>1</v>
      </c>
      <c r="F133" s="16">
        <v>89.23</v>
      </c>
      <c r="G133" s="65">
        <v>0.7</v>
      </c>
      <c r="H133" s="68">
        <f>F133-(F133*G133)</f>
        <v>26.769000000000005</v>
      </c>
      <c r="I133" s="68">
        <f t="shared" si="2"/>
        <v>13.384500000000003</v>
      </c>
      <c r="J133" s="64" t="s">
        <v>496</v>
      </c>
    </row>
    <row r="134" spans="1:10" x14ac:dyDescent="0.25">
      <c r="A134" s="12">
        <v>134</v>
      </c>
      <c r="B134" s="13" t="s">
        <v>73</v>
      </c>
      <c r="C134" s="13" t="s">
        <v>75</v>
      </c>
      <c r="D134" s="14" t="s">
        <v>74</v>
      </c>
      <c r="E134" s="15">
        <v>1</v>
      </c>
      <c r="F134" s="16">
        <v>63.33</v>
      </c>
      <c r="G134" s="65">
        <v>0.7</v>
      </c>
      <c r="H134" s="68">
        <f>F134-(F134*G134)</f>
        <v>18.999000000000002</v>
      </c>
      <c r="I134" s="68">
        <f t="shared" si="2"/>
        <v>9.4995000000000012</v>
      </c>
      <c r="J134" s="64" t="s">
        <v>496</v>
      </c>
    </row>
    <row r="135" spans="1:10" x14ac:dyDescent="0.25">
      <c r="A135" s="12">
        <v>135</v>
      </c>
      <c r="B135" s="13" t="s">
        <v>175</v>
      </c>
      <c r="C135" s="13" t="s">
        <v>52</v>
      </c>
      <c r="D135" s="18" t="s">
        <v>176</v>
      </c>
      <c r="E135" s="15">
        <v>1</v>
      </c>
      <c r="F135" s="16">
        <v>440.7</v>
      </c>
      <c r="G135" s="65">
        <v>0.7</v>
      </c>
      <c r="H135" s="68">
        <f>F135-(F135*G135)</f>
        <v>132.21000000000004</v>
      </c>
      <c r="I135" s="68">
        <f t="shared" si="2"/>
        <v>66.105000000000018</v>
      </c>
      <c r="J135" s="64" t="s">
        <v>496</v>
      </c>
    </row>
    <row r="136" spans="1:10" x14ac:dyDescent="0.25">
      <c r="A136" s="12">
        <v>136</v>
      </c>
      <c r="B136" s="13" t="s">
        <v>198</v>
      </c>
      <c r="C136" s="13" t="s">
        <v>52</v>
      </c>
      <c r="D136" s="25" t="s">
        <v>199</v>
      </c>
      <c r="E136" s="15">
        <v>1</v>
      </c>
      <c r="F136" s="26">
        <v>49.47</v>
      </c>
      <c r="G136" s="65">
        <v>0.7</v>
      </c>
      <c r="H136" s="68">
        <f>F136-(F136*G136)</f>
        <v>14.841000000000001</v>
      </c>
      <c r="I136" s="68">
        <f t="shared" si="2"/>
        <v>7.4205000000000005</v>
      </c>
      <c r="J136" s="64" t="s">
        <v>496</v>
      </c>
    </row>
    <row r="137" spans="1:10" x14ac:dyDescent="0.25">
      <c r="A137" s="12">
        <v>137</v>
      </c>
      <c r="B137" s="13" t="s">
        <v>399</v>
      </c>
      <c r="C137" s="13" t="s">
        <v>64</v>
      </c>
      <c r="D137" s="14" t="s">
        <v>400</v>
      </c>
      <c r="E137" s="15">
        <v>1</v>
      </c>
      <c r="F137" s="16">
        <v>965.83</v>
      </c>
      <c r="G137" s="65">
        <v>0.7</v>
      </c>
      <c r="H137" s="68">
        <f>F137-(F137*G137)</f>
        <v>289.74900000000002</v>
      </c>
      <c r="I137" s="68">
        <f t="shared" si="2"/>
        <v>144.87450000000001</v>
      </c>
      <c r="J137" s="64" t="s">
        <v>496</v>
      </c>
    </row>
    <row r="138" spans="1:10" x14ac:dyDescent="0.25">
      <c r="A138" s="12">
        <v>138</v>
      </c>
      <c r="B138" s="13" t="s">
        <v>397</v>
      </c>
      <c r="C138" s="13" t="s">
        <v>64</v>
      </c>
      <c r="D138" s="14" t="s">
        <v>398</v>
      </c>
      <c r="E138" s="15">
        <v>1</v>
      </c>
      <c r="F138" s="16">
        <v>2048.06</v>
      </c>
      <c r="G138" s="65">
        <v>0.7</v>
      </c>
      <c r="H138" s="68">
        <f>F138-(F138*G138)</f>
        <v>614.41800000000012</v>
      </c>
      <c r="I138" s="68">
        <f t="shared" si="2"/>
        <v>307.20900000000006</v>
      </c>
      <c r="J138" s="64" t="s">
        <v>496</v>
      </c>
    </row>
    <row r="139" spans="1:10" x14ac:dyDescent="0.25">
      <c r="A139" s="12">
        <v>139</v>
      </c>
      <c r="B139" s="13" t="s">
        <v>401</v>
      </c>
      <c r="C139" s="13" t="s">
        <v>64</v>
      </c>
      <c r="D139" s="14" t="s">
        <v>402</v>
      </c>
      <c r="E139" s="15">
        <v>1</v>
      </c>
      <c r="F139" s="16">
        <v>1767.82</v>
      </c>
      <c r="G139" s="65">
        <v>0.7</v>
      </c>
      <c r="H139" s="68">
        <f>F139-(F139*G139)</f>
        <v>530.346</v>
      </c>
      <c r="I139" s="68">
        <f t="shared" si="2"/>
        <v>265.173</v>
      </c>
      <c r="J139" s="64" t="s">
        <v>496</v>
      </c>
    </row>
    <row r="140" spans="1:10" x14ac:dyDescent="0.25">
      <c r="A140" s="12">
        <v>140</v>
      </c>
      <c r="B140" s="13" t="s">
        <v>157</v>
      </c>
      <c r="C140" s="13" t="s">
        <v>71</v>
      </c>
      <c r="D140" s="14" t="s">
        <v>158</v>
      </c>
      <c r="E140" s="15">
        <v>1</v>
      </c>
      <c r="F140" s="16">
        <v>350.88</v>
      </c>
      <c r="G140" s="65">
        <v>0.7</v>
      </c>
      <c r="H140" s="68">
        <f>F140-(F140*G140)</f>
        <v>105.26400000000001</v>
      </c>
      <c r="I140" s="68">
        <f t="shared" si="2"/>
        <v>52.632000000000005</v>
      </c>
      <c r="J140" s="64" t="s">
        <v>496</v>
      </c>
    </row>
    <row r="141" spans="1:10" x14ac:dyDescent="0.25">
      <c r="A141" s="12">
        <v>141</v>
      </c>
      <c r="B141" s="13" t="s">
        <v>395</v>
      </c>
      <c r="C141" s="13" t="s">
        <v>64</v>
      </c>
      <c r="D141" s="14" t="s">
        <v>396</v>
      </c>
      <c r="E141" s="15">
        <v>1</v>
      </c>
      <c r="F141" s="16">
        <v>1245.78</v>
      </c>
      <c r="G141" s="65">
        <v>0.7</v>
      </c>
      <c r="H141" s="68">
        <f>F141-(F141*G141)</f>
        <v>373.73400000000004</v>
      </c>
      <c r="I141" s="68">
        <f t="shared" si="2"/>
        <v>186.86700000000002</v>
      </c>
      <c r="J141" s="64" t="s">
        <v>496</v>
      </c>
    </row>
    <row r="142" spans="1:10" x14ac:dyDescent="0.25">
      <c r="A142" s="12">
        <v>142</v>
      </c>
      <c r="B142" s="13" t="s">
        <v>393</v>
      </c>
      <c r="C142" s="13" t="s">
        <v>64</v>
      </c>
      <c r="D142" s="14" t="s">
        <v>394</v>
      </c>
      <c r="E142" s="15">
        <v>1</v>
      </c>
      <c r="F142" s="16">
        <v>1007.82</v>
      </c>
      <c r="G142" s="65">
        <v>0.7</v>
      </c>
      <c r="H142" s="68">
        <f>F142-(F142*G142)</f>
        <v>302.346</v>
      </c>
      <c r="I142" s="68">
        <f t="shared" si="2"/>
        <v>151.173</v>
      </c>
      <c r="J142" s="64" t="s">
        <v>496</v>
      </c>
    </row>
    <row r="143" spans="1:10" x14ac:dyDescent="0.25">
      <c r="A143" s="12">
        <v>143</v>
      </c>
      <c r="B143" s="13" t="s">
        <v>264</v>
      </c>
      <c r="C143" s="13" t="s">
        <v>62</v>
      </c>
      <c r="D143" s="14" t="s">
        <v>265</v>
      </c>
      <c r="E143" s="15">
        <v>1</v>
      </c>
      <c r="F143" s="16">
        <v>108.18</v>
      </c>
      <c r="G143" s="65">
        <v>0.7</v>
      </c>
      <c r="H143" s="68">
        <f>F143-(F143*G143)</f>
        <v>32.454000000000008</v>
      </c>
      <c r="I143" s="68">
        <f t="shared" si="2"/>
        <v>16.227000000000004</v>
      </c>
      <c r="J143" s="64" t="s">
        <v>496</v>
      </c>
    </row>
    <row r="144" spans="1:10" x14ac:dyDescent="0.25">
      <c r="A144" s="12">
        <v>144</v>
      </c>
      <c r="B144" s="13" t="s">
        <v>296</v>
      </c>
      <c r="C144" s="13" t="s">
        <v>64</v>
      </c>
      <c r="D144" s="14" t="s">
        <v>297</v>
      </c>
      <c r="E144" s="15">
        <v>2</v>
      </c>
      <c r="F144" s="16">
        <f>E144*56.23</f>
        <v>112.46</v>
      </c>
      <c r="G144" s="65">
        <v>0.7</v>
      </c>
      <c r="H144" s="68">
        <f>F144-(F144*G144)</f>
        <v>33.738</v>
      </c>
      <c r="I144" s="68">
        <f t="shared" si="2"/>
        <v>16.869</v>
      </c>
      <c r="J144" s="64" t="s">
        <v>496</v>
      </c>
    </row>
    <row r="145" spans="1:10" x14ac:dyDescent="0.25">
      <c r="A145" s="12">
        <v>145</v>
      </c>
      <c r="B145" s="13" t="s">
        <v>315</v>
      </c>
      <c r="C145" s="13" t="s">
        <v>64</v>
      </c>
      <c r="D145" s="14" t="s">
        <v>316</v>
      </c>
      <c r="E145" s="15">
        <v>1</v>
      </c>
      <c r="F145" s="16">
        <v>58.79</v>
      </c>
      <c r="G145" s="65">
        <v>0.7</v>
      </c>
      <c r="H145" s="68">
        <f>F145-(F145*G145)</f>
        <v>17.637</v>
      </c>
      <c r="I145" s="68">
        <f t="shared" si="2"/>
        <v>8.8185000000000002</v>
      </c>
      <c r="J145" s="64" t="s">
        <v>496</v>
      </c>
    </row>
    <row r="146" spans="1:10" x14ac:dyDescent="0.25">
      <c r="A146" s="12">
        <v>146</v>
      </c>
      <c r="B146" s="13" t="s">
        <v>317</v>
      </c>
      <c r="C146" s="13" t="s">
        <v>64</v>
      </c>
      <c r="D146" s="14" t="s">
        <v>318</v>
      </c>
      <c r="E146" s="15">
        <v>1</v>
      </c>
      <c r="F146" s="16">
        <v>88.26</v>
      </c>
      <c r="G146" s="65">
        <v>0.7</v>
      </c>
      <c r="H146" s="68">
        <f>F146-(F146*G146)</f>
        <v>26.478000000000009</v>
      </c>
      <c r="I146" s="68">
        <f t="shared" si="2"/>
        <v>13.239000000000004</v>
      </c>
      <c r="J146" s="64" t="s">
        <v>496</v>
      </c>
    </row>
    <row r="147" spans="1:10" x14ac:dyDescent="0.25">
      <c r="A147" s="12">
        <v>147</v>
      </c>
      <c r="B147" s="13" t="s">
        <v>168</v>
      </c>
      <c r="C147" s="13" t="s">
        <v>52</v>
      </c>
      <c r="D147" s="21" t="s">
        <v>169</v>
      </c>
      <c r="E147" s="15">
        <v>1</v>
      </c>
      <c r="F147" s="16">
        <v>113.72</v>
      </c>
      <c r="G147" s="65">
        <v>0.7</v>
      </c>
      <c r="H147" s="68">
        <f>F147-(F147*G147)</f>
        <v>34.116</v>
      </c>
      <c r="I147" s="68">
        <f t="shared" si="2"/>
        <v>17.058</v>
      </c>
      <c r="J147" s="64" t="s">
        <v>496</v>
      </c>
    </row>
    <row r="148" spans="1:10" x14ac:dyDescent="0.25">
      <c r="A148" s="12">
        <v>148</v>
      </c>
      <c r="B148" s="13" t="s">
        <v>306</v>
      </c>
      <c r="C148" s="13" t="s">
        <v>64</v>
      </c>
      <c r="D148" s="14" t="s">
        <v>307</v>
      </c>
      <c r="E148" s="15">
        <v>1</v>
      </c>
      <c r="F148" s="16">
        <v>56.23</v>
      </c>
      <c r="G148" s="65">
        <v>0.7</v>
      </c>
      <c r="H148" s="68">
        <f>F148-(F148*G148)</f>
        <v>16.869</v>
      </c>
      <c r="I148" s="68">
        <f t="shared" si="2"/>
        <v>8.4344999999999999</v>
      </c>
      <c r="J148" s="64" t="s">
        <v>496</v>
      </c>
    </row>
    <row r="149" spans="1:10" x14ac:dyDescent="0.25">
      <c r="A149" s="12">
        <v>149</v>
      </c>
      <c r="B149" s="13" t="s">
        <v>123</v>
      </c>
      <c r="C149" s="13" t="s">
        <v>103</v>
      </c>
      <c r="D149" s="21" t="s">
        <v>124</v>
      </c>
      <c r="E149" s="15">
        <v>1</v>
      </c>
      <c r="F149" s="16">
        <v>96.78</v>
      </c>
      <c r="G149" s="65">
        <v>0.7</v>
      </c>
      <c r="H149" s="68">
        <f>F149-(F149*G149)</f>
        <v>29.034000000000006</v>
      </c>
      <c r="I149" s="68">
        <f t="shared" si="2"/>
        <v>14.517000000000003</v>
      </c>
      <c r="J149" s="64" t="s">
        <v>496</v>
      </c>
    </row>
    <row r="150" spans="1:10" x14ac:dyDescent="0.25">
      <c r="A150" s="12">
        <v>150</v>
      </c>
      <c r="B150" s="13" t="s">
        <v>136</v>
      </c>
      <c r="C150" s="13" t="s">
        <v>125</v>
      </c>
      <c r="D150" s="14" t="s">
        <v>137</v>
      </c>
      <c r="E150" s="15">
        <v>3</v>
      </c>
      <c r="F150" s="16">
        <f>E150*161.13</f>
        <v>483.39</v>
      </c>
      <c r="G150" s="65">
        <v>0.7</v>
      </c>
      <c r="H150" s="68">
        <f>F150-(F150*G150)</f>
        <v>145.017</v>
      </c>
      <c r="I150" s="68">
        <f t="shared" si="2"/>
        <v>72.508499999999998</v>
      </c>
      <c r="J150" s="64" t="s">
        <v>496</v>
      </c>
    </row>
    <row r="151" spans="1:10" x14ac:dyDescent="0.25">
      <c r="A151" s="12">
        <v>151</v>
      </c>
      <c r="B151" s="13" t="s">
        <v>138</v>
      </c>
      <c r="C151" s="13" t="s">
        <v>140</v>
      </c>
      <c r="D151" s="14" t="s">
        <v>139</v>
      </c>
      <c r="E151" s="15">
        <v>1</v>
      </c>
      <c r="F151" s="16">
        <v>136.24</v>
      </c>
      <c r="G151" s="65">
        <v>0.7</v>
      </c>
      <c r="H151" s="68">
        <f>F151-(F151*G151)</f>
        <v>40.872000000000014</v>
      </c>
      <c r="I151" s="68">
        <f t="shared" ref="I151:I202" si="3">H151/2</f>
        <v>20.436000000000007</v>
      </c>
      <c r="J151" s="64" t="s">
        <v>496</v>
      </c>
    </row>
    <row r="152" spans="1:10" x14ac:dyDescent="0.25">
      <c r="A152" s="12">
        <v>152</v>
      </c>
      <c r="B152" s="13" t="s">
        <v>183</v>
      </c>
      <c r="C152" s="13" t="s">
        <v>52</v>
      </c>
      <c r="D152" s="14" t="s">
        <v>184</v>
      </c>
      <c r="E152" s="15">
        <v>1</v>
      </c>
      <c r="F152" s="16">
        <v>304.93</v>
      </c>
      <c r="G152" s="65">
        <v>0.7</v>
      </c>
      <c r="H152" s="68">
        <f>F152-(F152*G152)</f>
        <v>91.479000000000013</v>
      </c>
      <c r="I152" s="68">
        <f t="shared" si="3"/>
        <v>45.739500000000007</v>
      </c>
      <c r="J152" s="64" t="s">
        <v>496</v>
      </c>
    </row>
    <row r="153" spans="1:10" x14ac:dyDescent="0.25">
      <c r="A153" s="12">
        <v>153</v>
      </c>
      <c r="B153" s="13" t="s">
        <v>185</v>
      </c>
      <c r="C153" s="13" t="s">
        <v>52</v>
      </c>
      <c r="D153" s="14" t="s">
        <v>186</v>
      </c>
      <c r="E153" s="15">
        <v>2</v>
      </c>
      <c r="F153" s="16">
        <f>E153*46.85</f>
        <v>93.7</v>
      </c>
      <c r="G153" s="65">
        <v>0.7</v>
      </c>
      <c r="H153" s="68">
        <f>F153-(F153*G153)</f>
        <v>28.11</v>
      </c>
      <c r="I153" s="68">
        <f t="shared" si="3"/>
        <v>14.055</v>
      </c>
      <c r="J153" s="64" t="s">
        <v>496</v>
      </c>
    </row>
    <row r="154" spans="1:10" x14ac:dyDescent="0.25">
      <c r="A154" s="12">
        <v>154</v>
      </c>
      <c r="B154" s="13" t="s">
        <v>191</v>
      </c>
      <c r="C154" s="13" t="s">
        <v>52</v>
      </c>
      <c r="D154" s="14" t="s">
        <v>192</v>
      </c>
      <c r="E154" s="15">
        <v>1</v>
      </c>
      <c r="F154" s="16">
        <v>63.95</v>
      </c>
      <c r="G154" s="65">
        <v>0.7</v>
      </c>
      <c r="H154" s="68">
        <f>F154-(F154*G154)</f>
        <v>19.185000000000002</v>
      </c>
      <c r="I154" s="68">
        <f t="shared" si="3"/>
        <v>9.5925000000000011</v>
      </c>
      <c r="J154" s="64" t="s">
        <v>496</v>
      </c>
    </row>
    <row r="155" spans="1:10" x14ac:dyDescent="0.25">
      <c r="A155" s="12">
        <v>155</v>
      </c>
      <c r="B155" s="13" t="s">
        <v>326</v>
      </c>
      <c r="C155" s="13" t="s">
        <v>103</v>
      </c>
      <c r="D155" s="14" t="s">
        <v>327</v>
      </c>
      <c r="E155" s="15">
        <v>1</v>
      </c>
      <c r="F155" s="16">
        <v>143</v>
      </c>
      <c r="G155" s="65">
        <v>0.7</v>
      </c>
      <c r="H155" s="68">
        <f>F155-(F155*G155)</f>
        <v>42.900000000000006</v>
      </c>
      <c r="I155" s="68">
        <f t="shared" si="3"/>
        <v>21.450000000000003</v>
      </c>
      <c r="J155" s="64" t="s">
        <v>496</v>
      </c>
    </row>
    <row r="156" spans="1:10" x14ac:dyDescent="0.25">
      <c r="A156" s="12">
        <v>156</v>
      </c>
      <c r="B156" s="13" t="s">
        <v>308</v>
      </c>
      <c r="C156" s="13" t="s">
        <v>64</v>
      </c>
      <c r="D156" s="14" t="s">
        <v>309</v>
      </c>
      <c r="E156" s="15">
        <v>2</v>
      </c>
      <c r="F156" s="16">
        <f>E156*140.79</f>
        <v>281.58</v>
      </c>
      <c r="G156" s="65">
        <v>0.7</v>
      </c>
      <c r="H156" s="68">
        <f>F156-(F156*G156)</f>
        <v>84.474000000000018</v>
      </c>
      <c r="I156" s="68">
        <f t="shared" si="3"/>
        <v>42.237000000000009</v>
      </c>
      <c r="J156" s="64" t="s">
        <v>496</v>
      </c>
    </row>
    <row r="157" spans="1:10" x14ac:dyDescent="0.25">
      <c r="A157" s="12">
        <v>157</v>
      </c>
      <c r="B157" s="15" t="s">
        <v>246</v>
      </c>
      <c r="C157" s="13" t="s">
        <v>75</v>
      </c>
      <c r="D157" s="14" t="s">
        <v>247</v>
      </c>
      <c r="E157" s="17">
        <v>1</v>
      </c>
      <c r="F157" s="16">
        <v>25</v>
      </c>
      <c r="G157" s="65">
        <v>0.7</v>
      </c>
      <c r="H157" s="68">
        <f>F157-(F157*G157)</f>
        <v>7.5</v>
      </c>
      <c r="I157" s="68">
        <f t="shared" si="3"/>
        <v>3.75</v>
      </c>
      <c r="J157" s="64" t="s">
        <v>496</v>
      </c>
    </row>
    <row r="158" spans="1:10" x14ac:dyDescent="0.25">
      <c r="A158" s="12">
        <v>159</v>
      </c>
      <c r="B158" s="13" t="s">
        <v>464</v>
      </c>
      <c r="C158" s="13" t="s">
        <v>69</v>
      </c>
      <c r="D158" s="21" t="s">
        <v>444</v>
      </c>
      <c r="E158" s="17">
        <v>1</v>
      </c>
      <c r="F158" s="16">
        <v>215.64</v>
      </c>
      <c r="G158" s="65">
        <v>0.7</v>
      </c>
      <c r="H158" s="68">
        <f>F158-(F158*G158)</f>
        <v>64.692000000000007</v>
      </c>
      <c r="I158" s="68">
        <f t="shared" si="3"/>
        <v>32.346000000000004</v>
      </c>
      <c r="J158" s="64" t="s">
        <v>496</v>
      </c>
    </row>
    <row r="159" spans="1:10" x14ac:dyDescent="0.25">
      <c r="A159" s="12">
        <v>160</v>
      </c>
      <c r="B159" s="13" t="s">
        <v>465</v>
      </c>
      <c r="C159" s="13" t="s">
        <v>69</v>
      </c>
      <c r="D159" s="21" t="s">
        <v>466</v>
      </c>
      <c r="E159" s="17">
        <v>1</v>
      </c>
      <c r="F159" s="16">
        <v>162.41999999999999</v>
      </c>
      <c r="G159" s="65">
        <v>0.7</v>
      </c>
      <c r="H159" s="68">
        <f>F159-(F159*G159)</f>
        <v>48.725999999999999</v>
      </c>
      <c r="I159" s="68">
        <f t="shared" si="3"/>
        <v>24.363</v>
      </c>
      <c r="J159" s="64" t="s">
        <v>496</v>
      </c>
    </row>
    <row r="160" spans="1:10" x14ac:dyDescent="0.25">
      <c r="A160" s="12">
        <v>161</v>
      </c>
      <c r="B160" s="13" t="s">
        <v>367</v>
      </c>
      <c r="C160" s="13" t="s">
        <v>69</v>
      </c>
      <c r="D160" s="14" t="s">
        <v>368</v>
      </c>
      <c r="E160" s="17">
        <v>1</v>
      </c>
      <c r="F160" s="16">
        <v>30.78</v>
      </c>
      <c r="G160" s="65">
        <v>0.7</v>
      </c>
      <c r="H160" s="68">
        <f>F160-(F160*G160)</f>
        <v>9.2340000000000018</v>
      </c>
      <c r="I160" s="68">
        <f t="shared" si="3"/>
        <v>4.6170000000000009</v>
      </c>
      <c r="J160" s="64" t="s">
        <v>496</v>
      </c>
    </row>
    <row r="161" spans="1:10" x14ac:dyDescent="0.25">
      <c r="A161" s="12">
        <v>162</v>
      </c>
      <c r="B161" s="13" t="s">
        <v>467</v>
      </c>
      <c r="C161" s="13" t="s">
        <v>69</v>
      </c>
      <c r="D161" s="18" t="s">
        <v>441</v>
      </c>
      <c r="E161" s="15">
        <v>1</v>
      </c>
      <c r="F161" s="16">
        <v>1732.22</v>
      </c>
      <c r="G161" s="65">
        <v>0.7</v>
      </c>
      <c r="H161" s="68">
        <f>F161-(F161*G161)</f>
        <v>519.66600000000017</v>
      </c>
      <c r="I161" s="68">
        <f t="shared" si="3"/>
        <v>259.83300000000008</v>
      </c>
      <c r="J161" s="64" t="s">
        <v>496</v>
      </c>
    </row>
    <row r="162" spans="1:10" x14ac:dyDescent="0.25">
      <c r="A162" s="12">
        <v>165</v>
      </c>
      <c r="B162" s="4" t="s">
        <v>427</v>
      </c>
      <c r="C162" s="4" t="s">
        <v>67</v>
      </c>
      <c r="D162" s="8" t="s">
        <v>332</v>
      </c>
      <c r="E162" s="3">
        <v>1</v>
      </c>
      <c r="F162" s="7">
        <f>E162*37.98</f>
        <v>37.979999999999997</v>
      </c>
      <c r="G162" s="66">
        <v>0.7</v>
      </c>
      <c r="H162" s="68">
        <f>F162-(F162*G162)</f>
        <v>11.394000000000002</v>
      </c>
      <c r="I162" s="68">
        <f t="shared" si="3"/>
        <v>5.697000000000001</v>
      </c>
      <c r="J162" s="64" t="s">
        <v>496</v>
      </c>
    </row>
    <row r="163" spans="1:10" x14ac:dyDescent="0.25">
      <c r="A163" s="12">
        <v>166</v>
      </c>
      <c r="B163" s="4" t="s">
        <v>126</v>
      </c>
      <c r="C163" s="4" t="s">
        <v>125</v>
      </c>
      <c r="D163" s="8" t="s">
        <v>127</v>
      </c>
      <c r="E163" s="3">
        <v>1</v>
      </c>
      <c r="F163" s="7">
        <v>18.149999999999999</v>
      </c>
      <c r="G163" s="66">
        <v>0.7</v>
      </c>
      <c r="H163" s="68">
        <f>F163-(F163*G163)</f>
        <v>5.4450000000000003</v>
      </c>
      <c r="I163" s="68">
        <f t="shared" si="3"/>
        <v>2.7225000000000001</v>
      </c>
      <c r="J163" s="64" t="s">
        <v>496</v>
      </c>
    </row>
    <row r="164" spans="1:10" x14ac:dyDescent="0.25">
      <c r="A164" s="12">
        <v>167</v>
      </c>
      <c r="B164" s="4" t="s">
        <v>132</v>
      </c>
      <c r="C164" s="4" t="s">
        <v>125</v>
      </c>
      <c r="D164" s="8" t="s">
        <v>131</v>
      </c>
      <c r="E164" s="3">
        <v>1</v>
      </c>
      <c r="F164" s="7">
        <v>21.78</v>
      </c>
      <c r="G164" s="66">
        <v>0.7</v>
      </c>
      <c r="H164" s="68">
        <f>F164-(F164*G164)</f>
        <v>6.5340000000000007</v>
      </c>
      <c r="I164" s="68">
        <f t="shared" si="3"/>
        <v>3.2670000000000003</v>
      </c>
      <c r="J164" s="64" t="s">
        <v>496</v>
      </c>
    </row>
    <row r="165" spans="1:10" x14ac:dyDescent="0.25">
      <c r="A165" s="12">
        <v>168</v>
      </c>
      <c r="B165" s="3" t="s">
        <v>134</v>
      </c>
      <c r="C165" s="4" t="s">
        <v>125</v>
      </c>
      <c r="D165" s="5" t="s">
        <v>135</v>
      </c>
      <c r="E165" s="6">
        <v>1</v>
      </c>
      <c r="F165" s="7">
        <v>21.78</v>
      </c>
      <c r="G165" s="66">
        <v>0.7</v>
      </c>
      <c r="H165" s="68">
        <f>F165-(F165*G165)</f>
        <v>6.5340000000000007</v>
      </c>
      <c r="I165" s="68">
        <f t="shared" si="3"/>
        <v>3.2670000000000003</v>
      </c>
      <c r="J165" s="64" t="s">
        <v>496</v>
      </c>
    </row>
    <row r="166" spans="1:10" x14ac:dyDescent="0.25">
      <c r="A166" s="12">
        <v>169</v>
      </c>
      <c r="B166" s="4" t="s">
        <v>435</v>
      </c>
      <c r="C166" s="4" t="s">
        <v>67</v>
      </c>
      <c r="D166" s="8" t="s">
        <v>332</v>
      </c>
      <c r="E166" s="3">
        <v>1</v>
      </c>
      <c r="F166" s="7">
        <f>E166*37.98</f>
        <v>37.979999999999997</v>
      </c>
      <c r="G166" s="66">
        <v>0.7</v>
      </c>
      <c r="H166" s="68">
        <f>F166-(F166*G166)</f>
        <v>11.394000000000002</v>
      </c>
      <c r="I166" s="68">
        <f t="shared" si="3"/>
        <v>5.697000000000001</v>
      </c>
      <c r="J166" s="64" t="s">
        <v>496</v>
      </c>
    </row>
    <row r="167" spans="1:10" x14ac:dyDescent="0.25">
      <c r="A167" s="12">
        <v>170</v>
      </c>
      <c r="B167" s="4" t="s">
        <v>442</v>
      </c>
      <c r="C167" s="3">
        <v>1989</v>
      </c>
      <c r="D167" s="8" t="s">
        <v>195</v>
      </c>
      <c r="E167" s="3">
        <v>1</v>
      </c>
      <c r="F167" s="7">
        <f>E167*70</f>
        <v>70</v>
      </c>
      <c r="G167" s="66">
        <v>0.7</v>
      </c>
      <c r="H167" s="68">
        <f>F167-(F167*G167)</f>
        <v>21</v>
      </c>
      <c r="I167" s="68">
        <f t="shared" si="3"/>
        <v>10.5</v>
      </c>
      <c r="J167" s="64" t="s">
        <v>496</v>
      </c>
    </row>
    <row r="168" spans="1:10" x14ac:dyDescent="0.25">
      <c r="A168" s="12">
        <v>171</v>
      </c>
      <c r="B168" s="4" t="s">
        <v>328</v>
      </c>
      <c r="C168" s="3">
        <v>2016</v>
      </c>
      <c r="D168" s="8" t="s">
        <v>329</v>
      </c>
      <c r="E168" s="3">
        <v>1</v>
      </c>
      <c r="F168" s="7">
        <v>456.94</v>
      </c>
      <c r="G168" s="66">
        <v>0.7</v>
      </c>
      <c r="H168" s="68">
        <f>F168-(F168*G168)</f>
        <v>137.08199999999999</v>
      </c>
      <c r="I168" s="68">
        <f t="shared" si="3"/>
        <v>68.540999999999997</v>
      </c>
      <c r="J168" s="64" t="s">
        <v>496</v>
      </c>
    </row>
    <row r="169" spans="1:10" x14ac:dyDescent="0.25">
      <c r="A169" s="12">
        <v>172</v>
      </c>
      <c r="B169" s="4" t="s">
        <v>403</v>
      </c>
      <c r="C169" s="4" t="s">
        <v>64</v>
      </c>
      <c r="D169" s="5" t="s">
        <v>404</v>
      </c>
      <c r="E169" s="3">
        <v>1</v>
      </c>
      <c r="F169" s="7">
        <v>854.59</v>
      </c>
      <c r="G169" s="66">
        <v>0.7</v>
      </c>
      <c r="H169" s="68">
        <f>F169-(F169*G169)</f>
        <v>256.37700000000007</v>
      </c>
      <c r="I169" s="68">
        <f t="shared" si="3"/>
        <v>128.18850000000003</v>
      </c>
      <c r="J169" s="64" t="s">
        <v>496</v>
      </c>
    </row>
    <row r="170" spans="1:10" x14ac:dyDescent="0.25">
      <c r="A170" s="12">
        <v>173</v>
      </c>
      <c r="B170" s="4" t="s">
        <v>406</v>
      </c>
      <c r="C170" s="4" t="s">
        <v>65</v>
      </c>
      <c r="D170" s="5" t="s">
        <v>407</v>
      </c>
      <c r="E170" s="3">
        <v>1</v>
      </c>
      <c r="F170" s="7">
        <v>524.98</v>
      </c>
      <c r="G170" s="66">
        <v>0.7</v>
      </c>
      <c r="H170" s="68">
        <f>F170-(F170*G170)</f>
        <v>157.49400000000003</v>
      </c>
      <c r="I170" s="68">
        <f t="shared" si="3"/>
        <v>78.747000000000014</v>
      </c>
      <c r="J170" s="64" t="s">
        <v>496</v>
      </c>
    </row>
    <row r="171" spans="1:10" x14ac:dyDescent="0.25">
      <c r="A171" s="12">
        <v>174</v>
      </c>
      <c r="B171" s="4" t="s">
        <v>454</v>
      </c>
      <c r="C171" s="3">
        <v>1989</v>
      </c>
      <c r="D171" s="8" t="s">
        <v>195</v>
      </c>
      <c r="E171" s="3">
        <v>1</v>
      </c>
      <c r="F171" s="7">
        <f>E171*70</f>
        <v>70</v>
      </c>
      <c r="G171" s="66">
        <v>0.7</v>
      </c>
      <c r="H171" s="68">
        <f>F171-(F171*G171)</f>
        <v>21</v>
      </c>
      <c r="I171" s="68">
        <f t="shared" si="3"/>
        <v>10.5</v>
      </c>
      <c r="J171" s="64" t="s">
        <v>496</v>
      </c>
    </row>
    <row r="172" spans="1:10" x14ac:dyDescent="0.25">
      <c r="A172" s="12">
        <v>175</v>
      </c>
      <c r="B172" s="41" t="s">
        <v>130</v>
      </c>
      <c r="C172" s="3">
        <v>1989</v>
      </c>
      <c r="D172" s="8" t="s">
        <v>131</v>
      </c>
      <c r="E172" s="3">
        <v>3</v>
      </c>
      <c r="F172" s="7">
        <f>E172*21.78</f>
        <v>65.34</v>
      </c>
      <c r="G172" s="66">
        <v>0.7</v>
      </c>
      <c r="H172" s="68">
        <f>F172-(F172*G172)</f>
        <v>19.602000000000004</v>
      </c>
      <c r="I172" s="68">
        <f t="shared" si="3"/>
        <v>9.8010000000000019</v>
      </c>
      <c r="J172" s="64" t="s">
        <v>496</v>
      </c>
    </row>
    <row r="173" spans="1:10" x14ac:dyDescent="0.25">
      <c r="A173" s="12">
        <v>176</v>
      </c>
      <c r="B173" s="4" t="s">
        <v>187</v>
      </c>
      <c r="C173" s="4" t="s">
        <v>52</v>
      </c>
      <c r="D173" s="5" t="s">
        <v>188</v>
      </c>
      <c r="E173" s="3">
        <v>1</v>
      </c>
      <c r="F173" s="7">
        <f>E173*18.13</f>
        <v>18.13</v>
      </c>
      <c r="G173" s="66">
        <v>0.7</v>
      </c>
      <c r="H173" s="68">
        <f>F173-(F173*G173)</f>
        <v>5.4390000000000001</v>
      </c>
      <c r="I173" s="68">
        <f t="shared" si="3"/>
        <v>2.7195</v>
      </c>
      <c r="J173" s="64" t="s">
        <v>496</v>
      </c>
    </row>
    <row r="174" spans="1:10" x14ac:dyDescent="0.25">
      <c r="A174" s="12">
        <v>177</v>
      </c>
      <c r="B174" s="37" t="s">
        <v>82</v>
      </c>
      <c r="C174" s="35" t="s">
        <v>57</v>
      </c>
      <c r="D174" s="10" t="s">
        <v>83</v>
      </c>
      <c r="E174" s="40">
        <v>1</v>
      </c>
      <c r="F174" s="38">
        <v>30</v>
      </c>
      <c r="G174" s="66">
        <v>0.7</v>
      </c>
      <c r="H174" s="68">
        <f>F174-(F174*G174)</f>
        <v>9</v>
      </c>
      <c r="I174" s="68">
        <f t="shared" si="3"/>
        <v>4.5</v>
      </c>
      <c r="J174" s="64" t="s">
        <v>496</v>
      </c>
    </row>
    <row r="175" spans="1:10" x14ac:dyDescent="0.25">
      <c r="A175" s="12">
        <v>178</v>
      </c>
      <c r="B175" s="4" t="s">
        <v>165</v>
      </c>
      <c r="C175" s="4" t="s">
        <v>71</v>
      </c>
      <c r="D175" s="42" t="s">
        <v>166</v>
      </c>
      <c r="E175" s="3">
        <v>1</v>
      </c>
      <c r="F175" s="22">
        <v>60.5</v>
      </c>
      <c r="G175" s="66">
        <v>0.7</v>
      </c>
      <c r="H175" s="68">
        <f>F175-(F175*G175)</f>
        <v>18.150000000000006</v>
      </c>
      <c r="I175" s="68">
        <f t="shared" si="3"/>
        <v>9.0750000000000028</v>
      </c>
      <c r="J175" s="64" t="s">
        <v>496</v>
      </c>
    </row>
    <row r="176" spans="1:10" x14ac:dyDescent="0.25">
      <c r="A176" s="12">
        <v>179</v>
      </c>
      <c r="B176" s="37" t="s">
        <v>146</v>
      </c>
      <c r="C176" s="35" t="s">
        <v>57</v>
      </c>
      <c r="D176" s="10" t="s">
        <v>147</v>
      </c>
      <c r="E176" s="40">
        <v>1</v>
      </c>
      <c r="F176" s="38">
        <v>18.149999999999999</v>
      </c>
      <c r="G176" s="66">
        <v>0.7</v>
      </c>
      <c r="H176" s="68">
        <f>F176-(F176*G176)</f>
        <v>5.4450000000000003</v>
      </c>
      <c r="I176" s="68">
        <f t="shared" si="3"/>
        <v>2.7225000000000001</v>
      </c>
      <c r="J176" s="64" t="s">
        <v>496</v>
      </c>
    </row>
    <row r="177" spans="1:10" x14ac:dyDescent="0.25">
      <c r="A177" s="12">
        <v>181</v>
      </c>
      <c r="B177" s="37" t="s">
        <v>468</v>
      </c>
      <c r="C177" s="35" t="s">
        <v>67</v>
      </c>
      <c r="D177" s="10" t="s">
        <v>469</v>
      </c>
      <c r="E177" s="40">
        <v>1</v>
      </c>
      <c r="F177" s="38">
        <v>316.70999999999998</v>
      </c>
      <c r="G177" s="66">
        <v>0.7</v>
      </c>
      <c r="H177" s="68">
        <f>F177-(F177*G177)</f>
        <v>95.013000000000005</v>
      </c>
      <c r="I177" s="68">
        <f t="shared" si="3"/>
        <v>47.506500000000003</v>
      </c>
      <c r="J177" s="64" t="s">
        <v>496</v>
      </c>
    </row>
    <row r="178" spans="1:10" x14ac:dyDescent="0.25">
      <c r="A178" s="12">
        <v>182</v>
      </c>
      <c r="B178" s="37" t="s">
        <v>391</v>
      </c>
      <c r="C178" s="35" t="s">
        <v>60</v>
      </c>
      <c r="D178" s="10" t="s">
        <v>392</v>
      </c>
      <c r="E178" s="40">
        <v>1</v>
      </c>
      <c r="F178" s="38">
        <v>1624.03</v>
      </c>
      <c r="G178" s="66">
        <v>0.7</v>
      </c>
      <c r="H178" s="68">
        <f>F178-(F178*G178)</f>
        <v>487.20900000000006</v>
      </c>
      <c r="I178" s="68">
        <f t="shared" si="3"/>
        <v>243.60450000000003</v>
      </c>
      <c r="J178" s="64" t="s">
        <v>496</v>
      </c>
    </row>
    <row r="179" spans="1:10" x14ac:dyDescent="0.25">
      <c r="A179" s="12">
        <v>183</v>
      </c>
      <c r="B179" s="37" t="s">
        <v>111</v>
      </c>
      <c r="C179" s="35" t="s">
        <v>57</v>
      </c>
      <c r="D179" s="36" t="s">
        <v>112</v>
      </c>
      <c r="E179" s="40">
        <v>1</v>
      </c>
      <c r="F179" s="38">
        <v>29</v>
      </c>
      <c r="G179" s="66">
        <v>0.7</v>
      </c>
      <c r="H179" s="68">
        <f>F179-(F179*G179)</f>
        <v>8.7000000000000028</v>
      </c>
      <c r="I179" s="68">
        <f t="shared" si="3"/>
        <v>4.3500000000000014</v>
      </c>
      <c r="J179" s="64" t="s">
        <v>496</v>
      </c>
    </row>
    <row r="180" spans="1:10" x14ac:dyDescent="0.25">
      <c r="A180" s="12">
        <v>184</v>
      </c>
      <c r="B180" s="37" t="s">
        <v>113</v>
      </c>
      <c r="C180" s="35" t="s">
        <v>115</v>
      </c>
      <c r="D180" s="36" t="s">
        <v>114</v>
      </c>
      <c r="E180" s="40">
        <v>1</v>
      </c>
      <c r="F180" s="38">
        <v>181.44</v>
      </c>
      <c r="G180" s="66">
        <v>0.7</v>
      </c>
      <c r="H180" s="68">
        <f>F180-(F180*G180)</f>
        <v>54.432000000000002</v>
      </c>
      <c r="I180" s="68">
        <f t="shared" si="3"/>
        <v>27.216000000000001</v>
      </c>
      <c r="J180" s="64" t="s">
        <v>496</v>
      </c>
    </row>
    <row r="181" spans="1:10" x14ac:dyDescent="0.25">
      <c r="A181" s="12">
        <v>185</v>
      </c>
      <c r="B181" s="37" t="s">
        <v>151</v>
      </c>
      <c r="C181" s="35" t="s">
        <v>71</v>
      </c>
      <c r="D181" s="36" t="s">
        <v>152</v>
      </c>
      <c r="E181" s="40">
        <v>1</v>
      </c>
      <c r="F181" s="38">
        <v>302.5</v>
      </c>
      <c r="G181" s="66">
        <v>0.7</v>
      </c>
      <c r="H181" s="68">
        <f>F181-(F181*G181)</f>
        <v>90.75</v>
      </c>
      <c r="I181" s="68">
        <f t="shared" si="3"/>
        <v>45.375</v>
      </c>
      <c r="J181" s="64" t="s">
        <v>496</v>
      </c>
    </row>
    <row r="182" spans="1:10" x14ac:dyDescent="0.25">
      <c r="A182" s="12">
        <v>186</v>
      </c>
      <c r="B182" s="4" t="s">
        <v>16</v>
      </c>
      <c r="C182" s="37">
        <v>2009</v>
      </c>
      <c r="D182" s="43" t="s">
        <v>232</v>
      </c>
      <c r="E182" s="37">
        <v>1</v>
      </c>
      <c r="F182" s="38">
        <v>79.849999999999994</v>
      </c>
      <c r="G182" s="66">
        <v>0.7</v>
      </c>
      <c r="H182" s="68">
        <f>F182-(F182*G182)</f>
        <v>23.954999999999998</v>
      </c>
      <c r="I182" s="68">
        <f t="shared" si="3"/>
        <v>11.977499999999999</v>
      </c>
      <c r="J182" s="64" t="s">
        <v>496</v>
      </c>
    </row>
    <row r="183" spans="1:10" x14ac:dyDescent="0.25">
      <c r="A183" s="12">
        <v>188</v>
      </c>
      <c r="B183" s="37" t="s">
        <v>267</v>
      </c>
      <c r="C183" s="35" t="s">
        <v>60</v>
      </c>
      <c r="D183" s="11" t="s">
        <v>470</v>
      </c>
      <c r="E183" s="37">
        <v>13</v>
      </c>
      <c r="F183" s="38">
        <f>12*7.57+7.56</f>
        <v>98.4</v>
      </c>
      <c r="G183" s="66">
        <v>0.7</v>
      </c>
      <c r="H183" s="68">
        <f>F183-(F183*G183)</f>
        <v>29.52000000000001</v>
      </c>
      <c r="I183" s="68">
        <f t="shared" si="3"/>
        <v>14.760000000000005</v>
      </c>
      <c r="J183" s="64" t="s">
        <v>496</v>
      </c>
    </row>
    <row r="184" spans="1:10" x14ac:dyDescent="0.25">
      <c r="A184" s="12">
        <v>189</v>
      </c>
      <c r="B184" s="37" t="s">
        <v>268</v>
      </c>
      <c r="C184" s="35" t="s">
        <v>60</v>
      </c>
      <c r="D184" s="11" t="s">
        <v>470</v>
      </c>
      <c r="E184" s="37">
        <v>27</v>
      </c>
      <c r="F184" s="38">
        <f>7.57*26+7.55</f>
        <v>204.37</v>
      </c>
      <c r="G184" s="66">
        <v>0.7</v>
      </c>
      <c r="H184" s="68">
        <f>F184-(F184*G184)</f>
        <v>61.311000000000007</v>
      </c>
      <c r="I184" s="68">
        <f t="shared" si="3"/>
        <v>30.655500000000004</v>
      </c>
      <c r="J184" s="64" t="s">
        <v>496</v>
      </c>
    </row>
    <row r="185" spans="1:10" x14ac:dyDescent="0.25">
      <c r="A185" s="12">
        <v>190</v>
      </c>
      <c r="B185" s="4" t="s">
        <v>87</v>
      </c>
      <c r="C185" s="4" t="s">
        <v>57</v>
      </c>
      <c r="D185" s="24" t="s">
        <v>88</v>
      </c>
      <c r="E185" s="3">
        <v>2</v>
      </c>
      <c r="F185" s="22">
        <f>E185*100</f>
        <v>200</v>
      </c>
      <c r="G185" s="66">
        <v>0.7</v>
      </c>
      <c r="H185" s="68">
        <f>F185-(F185*G185)</f>
        <v>60</v>
      </c>
      <c r="I185" s="68">
        <f t="shared" si="3"/>
        <v>30</v>
      </c>
      <c r="J185" s="64" t="s">
        <v>496</v>
      </c>
    </row>
    <row r="186" spans="1:10" x14ac:dyDescent="0.25">
      <c r="A186" s="12">
        <v>191</v>
      </c>
      <c r="B186" s="37" t="s">
        <v>473</v>
      </c>
      <c r="C186" s="35" t="s">
        <v>71</v>
      </c>
      <c r="D186" s="36" t="s">
        <v>474</v>
      </c>
      <c r="E186" s="40">
        <v>1</v>
      </c>
      <c r="F186" s="38">
        <v>338.79</v>
      </c>
      <c r="G186" s="66">
        <v>0.7</v>
      </c>
      <c r="H186" s="68">
        <f>F186-(F186*G186)</f>
        <v>101.63700000000003</v>
      </c>
      <c r="I186" s="68">
        <f t="shared" si="3"/>
        <v>50.818500000000014</v>
      </c>
      <c r="J186" s="64" t="s">
        <v>496</v>
      </c>
    </row>
    <row r="187" spans="1:10" x14ac:dyDescent="0.25">
      <c r="A187" s="12">
        <v>192</v>
      </c>
      <c r="B187" s="37" t="s">
        <v>293</v>
      </c>
      <c r="C187" s="35" t="s">
        <v>64</v>
      </c>
      <c r="D187" s="36" t="s">
        <v>294</v>
      </c>
      <c r="E187" s="40">
        <v>1</v>
      </c>
      <c r="F187" s="38">
        <v>92.71</v>
      </c>
      <c r="G187" s="66">
        <v>0.7</v>
      </c>
      <c r="H187" s="68">
        <f>F187-(F187*G187)</f>
        <v>27.813000000000002</v>
      </c>
      <c r="I187" s="68">
        <f t="shared" si="3"/>
        <v>13.906500000000001</v>
      </c>
      <c r="J187" s="64" t="s">
        <v>496</v>
      </c>
    </row>
    <row r="188" spans="1:10" x14ac:dyDescent="0.25">
      <c r="A188" s="12">
        <v>193</v>
      </c>
      <c r="B188" s="37" t="s">
        <v>98</v>
      </c>
      <c r="C188" s="35" t="s">
        <v>57</v>
      </c>
      <c r="D188" s="36" t="s">
        <v>99</v>
      </c>
      <c r="E188" s="40">
        <v>1</v>
      </c>
      <c r="F188" s="38">
        <v>70</v>
      </c>
      <c r="G188" s="66">
        <v>0.7</v>
      </c>
      <c r="H188" s="68">
        <f>F188-(F188*G188)</f>
        <v>21</v>
      </c>
      <c r="I188" s="68">
        <f t="shared" si="3"/>
        <v>10.5</v>
      </c>
      <c r="J188" s="64" t="s">
        <v>496</v>
      </c>
    </row>
    <row r="189" spans="1:10" x14ac:dyDescent="0.25">
      <c r="A189" s="12">
        <v>194</v>
      </c>
      <c r="B189" s="37" t="s">
        <v>80</v>
      </c>
      <c r="C189" s="35" t="s">
        <v>75</v>
      </c>
      <c r="D189" s="36" t="s">
        <v>81</v>
      </c>
      <c r="E189" s="37">
        <v>1</v>
      </c>
      <c r="F189" s="38">
        <v>56.07</v>
      </c>
      <c r="G189" s="66">
        <v>0.7</v>
      </c>
      <c r="H189" s="68">
        <f>F189-(F189*G189)</f>
        <v>16.821000000000005</v>
      </c>
      <c r="I189" s="68">
        <f t="shared" si="3"/>
        <v>8.4105000000000025</v>
      </c>
      <c r="J189" s="64" t="s">
        <v>496</v>
      </c>
    </row>
    <row r="190" spans="1:10" x14ac:dyDescent="0.25">
      <c r="A190" s="12">
        <v>195</v>
      </c>
      <c r="B190" s="37" t="s">
        <v>475</v>
      </c>
      <c r="C190" s="35" t="s">
        <v>140</v>
      </c>
      <c r="D190" s="36" t="s">
        <v>476</v>
      </c>
      <c r="E190" s="40">
        <v>1</v>
      </c>
      <c r="F190" s="38">
        <v>30</v>
      </c>
      <c r="G190" s="66">
        <v>0.7</v>
      </c>
      <c r="H190" s="68">
        <f>F190-(F190*G190)</f>
        <v>9</v>
      </c>
      <c r="I190" s="68">
        <f t="shared" si="3"/>
        <v>4.5</v>
      </c>
      <c r="J190" s="64" t="s">
        <v>496</v>
      </c>
    </row>
    <row r="191" spans="1:10" x14ac:dyDescent="0.25">
      <c r="A191" s="12">
        <v>196</v>
      </c>
      <c r="B191" s="37" t="s">
        <v>477</v>
      </c>
      <c r="C191" s="35" t="s">
        <v>140</v>
      </c>
      <c r="D191" s="36" t="s">
        <v>478</v>
      </c>
      <c r="E191" s="40">
        <v>1</v>
      </c>
      <c r="F191" s="38">
        <v>30</v>
      </c>
      <c r="G191" s="66">
        <v>0.7</v>
      </c>
      <c r="H191" s="68">
        <f>F191-(F191*G191)</f>
        <v>9</v>
      </c>
      <c r="I191" s="68">
        <f t="shared" si="3"/>
        <v>4.5</v>
      </c>
      <c r="J191" s="64" t="s">
        <v>496</v>
      </c>
    </row>
    <row r="192" spans="1:10" x14ac:dyDescent="0.25">
      <c r="A192" s="12">
        <v>197</v>
      </c>
      <c r="B192" s="4" t="s">
        <v>330</v>
      </c>
      <c r="C192" s="37">
        <v>1989</v>
      </c>
      <c r="D192" s="43" t="s">
        <v>331</v>
      </c>
      <c r="E192" s="37">
        <v>1</v>
      </c>
      <c r="F192" s="38">
        <v>76.38</v>
      </c>
      <c r="G192" s="66">
        <v>0.7</v>
      </c>
      <c r="H192" s="68">
        <f>F192-(F192*G192)</f>
        <v>22.914000000000001</v>
      </c>
      <c r="I192" s="68">
        <f t="shared" si="3"/>
        <v>11.457000000000001</v>
      </c>
      <c r="J192" s="64" t="s">
        <v>496</v>
      </c>
    </row>
    <row r="193" spans="1:10" x14ac:dyDescent="0.25">
      <c r="A193" s="12">
        <v>198</v>
      </c>
      <c r="B193" s="4" t="s">
        <v>92</v>
      </c>
      <c r="C193" s="37">
        <v>1989</v>
      </c>
      <c r="D193" s="43" t="s">
        <v>93</v>
      </c>
      <c r="E193" s="37">
        <v>1</v>
      </c>
      <c r="F193" s="38">
        <v>50</v>
      </c>
      <c r="G193" s="66">
        <v>0.7</v>
      </c>
      <c r="H193" s="68">
        <f>F193-(F193*G193)</f>
        <v>15</v>
      </c>
      <c r="I193" s="68">
        <f t="shared" si="3"/>
        <v>7.5</v>
      </c>
      <c r="J193" s="64" t="s">
        <v>496</v>
      </c>
    </row>
    <row r="194" spans="1:10" x14ac:dyDescent="0.25">
      <c r="A194" s="12">
        <v>200</v>
      </c>
      <c r="B194" s="35" t="s">
        <v>122</v>
      </c>
      <c r="C194" s="35" t="s">
        <v>57</v>
      </c>
      <c r="D194" s="36" t="s">
        <v>86</v>
      </c>
      <c r="E194" s="40">
        <v>1</v>
      </c>
      <c r="F194" s="38">
        <v>150</v>
      </c>
      <c r="G194" s="66">
        <v>0.7</v>
      </c>
      <c r="H194" s="68">
        <f>F194-(F194*G194)</f>
        <v>45</v>
      </c>
      <c r="I194" s="68">
        <f t="shared" si="3"/>
        <v>22.5</v>
      </c>
      <c r="J194" s="64" t="s">
        <v>496</v>
      </c>
    </row>
    <row r="195" spans="1:10" x14ac:dyDescent="0.25">
      <c r="A195" s="12">
        <v>201</v>
      </c>
      <c r="B195" s="4" t="s">
        <v>479</v>
      </c>
      <c r="C195" s="4" t="s">
        <v>64</v>
      </c>
      <c r="D195" s="11" t="s">
        <v>437</v>
      </c>
      <c r="E195" s="37">
        <v>1</v>
      </c>
      <c r="F195" s="39">
        <v>33.68</v>
      </c>
      <c r="G195" s="66">
        <v>0.7</v>
      </c>
      <c r="H195" s="68">
        <f>F195-(F195*G195)</f>
        <v>10.104000000000003</v>
      </c>
      <c r="I195" s="68">
        <f t="shared" si="3"/>
        <v>5.0520000000000014</v>
      </c>
      <c r="J195" s="64" t="s">
        <v>496</v>
      </c>
    </row>
    <row r="196" spans="1:10" x14ac:dyDescent="0.25">
      <c r="A196" s="12">
        <v>204</v>
      </c>
      <c r="B196" s="59" t="s">
        <v>89</v>
      </c>
      <c r="C196" s="60">
        <v>1989</v>
      </c>
      <c r="D196" s="61" t="s">
        <v>90</v>
      </c>
      <c r="E196" s="60">
        <v>4</v>
      </c>
      <c r="F196" s="62">
        <v>400</v>
      </c>
      <c r="G196" s="67">
        <v>0.7</v>
      </c>
      <c r="H196" s="68">
        <f>F196-(F196*G196)</f>
        <v>120</v>
      </c>
      <c r="I196" s="68">
        <f t="shared" si="3"/>
        <v>60</v>
      </c>
      <c r="J196" s="64" t="s">
        <v>496</v>
      </c>
    </row>
    <row r="197" spans="1:10" x14ac:dyDescent="0.25">
      <c r="A197" s="12">
        <v>205</v>
      </c>
      <c r="B197" s="59" t="s">
        <v>211</v>
      </c>
      <c r="C197" s="60">
        <v>1989</v>
      </c>
      <c r="D197" s="61" t="s">
        <v>212</v>
      </c>
      <c r="E197" s="60">
        <v>2</v>
      </c>
      <c r="F197" s="62">
        <v>300</v>
      </c>
      <c r="G197" s="67">
        <v>0.7</v>
      </c>
      <c r="H197" s="68">
        <f>F197-(F197*G197)</f>
        <v>90</v>
      </c>
      <c r="I197" s="68">
        <f t="shared" si="3"/>
        <v>45</v>
      </c>
      <c r="J197" s="64" t="s">
        <v>496</v>
      </c>
    </row>
    <row r="198" spans="1:10" x14ac:dyDescent="0.25">
      <c r="A198" s="12">
        <v>206</v>
      </c>
      <c r="B198" s="59" t="s">
        <v>354</v>
      </c>
      <c r="C198" s="60">
        <v>1989</v>
      </c>
      <c r="D198" s="61" t="s">
        <v>355</v>
      </c>
      <c r="E198" s="60">
        <v>6</v>
      </c>
      <c r="F198" s="62">
        <v>480</v>
      </c>
      <c r="G198" s="67">
        <v>0.7</v>
      </c>
      <c r="H198" s="68">
        <f>F198-(F198*G198)</f>
        <v>144</v>
      </c>
      <c r="I198" s="68">
        <f t="shared" si="3"/>
        <v>72</v>
      </c>
      <c r="J198" s="64" t="s">
        <v>496</v>
      </c>
    </row>
    <row r="199" spans="1:10" x14ac:dyDescent="0.25">
      <c r="A199" s="12">
        <v>207</v>
      </c>
      <c r="B199" s="63" t="s">
        <v>94</v>
      </c>
      <c r="C199" s="60">
        <v>1989</v>
      </c>
      <c r="D199" s="61" t="s">
        <v>95</v>
      </c>
      <c r="E199" s="60">
        <v>2</v>
      </c>
      <c r="F199" s="62">
        <v>800</v>
      </c>
      <c r="G199" s="67">
        <v>0.7</v>
      </c>
      <c r="H199" s="68">
        <f>F199-(F199*G199)</f>
        <v>240</v>
      </c>
      <c r="I199" s="68">
        <f t="shared" si="3"/>
        <v>120</v>
      </c>
      <c r="J199" s="64" t="s">
        <v>496</v>
      </c>
    </row>
    <row r="200" spans="1:10" x14ac:dyDescent="0.25">
      <c r="A200" s="12">
        <v>208</v>
      </c>
      <c r="B200" s="59" t="s">
        <v>96</v>
      </c>
      <c r="C200" s="60">
        <v>1989</v>
      </c>
      <c r="D200" s="61" t="s">
        <v>97</v>
      </c>
      <c r="E200" s="60">
        <v>6</v>
      </c>
      <c r="F200" s="62">
        <v>480</v>
      </c>
      <c r="G200" s="67">
        <v>0.7</v>
      </c>
      <c r="H200" s="68">
        <f>F200-(F200*G200)</f>
        <v>144</v>
      </c>
      <c r="I200" s="68">
        <f t="shared" si="3"/>
        <v>72</v>
      </c>
      <c r="J200" s="64" t="s">
        <v>496</v>
      </c>
    </row>
    <row r="201" spans="1:10" x14ac:dyDescent="0.25">
      <c r="A201" s="12">
        <v>209</v>
      </c>
      <c r="B201" s="59" t="s">
        <v>104</v>
      </c>
      <c r="C201" s="60">
        <v>1989</v>
      </c>
      <c r="D201" s="61" t="s">
        <v>97</v>
      </c>
      <c r="E201" s="60">
        <v>2</v>
      </c>
      <c r="F201" s="62">
        <f>2*80</f>
        <v>160</v>
      </c>
      <c r="G201" s="67">
        <v>0.7</v>
      </c>
      <c r="H201" s="68">
        <f>F201-(F201*G201)</f>
        <v>48</v>
      </c>
      <c r="I201" s="68">
        <f t="shared" si="3"/>
        <v>24</v>
      </c>
      <c r="J201" s="64" t="s">
        <v>496</v>
      </c>
    </row>
    <row r="202" spans="1:10" x14ac:dyDescent="0.25">
      <c r="A202" s="12">
        <v>210</v>
      </c>
      <c r="B202" s="59" t="s">
        <v>105</v>
      </c>
      <c r="C202" s="60">
        <v>1989</v>
      </c>
      <c r="D202" s="61" t="s">
        <v>97</v>
      </c>
      <c r="E202" s="60">
        <v>1</v>
      </c>
      <c r="F202" s="62">
        <v>80</v>
      </c>
      <c r="G202" s="67">
        <v>0.7</v>
      </c>
      <c r="H202" s="68">
        <f>F202-(F202*G202)</f>
        <v>24</v>
      </c>
      <c r="I202" s="68">
        <f t="shared" si="3"/>
        <v>12</v>
      </c>
      <c r="J202" s="64" t="s">
        <v>496</v>
      </c>
    </row>
    <row r="203" spans="1:10" ht="21" customHeight="1" x14ac:dyDescent="0.25">
      <c r="A203" s="12">
        <v>211</v>
      </c>
      <c r="B203" s="13" t="s">
        <v>153</v>
      </c>
      <c r="C203" s="13" t="s">
        <v>71</v>
      </c>
      <c r="D203" s="25" t="s">
        <v>154</v>
      </c>
      <c r="E203" s="15">
        <v>1</v>
      </c>
      <c r="F203" s="26">
        <v>48.16</v>
      </c>
      <c r="G203" s="65">
        <v>0.7</v>
      </c>
      <c r="H203" s="68">
        <f>F203-(F203*G203)</f>
        <v>14.448</v>
      </c>
      <c r="I203" s="68">
        <f t="shared" ref="I203:I249" si="4">H203/2</f>
        <v>7.2240000000000002</v>
      </c>
      <c r="J203" s="64" t="s">
        <v>496</v>
      </c>
    </row>
    <row r="204" spans="1:10" x14ac:dyDescent="0.25">
      <c r="A204" s="12">
        <v>212</v>
      </c>
      <c r="B204" s="44" t="s">
        <v>170</v>
      </c>
      <c r="C204" s="44" t="s">
        <v>71</v>
      </c>
      <c r="D204" s="25" t="s">
        <v>171</v>
      </c>
      <c r="E204" s="45">
        <v>1</v>
      </c>
      <c r="F204" s="46">
        <v>64.760000000000005</v>
      </c>
      <c r="G204" s="65">
        <v>0.7</v>
      </c>
      <c r="H204" s="68">
        <f>F204-(F204*G204)</f>
        <v>19.428000000000004</v>
      </c>
      <c r="I204" s="68">
        <f t="shared" si="4"/>
        <v>9.7140000000000022</v>
      </c>
      <c r="J204" s="64" t="s">
        <v>496</v>
      </c>
    </row>
    <row r="205" spans="1:10" ht="24" x14ac:dyDescent="0.25">
      <c r="A205" s="12">
        <v>213</v>
      </c>
      <c r="B205" s="13" t="s">
        <v>347</v>
      </c>
      <c r="C205" s="13" t="s">
        <v>54</v>
      </c>
      <c r="D205" s="47" t="s">
        <v>348</v>
      </c>
      <c r="E205" s="15">
        <v>1</v>
      </c>
      <c r="F205" s="26">
        <v>90.77</v>
      </c>
      <c r="G205" s="65">
        <v>0.7</v>
      </c>
      <c r="H205" s="68">
        <f>F205-(F205*G205)</f>
        <v>27.231000000000002</v>
      </c>
      <c r="I205" s="68">
        <f t="shared" si="4"/>
        <v>13.615500000000001</v>
      </c>
      <c r="J205" s="64" t="s">
        <v>496</v>
      </c>
    </row>
    <row r="206" spans="1:10" x14ac:dyDescent="0.25">
      <c r="A206" s="12">
        <v>214</v>
      </c>
      <c r="B206" s="13" t="s">
        <v>339</v>
      </c>
      <c r="C206" s="13" t="s">
        <v>54</v>
      </c>
      <c r="D206" s="25" t="s">
        <v>340</v>
      </c>
      <c r="E206" s="15">
        <v>1</v>
      </c>
      <c r="F206" s="26">
        <v>27.25</v>
      </c>
      <c r="G206" s="65">
        <v>0.7</v>
      </c>
      <c r="H206" s="68">
        <f>F206-(F206*G206)</f>
        <v>8.1750000000000007</v>
      </c>
      <c r="I206" s="68">
        <f t="shared" si="4"/>
        <v>4.0875000000000004</v>
      </c>
      <c r="J206" s="64" t="s">
        <v>496</v>
      </c>
    </row>
    <row r="207" spans="1:10" x14ac:dyDescent="0.25">
      <c r="A207" s="12">
        <v>215</v>
      </c>
      <c r="B207" s="13" t="s">
        <v>480</v>
      </c>
      <c r="C207" s="13" t="s">
        <v>61</v>
      </c>
      <c r="D207" s="53" t="s">
        <v>481</v>
      </c>
      <c r="E207" s="15">
        <v>1</v>
      </c>
      <c r="F207" s="26">
        <v>957.05</v>
      </c>
      <c r="G207" s="65">
        <v>0.7</v>
      </c>
      <c r="H207" s="68">
        <f>F207-(F207*G207)</f>
        <v>287.11500000000001</v>
      </c>
      <c r="I207" s="68">
        <f t="shared" si="4"/>
        <v>143.5575</v>
      </c>
      <c r="J207" s="64" t="s">
        <v>496</v>
      </c>
    </row>
    <row r="208" spans="1:10" x14ac:dyDescent="0.25">
      <c r="A208" s="12">
        <v>216</v>
      </c>
      <c r="B208" s="13" t="s">
        <v>337</v>
      </c>
      <c r="C208" s="13" t="s">
        <v>54</v>
      </c>
      <c r="D208" s="25" t="s">
        <v>338</v>
      </c>
      <c r="E208" s="15">
        <v>1</v>
      </c>
      <c r="F208" s="26">
        <v>38.19</v>
      </c>
      <c r="G208" s="65">
        <v>0.7</v>
      </c>
      <c r="H208" s="68">
        <f>F208-(F208*G208)</f>
        <v>11.457000000000001</v>
      </c>
      <c r="I208" s="68">
        <f t="shared" si="4"/>
        <v>5.7285000000000004</v>
      </c>
      <c r="J208" s="64" t="s">
        <v>496</v>
      </c>
    </row>
    <row r="209" spans="1:10" x14ac:dyDescent="0.25">
      <c r="A209" s="12">
        <v>217</v>
      </c>
      <c r="B209" s="13" t="s">
        <v>362</v>
      </c>
      <c r="C209" s="13" t="s">
        <v>68</v>
      </c>
      <c r="D209" s="25" t="s">
        <v>363</v>
      </c>
      <c r="E209" s="15">
        <v>1</v>
      </c>
      <c r="F209" s="26">
        <v>76.34</v>
      </c>
      <c r="G209" s="65">
        <v>0.7</v>
      </c>
      <c r="H209" s="68">
        <f>F209-(F209*G209)</f>
        <v>22.902000000000001</v>
      </c>
      <c r="I209" s="68">
        <f t="shared" si="4"/>
        <v>11.451000000000001</v>
      </c>
      <c r="J209" s="64" t="s">
        <v>496</v>
      </c>
    </row>
    <row r="210" spans="1:10" x14ac:dyDescent="0.25">
      <c r="A210" s="12">
        <v>218</v>
      </c>
      <c r="B210" s="13" t="s">
        <v>364</v>
      </c>
      <c r="C210" s="13" t="s">
        <v>68</v>
      </c>
      <c r="D210" s="25" t="s">
        <v>365</v>
      </c>
      <c r="E210" s="15">
        <v>1</v>
      </c>
      <c r="F210" s="26">
        <v>19.05</v>
      </c>
      <c r="G210" s="65">
        <v>0.7</v>
      </c>
      <c r="H210" s="68">
        <f>F210-(F210*G210)</f>
        <v>5.7150000000000016</v>
      </c>
      <c r="I210" s="68">
        <f t="shared" si="4"/>
        <v>2.8575000000000008</v>
      </c>
      <c r="J210" s="64" t="s">
        <v>496</v>
      </c>
    </row>
    <row r="211" spans="1:10" x14ac:dyDescent="0.25">
      <c r="A211" s="12">
        <v>219</v>
      </c>
      <c r="B211" s="13" t="s">
        <v>366</v>
      </c>
      <c r="C211" s="13" t="s">
        <v>68</v>
      </c>
      <c r="D211" s="25" t="s">
        <v>365</v>
      </c>
      <c r="E211" s="15">
        <v>1</v>
      </c>
      <c r="F211" s="26">
        <v>19.05</v>
      </c>
      <c r="G211" s="65">
        <v>0.7</v>
      </c>
      <c r="H211" s="68">
        <f>F211-(F211*G211)</f>
        <v>5.7150000000000016</v>
      </c>
      <c r="I211" s="68">
        <f t="shared" si="4"/>
        <v>2.8575000000000008</v>
      </c>
      <c r="J211" s="64" t="s">
        <v>496</v>
      </c>
    </row>
    <row r="212" spans="1:10" x14ac:dyDescent="0.25">
      <c r="A212" s="12">
        <v>220</v>
      </c>
      <c r="B212" s="13" t="s">
        <v>155</v>
      </c>
      <c r="C212" s="13" t="s">
        <v>71</v>
      </c>
      <c r="D212" s="52" t="s">
        <v>156</v>
      </c>
      <c r="E212" s="15">
        <v>1</v>
      </c>
      <c r="F212" s="26">
        <v>106.48</v>
      </c>
      <c r="G212" s="65">
        <v>0.7</v>
      </c>
      <c r="H212" s="68">
        <f>F212-(F212*G212)</f>
        <v>31.944000000000003</v>
      </c>
      <c r="I212" s="68">
        <f t="shared" si="4"/>
        <v>15.972000000000001</v>
      </c>
      <c r="J212" s="64" t="s">
        <v>496</v>
      </c>
    </row>
    <row r="213" spans="1:10" x14ac:dyDescent="0.25">
      <c r="A213" s="12">
        <v>221</v>
      </c>
      <c r="B213" s="13" t="s">
        <v>343</v>
      </c>
      <c r="C213" s="13" t="s">
        <v>54</v>
      </c>
      <c r="D213" s="25" t="s">
        <v>344</v>
      </c>
      <c r="E213" s="15">
        <v>1</v>
      </c>
      <c r="F213" s="26">
        <v>194.66</v>
      </c>
      <c r="G213" s="65">
        <v>0.7</v>
      </c>
      <c r="H213" s="68">
        <f>F213-(F213*G213)</f>
        <v>58.397999999999996</v>
      </c>
      <c r="I213" s="68">
        <f t="shared" si="4"/>
        <v>29.198999999999998</v>
      </c>
      <c r="J213" s="64" t="s">
        <v>496</v>
      </c>
    </row>
    <row r="214" spans="1:10" ht="24" x14ac:dyDescent="0.25">
      <c r="A214" s="12">
        <v>222</v>
      </c>
      <c r="B214" s="13" t="s">
        <v>349</v>
      </c>
      <c r="C214" s="13" t="s">
        <v>54</v>
      </c>
      <c r="D214" s="47" t="s">
        <v>350</v>
      </c>
      <c r="E214" s="15">
        <v>1</v>
      </c>
      <c r="F214" s="26">
        <v>64.8</v>
      </c>
      <c r="G214" s="65">
        <v>0.7</v>
      </c>
      <c r="H214" s="68">
        <f>F214-(F214*G214)</f>
        <v>19.440000000000005</v>
      </c>
      <c r="I214" s="68">
        <f t="shared" si="4"/>
        <v>9.7200000000000024</v>
      </c>
      <c r="J214" s="64" t="s">
        <v>496</v>
      </c>
    </row>
    <row r="215" spans="1:10" x14ac:dyDescent="0.25">
      <c r="A215" s="12">
        <v>223</v>
      </c>
      <c r="B215" s="13" t="s">
        <v>319</v>
      </c>
      <c r="C215" s="13" t="s">
        <v>64</v>
      </c>
      <c r="D215" s="48" t="s">
        <v>320</v>
      </c>
      <c r="E215" s="15">
        <v>2</v>
      </c>
      <c r="F215" s="26">
        <f>E215*102.99</f>
        <v>205.98</v>
      </c>
      <c r="G215" s="65">
        <v>0.7</v>
      </c>
      <c r="H215" s="68">
        <f>F215-(F215*G215)</f>
        <v>61.794000000000011</v>
      </c>
      <c r="I215" s="68">
        <f t="shared" si="4"/>
        <v>30.897000000000006</v>
      </c>
      <c r="J215" s="64" t="s">
        <v>496</v>
      </c>
    </row>
    <row r="216" spans="1:10" x14ac:dyDescent="0.25">
      <c r="A216" s="12">
        <v>224</v>
      </c>
      <c r="B216" s="13" t="s">
        <v>408</v>
      </c>
      <c r="C216" s="13" t="s">
        <v>66</v>
      </c>
      <c r="D216" s="25" t="s">
        <v>409</v>
      </c>
      <c r="E216" s="15">
        <v>1</v>
      </c>
      <c r="F216" s="26">
        <v>665.29</v>
      </c>
      <c r="G216" s="65">
        <v>0.7</v>
      </c>
      <c r="H216" s="68">
        <f>F216-(F216*G216)</f>
        <v>199.58700000000005</v>
      </c>
      <c r="I216" s="68">
        <f t="shared" si="4"/>
        <v>99.793500000000023</v>
      </c>
      <c r="J216" s="64" t="s">
        <v>496</v>
      </c>
    </row>
    <row r="217" spans="1:10" x14ac:dyDescent="0.25">
      <c r="A217" s="12">
        <v>225</v>
      </c>
      <c r="B217" s="13" t="s">
        <v>149</v>
      </c>
      <c r="C217" s="13" t="s">
        <v>57</v>
      </c>
      <c r="D217" s="52" t="s">
        <v>150</v>
      </c>
      <c r="E217" s="15">
        <v>1</v>
      </c>
      <c r="F217" s="26">
        <v>300</v>
      </c>
      <c r="G217" s="65">
        <v>0.7</v>
      </c>
      <c r="H217" s="68">
        <f>F217-(F217*G217)</f>
        <v>90</v>
      </c>
      <c r="I217" s="68">
        <f t="shared" si="4"/>
        <v>45</v>
      </c>
      <c r="J217" s="64" t="s">
        <v>496</v>
      </c>
    </row>
    <row r="218" spans="1:10" x14ac:dyDescent="0.25">
      <c r="A218" s="12">
        <v>226</v>
      </c>
      <c r="B218" s="13" t="s">
        <v>482</v>
      </c>
      <c r="C218" s="13" t="s">
        <v>71</v>
      </c>
      <c r="D218" s="25" t="s">
        <v>483</v>
      </c>
      <c r="E218" s="15">
        <v>1</v>
      </c>
      <c r="F218" s="26">
        <v>617.94000000000005</v>
      </c>
      <c r="G218" s="65">
        <v>0.7</v>
      </c>
      <c r="H218" s="68">
        <f>F218-(F218*G218)</f>
        <v>185.38200000000006</v>
      </c>
      <c r="I218" s="68">
        <f t="shared" si="4"/>
        <v>92.691000000000031</v>
      </c>
      <c r="J218" s="64" t="s">
        <v>496</v>
      </c>
    </row>
    <row r="219" spans="1:10" x14ac:dyDescent="0.25">
      <c r="A219" s="12">
        <v>227</v>
      </c>
      <c r="B219" s="13" t="s">
        <v>161</v>
      </c>
      <c r="C219" s="13" t="s">
        <v>71</v>
      </c>
      <c r="D219" s="25" t="s">
        <v>162</v>
      </c>
      <c r="E219" s="15">
        <v>1</v>
      </c>
      <c r="F219" s="26">
        <v>108.89</v>
      </c>
      <c r="G219" s="65">
        <v>0.7</v>
      </c>
      <c r="H219" s="68">
        <f>F219-(F219*G219)</f>
        <v>32.667000000000002</v>
      </c>
      <c r="I219" s="68">
        <f t="shared" si="4"/>
        <v>16.333500000000001</v>
      </c>
      <c r="J219" s="64" t="s">
        <v>496</v>
      </c>
    </row>
    <row r="220" spans="1:10" x14ac:dyDescent="0.25">
      <c r="A220" s="12">
        <v>228</v>
      </c>
      <c r="B220" s="45" t="s">
        <v>85</v>
      </c>
      <c r="C220" s="44" t="s">
        <v>72</v>
      </c>
      <c r="D220" s="21" t="s">
        <v>83</v>
      </c>
      <c r="E220" s="49">
        <v>1</v>
      </c>
      <c r="F220" s="50">
        <v>30</v>
      </c>
      <c r="G220" s="65">
        <v>0.7</v>
      </c>
      <c r="H220" s="68">
        <f>F220-(F220*G220)</f>
        <v>9</v>
      </c>
      <c r="I220" s="68">
        <f t="shared" si="4"/>
        <v>4.5</v>
      </c>
      <c r="J220" s="64" t="s">
        <v>496</v>
      </c>
    </row>
    <row r="221" spans="1:10" x14ac:dyDescent="0.25">
      <c r="A221" s="12">
        <v>229</v>
      </c>
      <c r="B221" s="45" t="s">
        <v>233</v>
      </c>
      <c r="C221" s="44" t="s">
        <v>75</v>
      </c>
      <c r="D221" s="46" t="s">
        <v>234</v>
      </c>
      <c r="E221" s="49">
        <v>1</v>
      </c>
      <c r="F221" s="50">
        <v>245.4</v>
      </c>
      <c r="G221" s="65">
        <v>0.7</v>
      </c>
      <c r="H221" s="68">
        <f>F221-(F221*G221)</f>
        <v>73.62</v>
      </c>
      <c r="I221" s="68">
        <f t="shared" si="4"/>
        <v>36.81</v>
      </c>
      <c r="J221" s="64" t="s">
        <v>496</v>
      </c>
    </row>
    <row r="222" spans="1:10" x14ac:dyDescent="0.25">
      <c r="A222" s="12">
        <v>230</v>
      </c>
      <c r="B222" s="13" t="s">
        <v>159</v>
      </c>
      <c r="C222" s="13" t="s">
        <v>71</v>
      </c>
      <c r="D222" s="25" t="s">
        <v>160</v>
      </c>
      <c r="E222" s="15">
        <v>1</v>
      </c>
      <c r="F222" s="26">
        <v>477.92</v>
      </c>
      <c r="G222" s="65">
        <v>0.7</v>
      </c>
      <c r="H222" s="68">
        <f>F222-(F222*G222)</f>
        <v>143.37600000000003</v>
      </c>
      <c r="I222" s="68">
        <f t="shared" si="4"/>
        <v>71.688000000000017</v>
      </c>
      <c r="J222" s="64" t="s">
        <v>496</v>
      </c>
    </row>
    <row r="223" spans="1:10" x14ac:dyDescent="0.25">
      <c r="A223" s="12">
        <v>231</v>
      </c>
      <c r="B223" s="13" t="s">
        <v>179</v>
      </c>
      <c r="C223" s="13" t="s">
        <v>52</v>
      </c>
      <c r="D223" s="51" t="s">
        <v>180</v>
      </c>
      <c r="E223" s="45">
        <v>1</v>
      </c>
      <c r="F223" s="50">
        <v>64.47</v>
      </c>
      <c r="G223" s="65">
        <v>0.7</v>
      </c>
      <c r="H223" s="68">
        <f>F223-(F223*G223)</f>
        <v>19.341000000000001</v>
      </c>
      <c r="I223" s="68">
        <f t="shared" si="4"/>
        <v>9.6705000000000005</v>
      </c>
      <c r="J223" s="64" t="s">
        <v>496</v>
      </c>
    </row>
    <row r="224" spans="1:10" x14ac:dyDescent="0.25">
      <c r="A224" s="12">
        <v>232</v>
      </c>
      <c r="B224" s="13" t="s">
        <v>378</v>
      </c>
      <c r="C224" s="13" t="s">
        <v>52</v>
      </c>
      <c r="D224" s="46" t="s">
        <v>377</v>
      </c>
      <c r="E224" s="45">
        <v>2</v>
      </c>
      <c r="F224" s="50">
        <f>499.83+499.56</f>
        <v>999.39</v>
      </c>
      <c r="G224" s="65">
        <v>0.7</v>
      </c>
      <c r="H224" s="68">
        <f>F224-(F224*G224)</f>
        <v>299.81700000000001</v>
      </c>
      <c r="I224" s="68">
        <f t="shared" si="4"/>
        <v>149.9085</v>
      </c>
      <c r="J224" s="64" t="s">
        <v>496</v>
      </c>
    </row>
    <row r="225" spans="1:10" x14ac:dyDescent="0.25">
      <c r="A225" s="12">
        <v>233</v>
      </c>
      <c r="B225" s="44" t="s">
        <v>194</v>
      </c>
      <c r="C225" s="45">
        <v>2009</v>
      </c>
      <c r="D225" s="46" t="s">
        <v>164</v>
      </c>
      <c r="E225" s="45">
        <v>2</v>
      </c>
      <c r="F225" s="46">
        <f>E225*24.9</f>
        <v>49.8</v>
      </c>
      <c r="G225" s="65">
        <v>0.7</v>
      </c>
      <c r="H225" s="68">
        <f>F225-(F225*G225)</f>
        <v>14.940000000000005</v>
      </c>
      <c r="I225" s="68">
        <f t="shared" si="4"/>
        <v>7.4700000000000024</v>
      </c>
      <c r="J225" s="64" t="s">
        <v>496</v>
      </c>
    </row>
    <row r="226" spans="1:10" x14ac:dyDescent="0.25">
      <c r="A226" s="12">
        <v>234</v>
      </c>
      <c r="B226" s="13" t="s">
        <v>341</v>
      </c>
      <c r="C226" s="13" t="s">
        <v>54</v>
      </c>
      <c r="D226" s="25" t="s">
        <v>342</v>
      </c>
      <c r="E226" s="15">
        <v>1</v>
      </c>
      <c r="F226" s="26">
        <v>32.74</v>
      </c>
      <c r="G226" s="65">
        <v>0.7</v>
      </c>
      <c r="H226" s="68">
        <f>F226-(F226*G226)</f>
        <v>9.8220000000000027</v>
      </c>
      <c r="I226" s="68">
        <f t="shared" si="4"/>
        <v>4.9110000000000014</v>
      </c>
      <c r="J226" s="64" t="s">
        <v>496</v>
      </c>
    </row>
    <row r="227" spans="1:10" x14ac:dyDescent="0.25">
      <c r="A227" s="12">
        <v>235</v>
      </c>
      <c r="B227" s="13" t="s">
        <v>345</v>
      </c>
      <c r="C227" s="13" t="s">
        <v>54</v>
      </c>
      <c r="D227" s="25" t="s">
        <v>346</v>
      </c>
      <c r="E227" s="15">
        <v>1</v>
      </c>
      <c r="F227" s="26">
        <v>142.19</v>
      </c>
      <c r="G227" s="65">
        <v>0.7</v>
      </c>
      <c r="H227" s="68">
        <f>F227-(F227*G227)</f>
        <v>42.657000000000011</v>
      </c>
      <c r="I227" s="68">
        <f t="shared" si="4"/>
        <v>21.328500000000005</v>
      </c>
      <c r="J227" s="64" t="s">
        <v>496</v>
      </c>
    </row>
    <row r="228" spans="1:10" x14ac:dyDescent="0.25">
      <c r="A228" s="12">
        <v>236</v>
      </c>
      <c r="B228" s="13" t="s">
        <v>484</v>
      </c>
      <c r="C228" s="13" t="s">
        <v>68</v>
      </c>
      <c r="D228" s="52" t="s">
        <v>485</v>
      </c>
      <c r="E228" s="15">
        <v>1</v>
      </c>
      <c r="F228" s="26">
        <v>657.61</v>
      </c>
      <c r="G228" s="65">
        <v>0.7</v>
      </c>
      <c r="H228" s="68">
        <f>F228-(F228*G228)</f>
        <v>197.28300000000002</v>
      </c>
      <c r="I228" s="68">
        <f t="shared" si="4"/>
        <v>98.641500000000008</v>
      </c>
      <c r="J228" s="64" t="s">
        <v>496</v>
      </c>
    </row>
    <row r="229" spans="1:10" x14ac:dyDescent="0.25">
      <c r="A229" s="12">
        <v>237</v>
      </c>
      <c r="B229" s="13" t="s">
        <v>486</v>
      </c>
      <c r="C229" s="13" t="s">
        <v>68</v>
      </c>
      <c r="D229" s="52" t="s">
        <v>487</v>
      </c>
      <c r="E229" s="15">
        <v>1</v>
      </c>
      <c r="F229" s="26">
        <v>1517.57</v>
      </c>
      <c r="G229" s="65">
        <v>0.7</v>
      </c>
      <c r="H229" s="68">
        <f>F229-(F229*G229)</f>
        <v>455.27099999999996</v>
      </c>
      <c r="I229" s="68">
        <f t="shared" si="4"/>
        <v>227.63549999999998</v>
      </c>
      <c r="J229" s="64" t="s">
        <v>496</v>
      </c>
    </row>
    <row r="230" spans="1:10" x14ac:dyDescent="0.25">
      <c r="A230" s="12">
        <v>238</v>
      </c>
      <c r="B230" s="13" t="s">
        <v>488</v>
      </c>
      <c r="C230" s="13" t="s">
        <v>68</v>
      </c>
      <c r="D230" s="52" t="s">
        <v>489</v>
      </c>
      <c r="E230" s="15">
        <v>1</v>
      </c>
      <c r="F230" s="26">
        <v>177.05</v>
      </c>
      <c r="G230" s="65">
        <v>0.7</v>
      </c>
      <c r="H230" s="68">
        <f>F230-(F230*G230)</f>
        <v>53.115000000000009</v>
      </c>
      <c r="I230" s="68">
        <f t="shared" si="4"/>
        <v>26.557500000000005</v>
      </c>
      <c r="J230" s="64" t="s">
        <v>496</v>
      </c>
    </row>
    <row r="231" spans="1:10" x14ac:dyDescent="0.25">
      <c r="A231" s="12">
        <v>239</v>
      </c>
      <c r="B231" s="13" t="s">
        <v>414</v>
      </c>
      <c r="C231" s="15">
        <v>2022</v>
      </c>
      <c r="D231" s="14" t="s">
        <v>415</v>
      </c>
      <c r="E231" s="15">
        <v>1</v>
      </c>
      <c r="F231" s="16">
        <v>347.34</v>
      </c>
      <c r="G231" s="65">
        <v>0.7</v>
      </c>
      <c r="H231" s="68">
        <f>F231-(F231*G231)</f>
        <v>104.202</v>
      </c>
      <c r="I231" s="68">
        <f t="shared" si="4"/>
        <v>52.100999999999999</v>
      </c>
      <c r="J231" s="64" t="s">
        <v>496</v>
      </c>
    </row>
    <row r="232" spans="1:10" x14ac:dyDescent="0.25">
      <c r="A232" s="12">
        <v>241</v>
      </c>
      <c r="B232" s="44" t="s">
        <v>119</v>
      </c>
      <c r="C232" s="44" t="s">
        <v>57</v>
      </c>
      <c r="D232" s="19" t="s">
        <v>120</v>
      </c>
      <c r="E232" s="45">
        <v>1</v>
      </c>
      <c r="F232" s="58">
        <v>10</v>
      </c>
      <c r="G232" s="65">
        <v>0.7</v>
      </c>
      <c r="H232" s="68">
        <f>F232-(F232*G232)</f>
        <v>3</v>
      </c>
      <c r="I232" s="68">
        <f t="shared" si="4"/>
        <v>1.5</v>
      </c>
      <c r="J232" s="64" t="s">
        <v>496</v>
      </c>
    </row>
    <row r="233" spans="1:10" x14ac:dyDescent="0.25">
      <c r="A233" s="12">
        <v>242</v>
      </c>
      <c r="B233" s="44" t="s">
        <v>121</v>
      </c>
      <c r="C233" s="45">
        <v>1989</v>
      </c>
      <c r="D233" s="19" t="s">
        <v>120</v>
      </c>
      <c r="E233" s="49">
        <v>1</v>
      </c>
      <c r="F233" s="58">
        <v>10</v>
      </c>
      <c r="G233" s="65">
        <v>0.7</v>
      </c>
      <c r="H233" s="68">
        <f>F233-(F233*G233)</f>
        <v>3</v>
      </c>
      <c r="I233" s="68">
        <f t="shared" si="4"/>
        <v>1.5</v>
      </c>
      <c r="J233" s="64" t="s">
        <v>496</v>
      </c>
    </row>
    <row r="234" spans="1:10" x14ac:dyDescent="0.25">
      <c r="A234" s="12">
        <v>243</v>
      </c>
      <c r="B234" s="45" t="s">
        <v>471</v>
      </c>
      <c r="C234" s="44" t="s">
        <v>52</v>
      </c>
      <c r="D234" s="19" t="s">
        <v>472</v>
      </c>
      <c r="E234" s="49">
        <v>1</v>
      </c>
      <c r="F234" s="50">
        <f>E234*48.39</f>
        <v>48.39</v>
      </c>
      <c r="G234" s="65">
        <v>0.7</v>
      </c>
      <c r="H234" s="68">
        <f>F234-(F234*G234)</f>
        <v>14.517000000000003</v>
      </c>
      <c r="I234" s="68">
        <f t="shared" si="4"/>
        <v>7.2585000000000015</v>
      </c>
      <c r="J234" s="64" t="s">
        <v>496</v>
      </c>
    </row>
    <row r="235" spans="1:10" x14ac:dyDescent="0.25">
      <c r="A235" s="12">
        <v>244</v>
      </c>
      <c r="B235" s="4" t="s">
        <v>109</v>
      </c>
      <c r="C235" s="35" t="s">
        <v>57</v>
      </c>
      <c r="D235" s="10" t="s">
        <v>110</v>
      </c>
      <c r="E235" s="3">
        <v>1</v>
      </c>
      <c r="F235" s="7">
        <v>30</v>
      </c>
      <c r="G235" s="66">
        <v>0.7</v>
      </c>
      <c r="H235" s="68">
        <f>F235-(F235*G235)</f>
        <v>9</v>
      </c>
      <c r="I235" s="68">
        <f t="shared" si="4"/>
        <v>4.5</v>
      </c>
      <c r="J235" s="64" t="s">
        <v>496</v>
      </c>
    </row>
    <row r="236" spans="1:10" x14ac:dyDescent="0.25">
      <c r="A236" s="12">
        <v>245</v>
      </c>
      <c r="B236" s="4" t="s">
        <v>141</v>
      </c>
      <c r="C236" s="35" t="s">
        <v>140</v>
      </c>
      <c r="D236" s="10" t="s">
        <v>142</v>
      </c>
      <c r="E236" s="3">
        <v>1</v>
      </c>
      <c r="F236" s="7">
        <v>483.97</v>
      </c>
      <c r="G236" s="66">
        <v>0.7</v>
      </c>
      <c r="H236" s="68">
        <f>F236-(F236*G236)</f>
        <v>145.19100000000003</v>
      </c>
      <c r="I236" s="68">
        <f t="shared" si="4"/>
        <v>72.595500000000015</v>
      </c>
      <c r="J236" s="64" t="s">
        <v>496</v>
      </c>
    </row>
    <row r="237" spans="1:10" x14ac:dyDescent="0.25">
      <c r="A237" s="12">
        <v>246</v>
      </c>
      <c r="B237" s="4" t="s">
        <v>248</v>
      </c>
      <c r="C237" s="4" t="s">
        <v>75</v>
      </c>
      <c r="D237" s="10" t="s">
        <v>249</v>
      </c>
      <c r="E237" s="3">
        <v>1</v>
      </c>
      <c r="F237" s="7">
        <v>381.06</v>
      </c>
      <c r="G237" s="66">
        <v>0.7</v>
      </c>
      <c r="H237" s="68">
        <f>F237-(F237*G237)</f>
        <v>114.31800000000004</v>
      </c>
      <c r="I237" s="68">
        <f t="shared" si="4"/>
        <v>57.15900000000002</v>
      </c>
      <c r="J237" s="64" t="s">
        <v>496</v>
      </c>
    </row>
    <row r="238" spans="1:10" x14ac:dyDescent="0.25">
      <c r="A238" s="12">
        <v>247</v>
      </c>
      <c r="B238" s="4" t="s">
        <v>238</v>
      </c>
      <c r="C238" s="4" t="s">
        <v>75</v>
      </c>
      <c r="D238" s="36" t="s">
        <v>239</v>
      </c>
      <c r="E238" s="37">
        <v>1</v>
      </c>
      <c r="F238" s="38">
        <v>53.93</v>
      </c>
      <c r="G238" s="66">
        <v>0.7</v>
      </c>
      <c r="H238" s="68">
        <f>F238-(F238*G238)</f>
        <v>16.179000000000002</v>
      </c>
      <c r="I238" s="68">
        <f t="shared" si="4"/>
        <v>8.089500000000001</v>
      </c>
      <c r="J238" s="64" t="s">
        <v>496</v>
      </c>
    </row>
    <row r="239" spans="1:10" x14ac:dyDescent="0.25">
      <c r="A239" s="12">
        <v>248</v>
      </c>
      <c r="B239" s="4" t="s">
        <v>281</v>
      </c>
      <c r="C239" s="4" t="s">
        <v>63</v>
      </c>
      <c r="D239" s="11" t="s">
        <v>282</v>
      </c>
      <c r="E239" s="37">
        <v>1</v>
      </c>
      <c r="F239" s="38">
        <v>163.34</v>
      </c>
      <c r="G239" s="66">
        <v>0.7</v>
      </c>
      <c r="H239" s="68">
        <f>F239-(F239*G239)</f>
        <v>49.00200000000001</v>
      </c>
      <c r="I239" s="68">
        <f t="shared" si="4"/>
        <v>24.501000000000005</v>
      </c>
      <c r="J239" s="64" t="s">
        <v>496</v>
      </c>
    </row>
    <row r="240" spans="1:10" x14ac:dyDescent="0.25">
      <c r="A240" s="12">
        <v>249</v>
      </c>
      <c r="B240" s="54" t="s">
        <v>256</v>
      </c>
      <c r="C240" s="54" t="s">
        <v>62</v>
      </c>
      <c r="D240" s="55" t="s">
        <v>257</v>
      </c>
      <c r="E240" s="56">
        <v>1</v>
      </c>
      <c r="F240" s="57">
        <v>53.93</v>
      </c>
      <c r="G240" s="66">
        <v>0.7</v>
      </c>
      <c r="H240" s="68">
        <f>F240-(F240*G240)</f>
        <v>16.179000000000002</v>
      </c>
      <c r="I240" s="68">
        <f t="shared" si="4"/>
        <v>8.089500000000001</v>
      </c>
      <c r="J240" s="64" t="s">
        <v>496</v>
      </c>
    </row>
    <row r="241" spans="1:10" x14ac:dyDescent="0.25">
      <c r="A241" s="12">
        <v>250</v>
      </c>
      <c r="B241" s="15" t="s">
        <v>490</v>
      </c>
      <c r="C241" s="13" t="s">
        <v>57</v>
      </c>
      <c r="D241" s="19" t="s">
        <v>491</v>
      </c>
      <c r="E241" s="17">
        <v>1</v>
      </c>
      <c r="F241" s="16">
        <v>80</v>
      </c>
      <c r="G241" s="65">
        <v>0.7</v>
      </c>
      <c r="H241" s="68">
        <f>F241-(F241*G241)</f>
        <v>24</v>
      </c>
      <c r="I241" s="68">
        <f t="shared" si="4"/>
        <v>12</v>
      </c>
      <c r="J241" s="64" t="s">
        <v>496</v>
      </c>
    </row>
    <row r="242" spans="1:10" x14ac:dyDescent="0.25">
      <c r="A242" s="12">
        <v>251</v>
      </c>
      <c r="B242" s="15" t="s">
        <v>20</v>
      </c>
      <c r="C242" s="13" t="s">
        <v>57</v>
      </c>
      <c r="D242" s="14" t="s">
        <v>182</v>
      </c>
      <c r="E242" s="17">
        <v>1</v>
      </c>
      <c r="F242" s="16">
        <v>150</v>
      </c>
      <c r="G242" s="65">
        <v>0.7</v>
      </c>
      <c r="H242" s="68">
        <f>F242-(F242*G242)</f>
        <v>45</v>
      </c>
      <c r="I242" s="68">
        <f t="shared" si="4"/>
        <v>22.5</v>
      </c>
      <c r="J242" s="64" t="s">
        <v>496</v>
      </c>
    </row>
    <row r="243" spans="1:10" x14ac:dyDescent="0.25">
      <c r="A243" s="12">
        <v>252</v>
      </c>
      <c r="B243" s="15" t="s">
        <v>221</v>
      </c>
      <c r="C243" s="13" t="s">
        <v>57</v>
      </c>
      <c r="D243" s="14" t="s">
        <v>222</v>
      </c>
      <c r="E243" s="17">
        <v>4</v>
      </c>
      <c r="F243" s="16">
        <f>E243*80</f>
        <v>320</v>
      </c>
      <c r="G243" s="65">
        <v>0.7</v>
      </c>
      <c r="H243" s="68">
        <f>F243-(F243*G243)</f>
        <v>96</v>
      </c>
      <c r="I243" s="68">
        <f t="shared" si="4"/>
        <v>48</v>
      </c>
      <c r="J243" s="64" t="s">
        <v>496</v>
      </c>
    </row>
    <row r="244" spans="1:10" x14ac:dyDescent="0.25">
      <c r="A244" s="12">
        <v>253</v>
      </c>
      <c r="B244" s="15" t="s">
        <v>492</v>
      </c>
      <c r="C244" s="13" t="s">
        <v>52</v>
      </c>
      <c r="D244" s="14" t="s">
        <v>167</v>
      </c>
      <c r="E244" s="17">
        <v>4</v>
      </c>
      <c r="F244" s="16">
        <f>15.16+3.79+15.16+15.17</f>
        <v>49.28</v>
      </c>
      <c r="G244" s="65">
        <v>0.7</v>
      </c>
      <c r="H244" s="68">
        <f>F244-(F244*G244)</f>
        <v>14.784000000000006</v>
      </c>
      <c r="I244" s="68">
        <f t="shared" si="4"/>
        <v>7.392000000000003</v>
      </c>
      <c r="J244" s="64" t="s">
        <v>496</v>
      </c>
    </row>
    <row r="245" spans="1:10" x14ac:dyDescent="0.25">
      <c r="A245" s="12">
        <v>254</v>
      </c>
      <c r="B245" s="13" t="s">
        <v>19</v>
      </c>
      <c r="C245" s="13" t="s">
        <v>57</v>
      </c>
      <c r="D245" s="25" t="s">
        <v>116</v>
      </c>
      <c r="E245" s="15">
        <v>1</v>
      </c>
      <c r="F245" s="26">
        <v>80</v>
      </c>
      <c r="G245" s="65">
        <v>0.7</v>
      </c>
      <c r="H245" s="68">
        <f>F245-(F245*G245)</f>
        <v>24</v>
      </c>
      <c r="I245" s="68">
        <f t="shared" si="4"/>
        <v>12</v>
      </c>
      <c r="J245" s="64" t="s">
        <v>496</v>
      </c>
    </row>
    <row r="246" spans="1:10" x14ac:dyDescent="0.25">
      <c r="A246" s="12">
        <v>255</v>
      </c>
      <c r="B246" s="13" t="s">
        <v>17</v>
      </c>
      <c r="C246" s="13" t="s">
        <v>57</v>
      </c>
      <c r="D246" s="14" t="s">
        <v>371</v>
      </c>
      <c r="E246" s="15">
        <v>1</v>
      </c>
      <c r="F246" s="16">
        <f>E246*136.19</f>
        <v>136.19</v>
      </c>
      <c r="G246" s="65">
        <v>0.7</v>
      </c>
      <c r="H246" s="68">
        <f>F246-(F246*G246)</f>
        <v>40.856999999999999</v>
      </c>
      <c r="I246" s="68">
        <f t="shared" si="4"/>
        <v>20.4285</v>
      </c>
      <c r="J246" s="64" t="s">
        <v>496</v>
      </c>
    </row>
    <row r="247" spans="1:10" x14ac:dyDescent="0.25">
      <c r="A247" s="12">
        <v>256</v>
      </c>
      <c r="B247" s="13" t="s">
        <v>174</v>
      </c>
      <c r="C247" s="13" t="s">
        <v>52</v>
      </c>
      <c r="D247" s="18" t="s">
        <v>173</v>
      </c>
      <c r="E247" s="15">
        <v>1</v>
      </c>
      <c r="F247" s="16">
        <f>E247*66.45</f>
        <v>66.45</v>
      </c>
      <c r="G247" s="65">
        <v>0.7</v>
      </c>
      <c r="H247" s="68">
        <f>F247-(F247*G247)</f>
        <v>19.935000000000002</v>
      </c>
      <c r="I247" s="68">
        <f t="shared" si="4"/>
        <v>9.9675000000000011</v>
      </c>
      <c r="J247" s="64" t="s">
        <v>496</v>
      </c>
    </row>
    <row r="248" spans="1:10" x14ac:dyDescent="0.25">
      <c r="A248" s="12">
        <v>257</v>
      </c>
      <c r="B248" s="13" t="s">
        <v>219</v>
      </c>
      <c r="C248" s="13" t="s">
        <v>52</v>
      </c>
      <c r="D248" s="14" t="s">
        <v>430</v>
      </c>
      <c r="E248" s="15">
        <v>1</v>
      </c>
      <c r="F248" s="16">
        <v>116.45</v>
      </c>
      <c r="G248" s="65">
        <v>0.7</v>
      </c>
      <c r="H248" s="68">
        <f>F248-(F248*G248)</f>
        <v>34.935000000000002</v>
      </c>
      <c r="I248" s="68">
        <f t="shared" si="4"/>
        <v>17.467500000000001</v>
      </c>
      <c r="J248" s="64" t="s">
        <v>496</v>
      </c>
    </row>
    <row r="249" spans="1:10" x14ac:dyDescent="0.25">
      <c r="A249" s="12">
        <v>258</v>
      </c>
      <c r="B249" s="13" t="s">
        <v>215</v>
      </c>
      <c r="C249" s="13" t="s">
        <v>52</v>
      </c>
      <c r="D249" s="14" t="s">
        <v>428</v>
      </c>
      <c r="E249" s="15">
        <v>1</v>
      </c>
      <c r="F249" s="16">
        <v>159.74</v>
      </c>
      <c r="G249" s="65">
        <v>0.7</v>
      </c>
      <c r="H249" s="68">
        <f>F249-(F249*G249)</f>
        <v>47.922000000000011</v>
      </c>
      <c r="I249" s="68">
        <f t="shared" si="4"/>
        <v>23.961000000000006</v>
      </c>
      <c r="J249" s="64" t="s">
        <v>496</v>
      </c>
    </row>
  </sheetData>
  <autoFilter ref="I2:I260" xr:uid="{00000000-0001-0000-0000-000000000000}"/>
  <mergeCells count="8">
    <mergeCell ref="A3:B3"/>
    <mergeCell ref="A4:J4"/>
    <mergeCell ref="A5:A6"/>
    <mergeCell ref="C5:C6"/>
    <mergeCell ref="D5:D6"/>
    <mergeCell ref="G5:G6"/>
    <mergeCell ref="J5:J6"/>
    <mergeCell ref="E5:E6"/>
  </mergeCells>
  <phoneticPr fontId="6" type="noConversion"/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Wandzel-Kwiatkowska Dorota</dc:creator>
  <cp:lastModifiedBy>Szochner-Nowotniak Agnieszka</cp:lastModifiedBy>
  <cp:lastPrinted>2024-12-18T06:13:56Z</cp:lastPrinted>
  <dcterms:created xsi:type="dcterms:W3CDTF">2015-06-05T18:17:20Z</dcterms:created>
  <dcterms:modified xsi:type="dcterms:W3CDTF">2026-07-09T05:56:13Z</dcterms:modified>
</cp:coreProperties>
</file>