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/>
  <mc:AlternateContent xmlns:mc="http://schemas.openxmlformats.org/markup-compatibility/2006">
    <mc:Choice Requires="x15">
      <x15ac:absPath xmlns:x15ac="http://schemas.microsoft.com/office/spreadsheetml/2010/11/ac" url="C:\Users\mbielicka\Desktop\REMONTY Zmiany PREMIERA\Listy do podpisu do PRM\"/>
    </mc:Choice>
  </mc:AlternateContent>
  <xr:revisionPtr revIDLastSave="0" documentId="13_ncr:1_{FD72B27F-880D-4654-B2E7-0CD2991073E3}" xr6:coauthVersionLast="36" xr6:coauthVersionMax="36" xr10:uidLastSave="{00000000-0000-0000-0000-000000000000}"/>
  <bookViews>
    <workbookView xWindow="0" yWindow="0" windowWidth="21570" windowHeight="7545" xr2:uid="{00000000-000D-0000-FFFF-FFFF00000000}"/>
  </bookViews>
  <sheets>
    <sheet name="TERC - &quot;nazwa woj&quot;" sheetId="7" r:id="rId1"/>
    <sheet name="pow podst" sheetId="3" r:id="rId2"/>
    <sheet name="gm podst" sheetId="13" r:id="rId3"/>
    <sheet name="pow rez" sheetId="14" r:id="rId4"/>
    <sheet name="gm rez" sheetId="15" r:id="rId5"/>
  </sheets>
  <definedNames>
    <definedName name="_xlnm._FilterDatabase" localSheetId="2" hidden="1">'gm podst'!$A$1:$S$70</definedName>
    <definedName name="_xlnm._FilterDatabase" localSheetId="4" hidden="1">'gm rez'!$A$1:$S$30</definedName>
    <definedName name="_xlnm.Print_Area" localSheetId="2">'gm podst'!$A$1:$O$74</definedName>
    <definedName name="_xlnm.Print_Area" localSheetId="4">'gm rez'!$A$1:$O$34</definedName>
    <definedName name="_xlnm.Print_Area" localSheetId="1">'pow podst'!$A$1:$N$30</definedName>
    <definedName name="_xlnm.Print_Area" localSheetId="3">'pow rez'!$A$1:$N$13</definedName>
    <definedName name="_xlnm.Print_Area" localSheetId="0">'TERC - "nazwa woj"'!$A$1:$G$24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O24" i="3" l="1"/>
  <c r="P24" i="3"/>
  <c r="Q24" i="3" s="1"/>
  <c r="R24" i="3"/>
  <c r="O26" i="13" l="1"/>
  <c r="L26" i="13"/>
  <c r="M26" i="13" s="1"/>
  <c r="O14" i="13"/>
  <c r="L14" i="13"/>
  <c r="M14" i="13" s="1"/>
  <c r="P68" i="13"/>
  <c r="Q68" i="13"/>
  <c r="R68" i="13" s="1"/>
  <c r="S68" i="13"/>
  <c r="L69" i="13"/>
  <c r="O69" i="13" s="1"/>
  <c r="O68" i="13"/>
  <c r="L68" i="13"/>
  <c r="M68" i="13" s="1"/>
  <c r="K6" i="3"/>
  <c r="N6" i="3" s="1"/>
  <c r="K24" i="3"/>
  <c r="N24" i="3" s="1"/>
  <c r="K10" i="3"/>
  <c r="N10" i="3" s="1"/>
  <c r="K21" i="3"/>
  <c r="L21" i="3" s="1"/>
  <c r="L67" i="13"/>
  <c r="O67" i="13" s="1"/>
  <c r="P66" i="13"/>
  <c r="Q66" i="13"/>
  <c r="R66" i="13" s="1"/>
  <c r="S66" i="13"/>
  <c r="L6" i="13"/>
  <c r="O6" i="13" s="1"/>
  <c r="L47" i="13"/>
  <c r="O47" i="13" s="1"/>
  <c r="L61" i="13"/>
  <c r="O61" i="13" s="1"/>
  <c r="K8" i="3"/>
  <c r="N8" i="3" s="1"/>
  <c r="M69" i="13" l="1"/>
  <c r="L6" i="3"/>
  <c r="L24" i="3"/>
  <c r="L10" i="3"/>
  <c r="P69" i="13"/>
  <c r="Q69" i="13"/>
  <c r="R69" i="13" s="1"/>
  <c r="S69" i="13"/>
  <c r="N21" i="3"/>
  <c r="L8" i="3"/>
  <c r="Q67" i="13"/>
  <c r="R67" i="13" s="1"/>
  <c r="P67" i="13"/>
  <c r="M67" i="13"/>
  <c r="S67" i="13" s="1"/>
  <c r="M6" i="13"/>
  <c r="M47" i="13"/>
  <c r="M61" i="13"/>
  <c r="C22" i="7"/>
  <c r="C21" i="7"/>
  <c r="C19" i="7"/>
  <c r="R4" i="14" l="1"/>
  <c r="P4" i="14"/>
  <c r="Q4" i="14" s="1"/>
  <c r="O4" i="14"/>
  <c r="C18" i="7" l="1"/>
  <c r="S4" i="15" l="1"/>
  <c r="S5" i="15"/>
  <c r="S6" i="15"/>
  <c r="S7" i="15"/>
  <c r="S8" i="15"/>
  <c r="Q4" i="15"/>
  <c r="R4" i="15" s="1"/>
  <c r="Q5" i="15"/>
  <c r="R5" i="15" s="1"/>
  <c r="Q6" i="15"/>
  <c r="R6" i="15" s="1"/>
  <c r="Q7" i="15"/>
  <c r="R7" i="15" s="1"/>
  <c r="Q8" i="15"/>
  <c r="Q9" i="15"/>
  <c r="Q10" i="15"/>
  <c r="P4" i="15"/>
  <c r="P5" i="15"/>
  <c r="P6" i="15"/>
  <c r="P7" i="15"/>
  <c r="P8" i="15"/>
  <c r="P9" i="15"/>
  <c r="P10" i="15"/>
  <c r="P11" i="15"/>
  <c r="R23" i="3"/>
  <c r="R25" i="3"/>
  <c r="P23" i="3"/>
  <c r="Q23" i="3" s="1"/>
  <c r="P25" i="3"/>
  <c r="Q25" i="3" s="1"/>
  <c r="O23" i="3"/>
  <c r="O25" i="3"/>
  <c r="I70" i="13"/>
  <c r="K70" i="13"/>
  <c r="L70" i="13"/>
  <c r="M70" i="13"/>
  <c r="O70" i="1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P4" i="3"/>
  <c r="Q4" i="3" s="1"/>
  <c r="P5" i="3"/>
  <c r="Q5" i="3" s="1"/>
  <c r="P6" i="3"/>
  <c r="Q6" i="3" s="1"/>
  <c r="P7" i="3"/>
  <c r="Q7" i="3" s="1"/>
  <c r="P8" i="3"/>
  <c r="Q8" i="3" s="1"/>
  <c r="P9" i="3"/>
  <c r="Q9" i="3" s="1"/>
  <c r="P10" i="3"/>
  <c r="Q10" i="3" s="1"/>
  <c r="P11" i="3"/>
  <c r="Q11" i="3" s="1"/>
  <c r="P12" i="3"/>
  <c r="Q12" i="3" s="1"/>
  <c r="P13" i="3"/>
  <c r="Q13" i="3" s="1"/>
  <c r="P14" i="3"/>
  <c r="Q14" i="3" s="1"/>
  <c r="P15" i="3"/>
  <c r="Q15" i="3" s="1"/>
  <c r="P16" i="3"/>
  <c r="Q16" i="3" s="1"/>
  <c r="P17" i="3"/>
  <c r="Q17" i="3" s="1"/>
  <c r="P18" i="3"/>
  <c r="Q18" i="3" s="1"/>
  <c r="P19" i="3"/>
  <c r="Q19" i="3" s="1"/>
  <c r="P20" i="3"/>
  <c r="Q20" i="3" s="1"/>
  <c r="P21" i="3"/>
  <c r="Q21" i="3" s="1"/>
  <c r="P22" i="3"/>
  <c r="Q22" i="3" s="1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R5" i="14" l="1"/>
  <c r="R6" i="14"/>
  <c r="R7" i="14"/>
  <c r="R8" i="14"/>
  <c r="P5" i="14"/>
  <c r="Q5" i="14" s="1"/>
  <c r="P6" i="14"/>
  <c r="Q6" i="14" s="1"/>
  <c r="P7" i="14"/>
  <c r="Q7" i="14" s="1"/>
  <c r="P8" i="14"/>
  <c r="Q8" i="14" s="1"/>
  <c r="O5" i="14"/>
  <c r="O6" i="14"/>
  <c r="O7" i="14"/>
  <c r="O8" i="14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R8" i="15"/>
  <c r="R9" i="15"/>
  <c r="R10" i="15"/>
  <c r="Q11" i="15"/>
  <c r="R11" i="15" s="1"/>
  <c r="Q12" i="15"/>
  <c r="R12" i="15" s="1"/>
  <c r="Q13" i="15"/>
  <c r="R13" i="15" s="1"/>
  <c r="Q14" i="15"/>
  <c r="R14" i="15" s="1"/>
  <c r="Q15" i="15"/>
  <c r="R15" i="15" s="1"/>
  <c r="Q16" i="15"/>
  <c r="R16" i="15" s="1"/>
  <c r="Q17" i="15"/>
  <c r="R17" i="15" s="1"/>
  <c r="Q18" i="15"/>
  <c r="R18" i="15" s="1"/>
  <c r="Q19" i="15"/>
  <c r="R19" i="15" s="1"/>
  <c r="Q20" i="15"/>
  <c r="R20" i="15" s="1"/>
  <c r="Q21" i="15"/>
  <c r="R21" i="15" s="1"/>
  <c r="Q22" i="15"/>
  <c r="R22" i="15" s="1"/>
  <c r="Q23" i="15"/>
  <c r="R23" i="15" s="1"/>
  <c r="Q24" i="15"/>
  <c r="R24" i="15" s="1"/>
  <c r="Q25" i="15"/>
  <c r="R25" i="15" s="1"/>
  <c r="Q26" i="15"/>
  <c r="R26" i="15" s="1"/>
  <c r="Q27" i="15"/>
  <c r="R27" i="15" s="1"/>
  <c r="Q28" i="15"/>
  <c r="R28" i="15" s="1"/>
  <c r="Q29" i="15"/>
  <c r="R29" i="15" s="1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S4" i="13"/>
  <c r="S5" i="13"/>
  <c r="S6" i="13"/>
  <c r="S7" i="13"/>
  <c r="S8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62" i="13"/>
  <c r="S63" i="13"/>
  <c r="S64" i="13"/>
  <c r="S65" i="13"/>
  <c r="Q4" i="13"/>
  <c r="R4" i="13" s="1"/>
  <c r="Q5" i="13"/>
  <c r="R5" i="13" s="1"/>
  <c r="Q6" i="13"/>
  <c r="R6" i="13" s="1"/>
  <c r="Q7" i="13"/>
  <c r="R7" i="13" s="1"/>
  <c r="Q8" i="13"/>
  <c r="R8" i="13" s="1"/>
  <c r="Q9" i="13"/>
  <c r="R9" i="13" s="1"/>
  <c r="Q10" i="13"/>
  <c r="R10" i="13" s="1"/>
  <c r="Q11" i="13"/>
  <c r="R11" i="13" s="1"/>
  <c r="Q12" i="13"/>
  <c r="R12" i="13" s="1"/>
  <c r="Q13" i="13"/>
  <c r="R13" i="13" s="1"/>
  <c r="Q14" i="13"/>
  <c r="R14" i="13" s="1"/>
  <c r="Q15" i="13"/>
  <c r="R15" i="13" s="1"/>
  <c r="Q16" i="13"/>
  <c r="R16" i="13" s="1"/>
  <c r="Q17" i="13"/>
  <c r="R17" i="13" s="1"/>
  <c r="Q18" i="13"/>
  <c r="R18" i="13" s="1"/>
  <c r="Q19" i="13"/>
  <c r="R19" i="13" s="1"/>
  <c r="Q20" i="13"/>
  <c r="R20" i="13" s="1"/>
  <c r="Q21" i="13"/>
  <c r="R21" i="13" s="1"/>
  <c r="Q22" i="13"/>
  <c r="R22" i="13" s="1"/>
  <c r="Q23" i="13"/>
  <c r="R23" i="13" s="1"/>
  <c r="Q24" i="13"/>
  <c r="R24" i="13" s="1"/>
  <c r="Q25" i="13"/>
  <c r="R25" i="13" s="1"/>
  <c r="Q26" i="13"/>
  <c r="R26" i="13" s="1"/>
  <c r="Q27" i="13"/>
  <c r="R27" i="13" s="1"/>
  <c r="Q28" i="13"/>
  <c r="R28" i="13" s="1"/>
  <c r="Q29" i="13"/>
  <c r="R29" i="13" s="1"/>
  <c r="Q30" i="13"/>
  <c r="R30" i="13" s="1"/>
  <c r="Q31" i="13"/>
  <c r="R31" i="13" s="1"/>
  <c r="Q32" i="13"/>
  <c r="R32" i="13" s="1"/>
  <c r="Q33" i="13"/>
  <c r="R33" i="13" s="1"/>
  <c r="Q34" i="13"/>
  <c r="R34" i="13" s="1"/>
  <c r="Q35" i="13"/>
  <c r="R35" i="13" s="1"/>
  <c r="Q36" i="13"/>
  <c r="R36" i="13" s="1"/>
  <c r="Q37" i="13"/>
  <c r="R37" i="13" s="1"/>
  <c r="Q38" i="13"/>
  <c r="R38" i="13" s="1"/>
  <c r="Q39" i="13"/>
  <c r="R39" i="13" s="1"/>
  <c r="Q40" i="13"/>
  <c r="R40" i="13" s="1"/>
  <c r="Q41" i="13"/>
  <c r="R41" i="13" s="1"/>
  <c r="Q42" i="13"/>
  <c r="R42" i="13" s="1"/>
  <c r="Q43" i="13"/>
  <c r="R43" i="13" s="1"/>
  <c r="Q44" i="13"/>
  <c r="R44" i="13" s="1"/>
  <c r="Q45" i="13"/>
  <c r="R45" i="13" s="1"/>
  <c r="Q46" i="13"/>
  <c r="R46" i="13" s="1"/>
  <c r="Q47" i="13"/>
  <c r="R47" i="13" s="1"/>
  <c r="Q48" i="13"/>
  <c r="R48" i="13" s="1"/>
  <c r="Q49" i="13"/>
  <c r="R49" i="13" s="1"/>
  <c r="Q50" i="13"/>
  <c r="R50" i="13" s="1"/>
  <c r="Q51" i="13"/>
  <c r="R51" i="13" s="1"/>
  <c r="Q52" i="13"/>
  <c r="R52" i="13" s="1"/>
  <c r="Q53" i="13"/>
  <c r="R53" i="13" s="1"/>
  <c r="Q54" i="13"/>
  <c r="R54" i="13" s="1"/>
  <c r="Q55" i="13"/>
  <c r="R55" i="13" s="1"/>
  <c r="Q56" i="13"/>
  <c r="R56" i="13" s="1"/>
  <c r="Q57" i="13"/>
  <c r="R57" i="13" s="1"/>
  <c r="Q58" i="13"/>
  <c r="R58" i="13" s="1"/>
  <c r="Q59" i="13"/>
  <c r="R59" i="13" s="1"/>
  <c r="Q60" i="13"/>
  <c r="R60" i="13" s="1"/>
  <c r="Q61" i="13"/>
  <c r="R61" i="13" s="1"/>
  <c r="Q62" i="13"/>
  <c r="R62" i="13" s="1"/>
  <c r="Q63" i="13"/>
  <c r="R63" i="13" s="1"/>
  <c r="Q64" i="13"/>
  <c r="R64" i="13" s="1"/>
  <c r="Q65" i="13"/>
  <c r="R65" i="13" s="1"/>
  <c r="P4" i="13"/>
  <c r="P5" i="13"/>
  <c r="P6" i="13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P40" i="13"/>
  <c r="P41" i="13"/>
  <c r="P42" i="13"/>
  <c r="P43" i="13"/>
  <c r="P44" i="13"/>
  <c r="P45" i="13"/>
  <c r="P46" i="13"/>
  <c r="P47" i="13"/>
  <c r="P48" i="13"/>
  <c r="P49" i="13"/>
  <c r="P50" i="13"/>
  <c r="P51" i="13"/>
  <c r="P52" i="13"/>
  <c r="P53" i="13"/>
  <c r="P54" i="13"/>
  <c r="P55" i="13"/>
  <c r="P56" i="13"/>
  <c r="P57" i="13"/>
  <c r="P58" i="13"/>
  <c r="P59" i="13"/>
  <c r="P60" i="13"/>
  <c r="P61" i="13"/>
  <c r="P62" i="13"/>
  <c r="P63" i="13"/>
  <c r="P64" i="13"/>
  <c r="P65" i="13"/>
  <c r="G22" i="7" l="1"/>
  <c r="F22" i="7"/>
  <c r="D22" i="7"/>
  <c r="G21" i="7"/>
  <c r="F21" i="7"/>
  <c r="D21" i="7"/>
  <c r="G19" i="7"/>
  <c r="D19" i="7"/>
  <c r="O30" i="15"/>
  <c r="K30" i="15"/>
  <c r="I30" i="15"/>
  <c r="Q3" i="15"/>
  <c r="R3" i="15" s="1"/>
  <c r="P3" i="15"/>
  <c r="S3" i="15"/>
  <c r="L30" i="15"/>
  <c r="N9" i="14"/>
  <c r="J9" i="14"/>
  <c r="H9" i="14"/>
  <c r="P3" i="14"/>
  <c r="Q3" i="14" s="1"/>
  <c r="P3" i="13"/>
  <c r="E22" i="7" l="1"/>
  <c r="Q3" i="13"/>
  <c r="R3" i="13" s="1"/>
  <c r="F19" i="7"/>
  <c r="Q30" i="15"/>
  <c r="P30" i="15"/>
  <c r="M30" i="15"/>
  <c r="S30" i="15" s="1"/>
  <c r="K9" i="14"/>
  <c r="E21" i="7"/>
  <c r="O3" i="14"/>
  <c r="E19" i="7"/>
  <c r="R3" i="14" l="1"/>
  <c r="L9" i="14"/>
  <c r="R9" i="14" s="1"/>
  <c r="P9" i="14"/>
  <c r="O9" i="14"/>
  <c r="S70" i="13"/>
  <c r="S3" i="13"/>
  <c r="Q70" i="13"/>
  <c r="P70" i="13"/>
  <c r="H21" i="7" l="1"/>
  <c r="I21" i="7"/>
  <c r="H22" i="7"/>
  <c r="I22" i="7"/>
  <c r="F23" i="7"/>
  <c r="F26" i="7" s="1"/>
  <c r="G23" i="7"/>
  <c r="G26" i="7" s="1"/>
  <c r="D23" i="7"/>
  <c r="D26" i="7" s="1"/>
  <c r="E23" i="7"/>
  <c r="E26" i="7" s="1"/>
  <c r="C23" i="7"/>
  <c r="C26" i="7" s="1"/>
  <c r="I23" i="7" l="1"/>
  <c r="H23" i="7"/>
  <c r="C20" i="7"/>
  <c r="C25" i="7" l="1"/>
  <c r="P3" i="3" l="1"/>
  <c r="O3" i="3"/>
  <c r="F18" i="7" l="1"/>
  <c r="F20" i="7" l="1"/>
  <c r="G18" i="7"/>
  <c r="D18" i="7"/>
  <c r="C24" i="7"/>
  <c r="C27" i="7" s="1"/>
  <c r="N26" i="3"/>
  <c r="K26" i="3"/>
  <c r="J26" i="3"/>
  <c r="H26" i="3"/>
  <c r="R3" i="3"/>
  <c r="F24" i="7" l="1"/>
  <c r="F27" i="7" s="1"/>
  <c r="F25" i="7"/>
  <c r="I18" i="7"/>
  <c r="D20" i="7"/>
  <c r="I19" i="7"/>
  <c r="G20" i="7"/>
  <c r="G25" i="7" s="1"/>
  <c r="O26" i="3"/>
  <c r="P26" i="3"/>
  <c r="Q3" i="3"/>
  <c r="H19" i="7"/>
  <c r="L26" i="3"/>
  <c r="R26" i="3" s="1"/>
  <c r="E18" i="7"/>
  <c r="D24" i="7" l="1"/>
  <c r="D27" i="7" s="1"/>
  <c r="H18" i="7"/>
  <c r="D25" i="7"/>
  <c r="I20" i="7"/>
  <c r="E20" i="7"/>
  <c r="G24" i="7"/>
  <c r="I24" i="7" s="1"/>
  <c r="G27" i="7" l="1"/>
  <c r="H20" i="7"/>
  <c r="E25" i="7"/>
  <c r="E24" i="7"/>
  <c r="H24" i="7" s="1"/>
  <c r="E27" i="7" l="1"/>
</calcChain>
</file>

<file path=xl/sharedStrings.xml><?xml version="1.0" encoding="utf-8"?>
<sst xmlns="http://schemas.openxmlformats.org/spreadsheetml/2006/main" count="959" uniqueCount="472">
  <si>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</si>
  <si>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</si>
  <si>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</si>
  <si>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</si>
  <si>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</si>
  <si>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</si>
  <si>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</si>
  <si>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</si>
  <si>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</si>
  <si>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</si>
  <si>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</si>
  <si>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</si>
  <si>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x</t>
  </si>
  <si>
    <t>Powiat</t>
  </si>
  <si>
    <t>Wnioskowana kwota dofinansowania
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</si>
  <si>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</si>
  <si>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</si>
  <si>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</si>
  <si>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</si>
  <si>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</si>
  <si>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</si>
  <si>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</si>
  <si>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</si>
  <si>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</si>
  <si>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</si>
  <si>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</si>
  <si>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</si>
  <si>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</si>
  <si>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</si>
  <si>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</si>
  <si>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</si>
  <si>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nowe zadania jednoroczne</t>
  </si>
  <si>
    <t>gminne - lista podstawowa, z tego:</t>
  </si>
  <si>
    <t>RAZEM listy podstawowe,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</si>
  <si>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</si>
  <si>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do dofinansowania w ramach Rządowego Funduszu Rozwoju Dróg</t>
  </si>
  <si>
    <t>Lista zadań rekomendowanych polegających wyłącznie na remoncie dróg powiatowych lub gminnych</t>
  </si>
  <si>
    <t>RAZEM nowe zadania jednoroczne</t>
  </si>
  <si>
    <t>R - remont</t>
  </si>
  <si>
    <t>Kwota dofinansowania 
w podziale na lata</t>
  </si>
  <si>
    <t>Zadanie nowe [N]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</si>
  <si>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</si>
  <si>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</si>
  <si>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</si>
  <si>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</si>
  <si>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</si>
  <si>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</si>
  <si>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</si>
  <si>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</si>
  <si>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</si>
  <si>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</si>
  <si>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</si>
  <si>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</si>
  <si>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</si>
  <si>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</si>
  <si>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</si>
  <si>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</si>
  <si>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</si>
  <si>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</si>
  <si>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</si>
  <si>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</si>
  <si>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</si>
  <si>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Powiat Bełchatowski</t>
  </si>
  <si>
    <t>Powiat Kutnowski</t>
  </si>
  <si>
    <t>Powiat Łaski</t>
  </si>
  <si>
    <t>Powiat Łęczycki</t>
  </si>
  <si>
    <t>Powiat Łowicki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</si>
  <si>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</si>
  <si>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</si>
  <si>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</si>
  <si>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</si>
  <si>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</si>
  <si>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</si>
  <si>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</si>
  <si>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</si>
  <si>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</si>
  <si>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</t>
  </si>
  <si>
    <t>Powiat Wieluński</t>
  </si>
  <si>
    <t>Powiat Wieruszowski</t>
  </si>
  <si>
    <t>Powiat Zgierski</t>
  </si>
  <si>
    <t>67/2023</t>
  </si>
  <si>
    <t>26/2023</t>
  </si>
  <si>
    <t>75/2023</t>
  </si>
  <si>
    <t>87/2023</t>
  </si>
  <si>
    <t>6/2023</t>
  </si>
  <si>
    <t>142/2023</t>
  </si>
  <si>
    <t>80/2023</t>
  </si>
  <si>
    <t>135/2023</t>
  </si>
  <si>
    <t>100/2023</t>
  </si>
  <si>
    <t>21/2023</t>
  </si>
  <si>
    <t>160/2023</t>
  </si>
  <si>
    <t>140/2023</t>
  </si>
  <si>
    <t>61/2023</t>
  </si>
  <si>
    <t>63/2023</t>
  </si>
  <si>
    <t>125/2023</t>
  </si>
  <si>
    <t>43/2023</t>
  </si>
  <si>
    <t>118/2023</t>
  </si>
  <si>
    <t>113/2023</t>
  </si>
  <si>
    <t>49/2023</t>
  </si>
  <si>
    <t>163/2023</t>
  </si>
  <si>
    <t>78/2023</t>
  </si>
  <si>
    <t>143/2023</t>
  </si>
  <si>
    <t>N</t>
  </si>
  <si>
    <t>Gmina Żarnów</t>
  </si>
  <si>
    <t>Gmina Kocierzew Południowy</t>
  </si>
  <si>
    <t>Gmina Pątnów</t>
  </si>
  <si>
    <t>Gmina Zduny</t>
  </si>
  <si>
    <t>Gmina Lututów</t>
  </si>
  <si>
    <t>Gmina Wierzchlas</t>
  </si>
  <si>
    <t>Gmina Goszczanów</t>
  </si>
  <si>
    <t>Miasto Piotrków Trybunalski</t>
  </si>
  <si>
    <t>Gmina Wolbórz</t>
  </si>
  <si>
    <t>Remont DP 4319E na odcinku od ul. Przedszkolnej do PGR Niewiadów w m. Ujazd</t>
  </si>
  <si>
    <t>Remont drogi powiatowej nr 3120 E na odcinku Żarnów - Pilichowice</t>
  </si>
  <si>
    <t>Remont odcinków dróg powiatowych na terenie Powiatu Rawskiego</t>
  </si>
  <si>
    <t>Remont drogi powiatowej nr 1330E</t>
  </si>
  <si>
    <t>Remont dróg powiatowych położonych na terenie Powiatu Pajęczańskiego</t>
  </si>
  <si>
    <t>Remont drogi powiatowej 2511E na odcinku Tum - Podgórzyce i remont drogi powiatowej 2528E na odcinku Sułkowice I - Konarzew</t>
  </si>
  <si>
    <t>Remont dróg powiatowych na terenie Gminy Zadzim i Uniejowa</t>
  </si>
  <si>
    <t>Remont drogi powiatowej nr 2716E odcinek Kocierzew Północny – Lipnice</t>
  </si>
  <si>
    <t>Remont drogi publicznej 4528E w m. Kałuże na odcinku od drogi krajowej nr 43 do drogi powiatowej nr 4521E</t>
  </si>
  <si>
    <t>Remont dróg powiatowych – etap I</t>
  </si>
  <si>
    <t>Remont dróg powiatowych nr 3923E, 3907E i 3934E</t>
  </si>
  <si>
    <t>Remont drogi powiatowej nr 2124E Oporów Kolonia – Kutno na odcinku od km 6+985 do km 7+985 oraz drogi nr 2168E Kutno – Ogrodzona na odcinku od km 5+000 do km 6+740</t>
  </si>
  <si>
    <t>Remont drogi powiatowej nr 4728E Mieleszynek - Żdżary w m. Żdżary i remont skrzyżowania drogi powiatowej nr 4715E z drogą gminną nr 118103E w m. Parcice</t>
  </si>
  <si>
    <t>Remont drogi powiatowej nr 4912E na odc. Kociszew – Kolonia Grabostów i remont drogi powiatowej nr 2311E w msc. Dęby Wolskie i w msc. Dęby Wolskie – Kolonia</t>
  </si>
  <si>
    <t>Remont drogi powiatowej nr 2120 E odcinek Jackowice – Bogoria Dolna</t>
  </si>
  <si>
    <t>Remont drogi powiatowej nr 4523E w miejscowości Mierzyce</t>
  </si>
  <si>
    <t>Remont drogi powiatowej Nr 5109 E relacji Modlna - Leśmierz</t>
  </si>
  <si>
    <t>Remont drogi powiatowej nr 1742E - ul. Kaliska w Goszczanowie</t>
  </si>
  <si>
    <t>Remont dróg powiatowych Nr 1531E w m. Gościmowice I i Nr 1519E w m. Milejów</t>
  </si>
  <si>
    <t>R</t>
  </si>
  <si>
    <t>06.2023 - 11.2023</t>
  </si>
  <si>
    <t>05.2023 - 11.2023</t>
  </si>
  <si>
    <t>08.2023 - 10.2023</t>
  </si>
  <si>
    <t>07.2023 - 10.2023</t>
  </si>
  <si>
    <t>08.2023 - 11.2023</t>
  </si>
  <si>
    <t>06.2023 - 10.2023</t>
  </si>
  <si>
    <t>04.2023 - 12.2023</t>
  </si>
  <si>
    <t>07.2023 - 12.2023</t>
  </si>
  <si>
    <t>09.2023 - 10.2023</t>
  </si>
  <si>
    <t>06.2023 - 09.2023</t>
  </si>
  <si>
    <t>07.2023 - 11.2023</t>
  </si>
  <si>
    <t>06.2023 - 12.2023</t>
  </si>
  <si>
    <t>05.2023 - 12.2023</t>
  </si>
  <si>
    <t>07.2023 - 09.2023</t>
  </si>
  <si>
    <t>03.2023 - 12.2023</t>
  </si>
  <si>
    <t>08.2023 - 12.2023</t>
  </si>
  <si>
    <t>155/2023</t>
  </si>
  <si>
    <t>9/2023</t>
  </si>
  <si>
    <t>71/2023</t>
  </si>
  <si>
    <t>129/2023</t>
  </si>
  <si>
    <t>20/2023</t>
  </si>
  <si>
    <t>56/2023</t>
  </si>
  <si>
    <t>156/2023</t>
  </si>
  <si>
    <t>104/2023</t>
  </si>
  <si>
    <t>121/2023</t>
  </si>
  <si>
    <t>5/2023</t>
  </si>
  <si>
    <t>66/2023</t>
  </si>
  <si>
    <t>72/2023</t>
  </si>
  <si>
    <t>132/2023</t>
  </si>
  <si>
    <t>58/2023</t>
  </si>
  <si>
    <t>77/2023</t>
  </si>
  <si>
    <t>16/2023</t>
  </si>
  <si>
    <t>18/2023</t>
  </si>
  <si>
    <t>65/2023</t>
  </si>
  <si>
    <t>69/2023</t>
  </si>
  <si>
    <t>105/2023</t>
  </si>
  <si>
    <t>12/2023</t>
  </si>
  <si>
    <t>85/2023</t>
  </si>
  <si>
    <t>153/2023</t>
  </si>
  <si>
    <t>79/2023</t>
  </si>
  <si>
    <t>144/2023</t>
  </si>
  <si>
    <t>11/2023</t>
  </si>
  <si>
    <t>31/2023</t>
  </si>
  <si>
    <t>96/2023</t>
  </si>
  <si>
    <t>120/2023</t>
  </si>
  <si>
    <t>92/2023</t>
  </si>
  <si>
    <t>37/2023</t>
  </si>
  <si>
    <t>39/2023</t>
  </si>
  <si>
    <t>41/2023</t>
  </si>
  <si>
    <t>64/2023</t>
  </si>
  <si>
    <t>112/2023</t>
  </si>
  <si>
    <t>145/2023</t>
  </si>
  <si>
    <t>25/2023</t>
  </si>
  <si>
    <t>27/2023</t>
  </si>
  <si>
    <t>55/2023</t>
  </si>
  <si>
    <t>157/2023</t>
  </si>
  <si>
    <t>161/2023</t>
  </si>
  <si>
    <t>28/2023</t>
  </si>
  <si>
    <t>40/2023</t>
  </si>
  <si>
    <t>57/2023</t>
  </si>
  <si>
    <t>116/2023</t>
  </si>
  <si>
    <t>124/2023</t>
  </si>
  <si>
    <t>53/2023</t>
  </si>
  <si>
    <t>74/2023</t>
  </si>
  <si>
    <t>76/2023</t>
  </si>
  <si>
    <t>86/2023</t>
  </si>
  <si>
    <t>2/2023</t>
  </si>
  <si>
    <t>95/2023</t>
  </si>
  <si>
    <t>146/2023</t>
  </si>
  <si>
    <t>15/2023</t>
  </si>
  <si>
    <t>50/2023</t>
  </si>
  <si>
    <t>54/2023</t>
  </si>
  <si>
    <t>73/2023</t>
  </si>
  <si>
    <t>151/2023</t>
  </si>
  <si>
    <t>7/2023</t>
  </si>
  <si>
    <t>158/2023</t>
  </si>
  <si>
    <t>165/2023</t>
  </si>
  <si>
    <t>82/2023</t>
  </si>
  <si>
    <t>134/2023</t>
  </si>
  <si>
    <t>33/2023</t>
  </si>
  <si>
    <t>Gmina Skierniewice</t>
  </si>
  <si>
    <t>Gmina Rokiciny</t>
  </si>
  <si>
    <t>Gmina-Miasto Tomaszów Mazowiecki</t>
  </si>
  <si>
    <t>Gmina Świnice Warckie</t>
  </si>
  <si>
    <t>Miasto Skierniewice</t>
  </si>
  <si>
    <t>Miasto Rawa Mazowiecka</t>
  </si>
  <si>
    <t>Gmina Regnów</t>
  </si>
  <si>
    <t>Gmina Głuchów</t>
  </si>
  <si>
    <t>Gmina Bolimów</t>
  </si>
  <si>
    <t>Gmina Ujazd</t>
  </si>
  <si>
    <t>Gmina Drzewica</t>
  </si>
  <si>
    <t>Gmina Opoczno</t>
  </si>
  <si>
    <t>Gmina Łęczyca</t>
  </si>
  <si>
    <t>Gmina Lipce Reymontowskie</t>
  </si>
  <si>
    <t>Gmina Maków</t>
  </si>
  <si>
    <t>Gmina Dłutów</t>
  </si>
  <si>
    <t>Gmina Sadkowice</t>
  </si>
  <si>
    <t>Gmina Dobroń</t>
  </si>
  <si>
    <t>Gmina Kiernozia</t>
  </si>
  <si>
    <t>Gmina Inowłódz</t>
  </si>
  <si>
    <t>Gmina Rzgów</t>
  </si>
  <si>
    <t>Gmina Aleksandrów</t>
  </si>
  <si>
    <t>Gmina Paradyż</t>
  </si>
  <si>
    <t>Gmina Strzelce Wielkie</t>
  </si>
  <si>
    <t>Gmina Przedbórz</t>
  </si>
  <si>
    <t>Gmina Domaniewice</t>
  </si>
  <si>
    <t>Gmina Cielądz</t>
  </si>
  <si>
    <t>Gmina Konstantynów Łódzki</t>
  </si>
  <si>
    <t>Gmina Budziszewice</t>
  </si>
  <si>
    <t>Gmina Parzęczew</t>
  </si>
  <si>
    <t>Gmina Tuszyn</t>
  </si>
  <si>
    <t>Miasto Brzeziny</t>
  </si>
  <si>
    <t>Gmina Ozorków</t>
  </si>
  <si>
    <t>Miasto Zgierz</t>
  </si>
  <si>
    <t>Gmina Rogów</t>
  </si>
  <si>
    <t>Gmina Brzeźnio</t>
  </si>
  <si>
    <t>Gmina Złoczew</t>
  </si>
  <si>
    <t>Gmina Łask</t>
  </si>
  <si>
    <t>Gmina Miasto Sieradz</t>
  </si>
  <si>
    <t>Gmina Zduńska Wola</t>
  </si>
  <si>
    <t>Gmina Piątek</t>
  </si>
  <si>
    <t>Gmina Bedlno</t>
  </si>
  <si>
    <t>Gmina Dalików</t>
  </si>
  <si>
    <t>Gmina Góra Świetej Małgorzaty</t>
  </si>
  <si>
    <t>Gmina Zadzim</t>
  </si>
  <si>
    <t>Gmina Kluki</t>
  </si>
  <si>
    <t>Gmina Pabianice</t>
  </si>
  <si>
    <t>Miasto Pabianice</t>
  </si>
  <si>
    <t>Gmina Galewice</t>
  </si>
  <si>
    <t>Gmina Tomaszów Mazowiecki</t>
  </si>
  <si>
    <t>Gmina Rzeczyca</t>
  </si>
  <si>
    <t>Gmina Osjaków</t>
  </si>
  <si>
    <t>Gmina Głowno</t>
  </si>
  <si>
    <t>Gmina Brójce</t>
  </si>
  <si>
    <t>Miasto Głowno</t>
  </si>
  <si>
    <t>Gmina Andrespol</t>
  </si>
  <si>
    <t>Miasto Ozorków</t>
  </si>
  <si>
    <t>Gmina Widawa</t>
  </si>
  <si>
    <t>Gmina Wodzierady</t>
  </si>
  <si>
    <t>Gmina Sieradz</t>
  </si>
  <si>
    <t>Gmina Białaczów</t>
  </si>
  <si>
    <t>Gmina Uniejów</t>
  </si>
  <si>
    <t>Gmina Kobiele Wielkie</t>
  </si>
  <si>
    <t>1016103</t>
  </si>
  <si>
    <t>m. Skierniewice</t>
  </si>
  <si>
    <t>m. Piotrków Trybunalski</t>
  </si>
  <si>
    <t>Remont drogi gminnej Nr 115353E relacji Borowiny-Sierakowice Prawe (droga krajowa nr 70)</t>
  </si>
  <si>
    <t>Remont drogi gminnej nr 116302E w m. Mikołajów - Etap I od km 0+000,00 do km 1+000,00</t>
  </si>
  <si>
    <t>Remont drogi gminnej nr 104455E w miejscowości Świnice Warckie</t>
  </si>
  <si>
    <t>Remont nawierzchni jezdni ulicy Szarotek</t>
  </si>
  <si>
    <t>Remont ulic Wyzwolenia, Katowickiej i Wierzbowej w Rawie Mazowieckiej</t>
  </si>
  <si>
    <t>Remont drogi gminnej Annosław-Kazimierzów</t>
  </si>
  <si>
    <t>Remont drogi gminnej w m. Białynin</t>
  </si>
  <si>
    <t>Remont drogi gminnej nr 115003E w miejscowości Ziąbki</t>
  </si>
  <si>
    <t>Remont drogi gminnej nr 116455E w miejscowości Szymanów</t>
  </si>
  <si>
    <t>Remont drogi gminnej w Dąbrówce</t>
  </si>
  <si>
    <t>Remont dróg gminnych nr 107420E, 107435E, 107436E, 107447E w Opocznie</t>
  </si>
  <si>
    <t>Remont drogi gminnej nr 104188E w miejscowości Topola Katowa, gmina Łęczyca</t>
  </si>
  <si>
    <t>Remont drogi gminnej w miejscowości Drzewce (kol. Kawęczyńska)</t>
  </si>
  <si>
    <t>Remont drogi gminnej nr 115278E w miejscowości Sielce Prawe</t>
  </si>
  <si>
    <t>Remont odcinka drogi gminnej nr 108018E z Dłutowa do Orzku</t>
  </si>
  <si>
    <t>Remont dróg na terenie Gminy Sadkowice</t>
  </si>
  <si>
    <t>Remont dróg gminnych, gm. Dobroń</t>
  </si>
  <si>
    <t>Remont drogi gminnej Witusza - Chruśle</t>
  </si>
  <si>
    <t>Remont drogi gminnej nr 116161E w Gminie Inowłódz</t>
  </si>
  <si>
    <t>Remont ulic Długa, Mickiewicza, Źródlana w Rzgowie</t>
  </si>
  <si>
    <t>Remont nawierzchni ulicy Żwirki w Piotrkowie Trybunalskim na odcinku od ul. Roosevelta 
do działki nr ewid. 295/2 obr. 32</t>
  </si>
  <si>
    <t>Remont drogi gminnej Dąbrowa nad Czarną - Kotuszów</t>
  </si>
  <si>
    <t>Remont drogi gminnej nr 107204E Sokołów - Grzymałów - Stawowice</t>
  </si>
  <si>
    <t>Remont dróg gminnych</t>
  </si>
  <si>
    <t>Remont drogi gminnej nr 112454E (odcinek Nosalewice-Wygwizdów)</t>
  </si>
  <si>
    <t>Remont drogi gminnej w m. Rogóźno, gm. Domaniewice</t>
  </si>
  <si>
    <t>Remont infrastruktury drogowej na terenie gminy Cielądz w miejscowościach Gułki, Mała Wieś, Stolniki</t>
  </si>
  <si>
    <t>Remont nawierzchni jezdni ul. Dolnej i ul. Kątnej w Konstantynowie Łódzkim</t>
  </si>
  <si>
    <t>Remont drogi gminnej w miejscowościach Adamów, Antolin</t>
  </si>
  <si>
    <t>Remont drogi gminnej nr 120272E - Ignacew Podleśny, gm. Parzęczew</t>
  </si>
  <si>
    <t>Remont drogi nr 106870E ul. Tylnej i drogi nr 106838E ul. Noworzgowskiej w Tuszynie</t>
  </si>
  <si>
    <t>Remont dróg gminnych - ul. Kopernika i ul. Ludowej w Brzezinach</t>
  </si>
  <si>
    <t>Modernizacja poprzez remont drogi gminnej nr 120115E w Pełczyskach</t>
  </si>
  <si>
    <t>Remont dróg na terenie Gminy Miasto Zgierz – ul. Mielczarskiego</t>
  </si>
  <si>
    <t>Remont dróg gminnych na terenie Gminy Rogów</t>
  </si>
  <si>
    <t>Remont drogi gminnej 114166E Krzaki - Przedgórcze</t>
  </si>
  <si>
    <t>Remont drogi gminnej 114067E w miejscowości Broszki</t>
  </si>
  <si>
    <t>Remont drogi gminnej nr 103289E w Łasku</t>
  </si>
  <si>
    <t>Remont dróg gminnych - ul. Błotnej oraz ul. Podmiejskiej w Sieradzu</t>
  </si>
  <si>
    <t>Remont ulicy Żwirowej - drogi gminnej nr 119056E w miejscowości Mostki w Gminie Zduńska Wola</t>
  </si>
  <si>
    <t>Remont drogi gminnej nr 104248E- ul. Konarskiego w Piątku</t>
  </si>
  <si>
    <t>Remont drogi gminnej w Kazimierku</t>
  </si>
  <si>
    <t>Remont drogi gminnej nr 111009E Kazimierzów- Krzemieniew - Lubocha</t>
  </si>
  <si>
    <t>Remont dwóch dróg gminnych nr 104056E i nr 104058E na terenie Gminy Góra Świętej Małgorzaty</t>
  </si>
  <si>
    <t>Remont dróg gminnych w miejscowościach Pałki i Maksymilianów, gm. Zadzim</t>
  </si>
  <si>
    <t>Remont dróg gminnych w miejscowościach: Wierzchy Kluckie i Słupia</t>
  </si>
  <si>
    <t>Remont drogi gminnej nr 108264E w miejscowości Porszewice na odcinku od DK71 do placówki opiekuńczo-wychowawczej i remont drogi gminnej nr 108251E w miejscowości Janowice, działka nr ewid. 151</t>
  </si>
  <si>
    <t>Remont drogi gminnej – ul. gen. Waltera Janke</t>
  </si>
  <si>
    <t>Remont drogi gminnej nr 118277E Węglewice – Okoń – Głaz</t>
  </si>
  <si>
    <t>Remont drogi gminnej nr 116641E w miejscowości Wąwał ul. Tomaszowska</t>
  </si>
  <si>
    <t>Remont ulicy Hubala w Rzeczycy</t>
  </si>
  <si>
    <t>Remonty dróg na terenie Gminy Osjaków</t>
  </si>
  <si>
    <t>Remont drogi w Boczkach Zarzecznych (działka nr 46, obręb Boczki Zarzeczne)</t>
  </si>
  <si>
    <t>Remont ulicy Rządowej w Kurowicach</t>
  </si>
  <si>
    <t>Remont ul. Wojska Polskiego w Głownie</t>
  </si>
  <si>
    <t>Remont dróg w Gminie Andrespol 2023</t>
  </si>
  <si>
    <t>Remont dróg gminnych na terenie Gminy Miasto Ozorków</t>
  </si>
  <si>
    <t>Remont drogi gminnej Wielka Wieś B - Brzyków</t>
  </si>
  <si>
    <t>Remont drogi gminnej nr 103405E Kiki - granica Gminy Łask</t>
  </si>
  <si>
    <t>Remont dróg gminnych na terenie Gminy Sieradz</t>
  </si>
  <si>
    <t>Remont drogi gminnej nr 107001E w miejscowości Białaczów</t>
  </si>
  <si>
    <t>Remont drogi gminnej Nr 111172E - Góry - Kuczki, gm. Uniejów</t>
  </si>
  <si>
    <t>Remont drogi gminnej w miejscowości Biestrzyków Mały</t>
  </si>
  <si>
    <t>05.2023 - 09.2023</t>
  </si>
  <si>
    <t>03.2023 - 11.2023</t>
  </si>
  <si>
    <t>04.2023 - 10.2023</t>
  </si>
  <si>
    <t>03.2023 - 10.2023</t>
  </si>
  <si>
    <t>06.2023 - 07.2023</t>
  </si>
  <si>
    <t>01.2023 - 10.2023</t>
  </si>
  <si>
    <t>05.2023 - 08.2023</t>
  </si>
  <si>
    <t>08.2023 - 10-2023</t>
  </si>
  <si>
    <t>05.2023 - 10.2023</t>
  </si>
  <si>
    <t>07.2023 - 08.2023</t>
  </si>
  <si>
    <t>09.2023 - 12.2023</t>
  </si>
  <si>
    <t>02.2023 - 10.2023</t>
  </si>
  <si>
    <t>23/2023</t>
  </si>
  <si>
    <t>47/2023</t>
  </si>
  <si>
    <t>35/2023</t>
  </si>
  <si>
    <t>36/2023</t>
  </si>
  <si>
    <t>Gmina Skomlin</t>
  </si>
  <si>
    <t>99/2023</t>
  </si>
  <si>
    <t>Gmina Mokrsko</t>
  </si>
  <si>
    <t>45/2023</t>
  </si>
  <si>
    <t>Remont odcinków dróg powiatowych nr 4912E, gmina Dobroń i 3313E, gmina Dłutów</t>
  </si>
  <si>
    <t>Remont drogi powiatowej nr 2120E odc. Zalesie - Łaźniki</t>
  </si>
  <si>
    <t>Remont dróg na terenie powiatu wieluńskiego nr 4503E,4515E,4519E,4546E</t>
  </si>
  <si>
    <t>Remont drogi powiatowej nr 4510E w m. Toplin</t>
  </si>
  <si>
    <t>Remont drogi powiatowej nr 4514E w m. Chotów, Mokrsko</t>
  </si>
  <si>
    <t>Remont odcinków dróg powiatowych nr 1745E, 1705E,1725E oraz 3715E na terenie Powiatu Sieradzkiego</t>
  </si>
  <si>
    <t>13/2023</t>
  </si>
  <si>
    <t>24/2023</t>
  </si>
  <si>
    <t>30/2023</t>
  </si>
  <si>
    <t>81/2023</t>
  </si>
  <si>
    <t>88/2023</t>
  </si>
  <si>
    <t>94/2023</t>
  </si>
  <si>
    <t>97/2023</t>
  </si>
  <si>
    <t>102/2023</t>
  </si>
  <si>
    <t>106/2023</t>
  </si>
  <si>
    <t>115/2023</t>
  </si>
  <si>
    <t>117/2023</t>
  </si>
  <si>
    <t>130/2023</t>
  </si>
  <si>
    <t>139/2023</t>
  </si>
  <si>
    <t>147/2023</t>
  </si>
  <si>
    <t>150/2023</t>
  </si>
  <si>
    <t>46/2023</t>
  </si>
  <si>
    <t>1/2023</t>
  </si>
  <si>
    <t>14/2023</t>
  </si>
  <si>
    <t>83/2023</t>
  </si>
  <si>
    <t>122/2023</t>
  </si>
  <si>
    <t>131/2023</t>
  </si>
  <si>
    <t>3/2023</t>
  </si>
  <si>
    <t>8/2023</t>
  </si>
  <si>
    <t>68/2023</t>
  </si>
  <si>
    <t>93/2023</t>
  </si>
  <si>
    <t>111/2023</t>
  </si>
  <si>
    <t>44/2023</t>
  </si>
  <si>
    <t>164/2023</t>
  </si>
  <si>
    <t>154/2023</t>
  </si>
  <si>
    <t>Gmina Wola Krzysztoporska</t>
  </si>
  <si>
    <t>Gmina Kodrąb</t>
  </si>
  <si>
    <t>Gmina Gidle</t>
  </si>
  <si>
    <t>Gmina Żytno</t>
  </si>
  <si>
    <t>Gmina Dobryszyce</t>
  </si>
  <si>
    <t>Gmina Kamieńsk</t>
  </si>
  <si>
    <t>Gmina i Miasto Pajęczno</t>
  </si>
  <si>
    <t>Miasto i Gmina Działoszyn</t>
  </si>
  <si>
    <t>Gmina Radomsko</t>
  </si>
  <si>
    <t>Gmina Sulmierzyce</t>
  </si>
  <si>
    <t>Miasto Radomsko</t>
  </si>
  <si>
    <t>Gmina Ładzice</t>
  </si>
  <si>
    <t>Gmina Siemkowice</t>
  </si>
  <si>
    <t>Gmina Masłowice</t>
  </si>
  <si>
    <t>Gmina Gomunice</t>
  </si>
  <si>
    <t>Gmina Grabów</t>
  </si>
  <si>
    <t>Gmina Kowiesy</t>
  </si>
  <si>
    <t>Gmina Wieruszów</t>
  </si>
  <si>
    <t>Miasto Łowicz</t>
  </si>
  <si>
    <t>Miasto Bełchatów</t>
  </si>
  <si>
    <t>Gmina Rusiec</t>
  </si>
  <si>
    <t>Gmina Wileuń</t>
  </si>
  <si>
    <t>Gmina Czarnożyły</t>
  </si>
  <si>
    <t>Gmina Będków</t>
  </si>
  <si>
    <t>Gmina Konopnica</t>
  </si>
  <si>
    <t>Gmina Stryków</t>
  </si>
  <si>
    <t>Gmina Buczek</t>
  </si>
  <si>
    <t>Gmina Błaszki</t>
  </si>
  <si>
    <t>Gmina Sławno</t>
  </si>
  <si>
    <t>Remont dróg na terenie gminy Wola Krzysztoporska: ODCINEK 1 – MAJKÓW DUŻY droga nr 110160E, ODCINEK 2 – WOLA ROKSZYCKA droga nr 110456E, ODCINEK 3 – ROKSZYCE droga nr 110466E</t>
  </si>
  <si>
    <t>Remont drogi gminnej nr 112103E w miejscowości Kuźnica</t>
  </si>
  <si>
    <t>Remont drogi gminnej nr 112060E Gidle - Stęszów</t>
  </si>
  <si>
    <t>09.2023 - 11.2023</t>
  </si>
  <si>
    <t>Remont drogi gminnej na odcinku Maluszyn - Ciężkowiczki</t>
  </si>
  <si>
    <t>Remont ul. Przemysłowej w miejscowości Blok Dobryszyce</t>
  </si>
  <si>
    <t>02.2023 - 11.2023</t>
  </si>
  <si>
    <t>Remont dróg gminnych na terenie gminy Kamieńsk</t>
  </si>
  <si>
    <t>Remont nawierzchni asfaltowej i chodnika na ulicy Moniuszki w Pajęcznie</t>
  </si>
  <si>
    <t>Remont dróg gminnych na terenie miasta i gminy Działoszyn</t>
  </si>
  <si>
    <t>Remont drogi gminnej w Szczepocicach</t>
  </si>
  <si>
    <t>Remont drogi gminnej nr 109255E w miejscowości Dąbrówka</t>
  </si>
  <si>
    <t>Remont ulic gminnych na terenie Miasta Radomska</t>
  </si>
  <si>
    <t>Remont drogi gminnej w Tomaszowie</t>
  </si>
  <si>
    <t>Remot drogi gminnej nr 109109E ul. Niwa w Radoszewicach</t>
  </si>
  <si>
    <t>Remont drogi gminnej nr dg 110208E w miejscowości Korytno</t>
  </si>
  <si>
    <t>Remont drogi gminnej publicznej nr 112101E relacji Chrzanowice - Wąglin na odcinku od m. Chrzanowice do m. Zygmuntów</t>
  </si>
  <si>
    <t>Remont drogi Ksawerów - Sobótka Kolonia</t>
  </si>
  <si>
    <t>Remont drogi gminnej Nr 115189E w miejscowości Wycinka Wolska</t>
  </si>
  <si>
    <t>Remont drogi gminnej relacji Kowalówka- granica gminy Wieruszów</t>
  </si>
  <si>
    <t>Remont ulicy Podleśnej i ulicy Łyszkowickiej w Łowiczu etap I</t>
  </si>
  <si>
    <t>Remont drogi gminnej nr 117351E w miejscowości Prądzew</t>
  </si>
  <si>
    <t>Remont drogi gminnej nr 117207E w Olewinie od km 0+678,71 do km 1+484,27</t>
  </si>
  <si>
    <t>Remont drogi gminnej nr 117459E w miejscowości Stawek</t>
  </si>
  <si>
    <t>Remont drogi w miejscowości Rzeczków gm. Będków</t>
  </si>
  <si>
    <t>Remont dróg w miejscowości Szynkielów</t>
  </si>
  <si>
    <t>05.2023 - 07.2023</t>
  </si>
  <si>
    <t>Remont ulic w Strykowie</t>
  </si>
  <si>
    <t>01.2023 - 12.2023</t>
  </si>
  <si>
    <t>Remont drogi gminnej nr 103056E Dobra - Sycanów - Luciejów od km 0+000 do km 2+156</t>
  </si>
  <si>
    <t>Remonty dróg gminnych w miejscowościach Jasionna - Łubna, Suliszewice - Kołdów oraz Nacesławice</t>
  </si>
  <si>
    <t>Remont drogi gminnej Nr 107304E w miejscowości Prymusowa Wola</t>
  </si>
  <si>
    <t>03.2023 - 07.2023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</si>
  <si>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2023</t>
    </r>
  </si>
  <si>
    <t>84/2023</t>
  </si>
  <si>
    <t>1062011</t>
  </si>
  <si>
    <t>Remont nawierzchni ulicy Zalesickiej w Piotrkowie Trybunalskim na odcinku od ul. Podole do granicy miasta</t>
  </si>
  <si>
    <t>1015013</t>
  </si>
  <si>
    <t>Remont drogi powiatowej nr 4535E na odcinku od km 0+272 do km 1+005 w m. Chojny</t>
  </si>
  <si>
    <t>Remont ulicy Bohaterów 14 Brygady</t>
  </si>
  <si>
    <t>Remont drogi powiatowej nr 1526E Golesze- Borki w miejscowości Swolszewice Duże</t>
  </si>
  <si>
    <t>Remonty dróg powiatowych nr 3108E, 3114E i 4328E</t>
  </si>
  <si>
    <t>Remont dróg gminnych tj. ul. Dąbrowskiego, ul. św. F. Kowalskiej, ul. W. Malczewskiej w Bełchatowie</t>
  </si>
  <si>
    <t>Województwo: Łódzkie</t>
  </si>
  <si>
    <t>Remont dróg gminnych w m. Wola Niechcicka Stara i m. Budy, gmina Rozprza</t>
  </si>
  <si>
    <t>Gmina Rozprza</t>
  </si>
  <si>
    <t>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</si>
</sst>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5"/>
      <name val="Arial"/>
      <family val="2"/>
      <charset val="238"/>
    </font>
    <font>
      <b/>
      <sz val="9"/>
      <color theme="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1" applyFont="1" applyFill="1" applyAlignment="1">
      <alignment vertical="center"/>
    </xf>
    <xf numFmtId="0" fontId="3" fillId="0" borderId="0" xfId="0" applyFont="1"/>
    <xf numFmtId="0" fontId="15" fillId="0" borderId="0" xfId="0" applyFont="1"/>
    <xf numFmtId="0" fontId="2" fillId="0" borderId="1" xfId="0" applyFont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2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49" fontId="17" fillId="0" borderId="1" xfId="0" applyNumberFormat="1" applyFont="1" applyFill="1" applyBorder="1" applyAlignment="1">
      <alignment vertical="center" wrapText="1"/>
    </xf>
    <xf numFmtId="166" fontId="17" fillId="0" borderId="1" xfId="0" applyNumberFormat="1" applyFont="1" applyFill="1" applyBorder="1" applyAlignment="1">
      <alignment vertical="center"/>
    </xf>
    <xf numFmtId="164" fontId="17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9" fontId="17" fillId="0" borderId="1" xfId="0" applyNumberFormat="1" applyFont="1" applyFill="1" applyBorder="1" applyAlignment="1">
      <alignment vertical="center"/>
    </xf>
    <xf numFmtId="166" fontId="20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9" fontId="20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165" fontId="16" fillId="3" borderId="21" xfId="0" applyNumberFormat="1" applyFont="1" applyFill="1" applyBorder="1" applyAlignment="1">
      <alignment vertical="center"/>
    </xf>
    <xf numFmtId="165" fontId="16" fillId="3" borderId="22" xfId="0" applyNumberFormat="1" applyFont="1" applyFill="1" applyBorder="1" applyAlignment="1">
      <alignment vertical="center"/>
    </xf>
    <xf numFmtId="165" fontId="16" fillId="4" borderId="17" xfId="0" applyNumberFormat="1" applyFont="1" applyFill="1" applyBorder="1" applyAlignment="1">
      <alignment vertical="center"/>
    </xf>
    <xf numFmtId="165" fontId="16" fillId="3" borderId="23" xfId="0" applyNumberFormat="1" applyFont="1" applyFill="1" applyBorder="1" applyAlignment="1">
      <alignment vertical="center"/>
    </xf>
    <xf numFmtId="165" fontId="13" fillId="4" borderId="17" xfId="0" applyNumberFormat="1" applyFont="1" applyFill="1" applyBorder="1" applyAlignment="1">
      <alignment vertical="center"/>
    </xf>
    <xf numFmtId="165" fontId="21" fillId="4" borderId="17" xfId="0" applyNumberFormat="1" applyFont="1" applyFill="1" applyBorder="1" applyAlignment="1">
      <alignment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/>
    </xf>
    <xf numFmtId="165" fontId="21" fillId="3" borderId="23" xfId="0" applyNumberFormat="1" applyFont="1" applyFill="1" applyBorder="1" applyAlignment="1">
      <alignment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vertical="center"/>
    </xf>
    <xf numFmtId="0" fontId="16" fillId="3" borderId="21" xfId="0" applyNumberFormat="1" applyFont="1" applyFill="1" applyBorder="1" applyAlignment="1">
      <alignment vertical="center"/>
    </xf>
    <xf numFmtId="0" fontId="21" fillId="3" borderId="25" xfId="0" applyFont="1" applyFill="1" applyBorder="1" applyAlignment="1">
      <alignment vertical="center"/>
    </xf>
    <xf numFmtId="0" fontId="21" fillId="3" borderId="21" xfId="0" applyNumberFormat="1" applyFont="1" applyFill="1" applyBorder="1" applyAlignment="1">
      <alignment vertical="center"/>
    </xf>
    <xf numFmtId="165" fontId="21" fillId="3" borderId="21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0" fontId="13" fillId="5" borderId="25" xfId="0" applyFont="1" applyFill="1" applyBorder="1" applyAlignment="1">
      <alignment vertical="center"/>
    </xf>
    <xf numFmtId="0" fontId="13" fillId="5" borderId="21" xfId="0" applyNumberFormat="1" applyFont="1" applyFill="1" applyBorder="1" applyAlignment="1">
      <alignment vertical="center"/>
    </xf>
    <xf numFmtId="165" fontId="13" fillId="5" borderId="21" xfId="0" applyNumberFormat="1" applyFont="1" applyFill="1" applyBorder="1" applyAlignment="1">
      <alignment vertical="center"/>
    </xf>
    <xf numFmtId="165" fontId="21" fillId="3" borderId="22" xfId="0" applyNumberFormat="1" applyFont="1" applyFill="1" applyBorder="1" applyAlignment="1">
      <alignment vertical="center"/>
    </xf>
    <xf numFmtId="165" fontId="13" fillId="5" borderId="22" xfId="0" applyNumberFormat="1" applyFont="1" applyFill="1" applyBorder="1" applyAlignment="1">
      <alignment vertical="center"/>
    </xf>
    <xf numFmtId="0" fontId="12" fillId="3" borderId="21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vertical="center"/>
    </xf>
    <xf numFmtId="165" fontId="13" fillId="0" borderId="15" xfId="0" applyNumberFormat="1" applyFont="1" applyFill="1" applyBorder="1" applyAlignment="1">
      <alignment vertical="center"/>
    </xf>
    <xf numFmtId="165" fontId="13" fillId="0" borderId="16" xfId="0" applyNumberFormat="1" applyFont="1" applyFill="1" applyBorder="1" applyAlignment="1">
      <alignment vertical="center"/>
    </xf>
    <xf numFmtId="165" fontId="13" fillId="0" borderId="18" xfId="0" applyNumberFormat="1" applyFont="1" applyFill="1" applyBorder="1" applyAlignment="1">
      <alignment vertical="center"/>
    </xf>
    <xf numFmtId="0" fontId="13" fillId="0" borderId="20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vertical="center"/>
    </xf>
    <xf numFmtId="165" fontId="13" fillId="0" borderId="3" xfId="0" applyNumberFormat="1" applyFont="1" applyFill="1" applyBorder="1" applyAlignment="1">
      <alignment vertical="center"/>
    </xf>
    <xf numFmtId="165" fontId="13" fillId="0" borderId="5" xfId="0" applyNumberFormat="1" applyFont="1" applyFill="1" applyBorder="1" applyAlignment="1">
      <alignment vertical="center"/>
    </xf>
    <xf numFmtId="165" fontId="13" fillId="2" borderId="24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4" fillId="0" borderId="0" xfId="1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 wrapText="1"/>
    </xf>
    <xf numFmtId="49" fontId="24" fillId="0" borderId="1" xfId="0" applyNumberFormat="1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166" fontId="24" fillId="0" borderId="1" xfId="0" applyNumberFormat="1" applyFont="1" applyFill="1" applyBorder="1" applyAlignment="1">
      <alignment vertical="center"/>
    </xf>
    <xf numFmtId="164" fontId="24" fillId="0" borderId="1" xfId="0" applyNumberFormat="1" applyFont="1" applyFill="1" applyBorder="1" applyAlignment="1">
      <alignment vertical="center" wrapText="1"/>
    </xf>
    <xf numFmtId="4" fontId="25" fillId="0" borderId="2" xfId="0" applyNumberFormat="1" applyFont="1" applyFill="1" applyBorder="1" applyAlignment="1">
      <alignment vertical="center"/>
    </xf>
    <xf numFmtId="4" fontId="25" fillId="0" borderId="1" xfId="0" applyNumberFormat="1" applyFont="1" applyFill="1" applyBorder="1" applyAlignment="1">
      <alignment vertical="center" wrapText="1"/>
    </xf>
    <xf numFmtId="9" fontId="24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vertical="center" wrapText="1"/>
    </xf>
    <xf numFmtId="166" fontId="22" fillId="0" borderId="1" xfId="0" applyNumberFormat="1" applyFont="1" applyFill="1" applyBorder="1" applyAlignment="1">
      <alignment vertical="center"/>
    </xf>
    <xf numFmtId="164" fontId="22" fillId="0" borderId="1" xfId="0" applyNumberFormat="1" applyFont="1" applyFill="1" applyBorder="1" applyAlignment="1">
      <alignment vertical="center" wrapText="1"/>
    </xf>
    <xf numFmtId="4" fontId="23" fillId="0" borderId="2" xfId="0" applyNumberFormat="1" applyFont="1" applyFill="1" applyBorder="1" applyAlignment="1">
      <alignment vertical="center"/>
    </xf>
    <xf numFmtId="4" fontId="23" fillId="0" borderId="1" xfId="0" applyNumberFormat="1" applyFont="1" applyFill="1" applyBorder="1" applyAlignment="1">
      <alignment vertical="center" wrapText="1"/>
    </xf>
    <xf numFmtId="9" fontId="22" fillId="0" borderId="1" xfId="0" applyNumberFormat="1" applyFont="1" applyFill="1" applyBorder="1" applyAlignment="1">
      <alignment vertical="center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5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P27"/>
  <sheetViews>
    <sheetView tabSelected="1" view="pageBreakPreview" zoomScaleNormal="100" zoomScaleSheetLayoutView="100" workbookViewId="0"/>
  </sheetViews>
  <sheetFormatPr defaultColWidth="9.140625" defaultRowHeight="15" x14ac:dyDescent="0.25"/>
  <cols>
    <col min="1" max="2" width="32.140625" style="13" customWidth="1"/>
    <col min="3" max="3" width="10.7109375" style="13" customWidth="1"/>
    <col min="4" max="6" width="20.7109375" style="13" customWidth="1"/>
    <col min="7" max="7" width="20.28515625" style="13" customWidth="1"/>
    <col min="8" max="8" width="9.140625" style="13"/>
    <col min="9" max="9" width="9.140625" style="13" customWidth="1"/>
    <col min="10" max="16384" width="9.140625" style="3"/>
  </cols>
  <sheetData>
    <row r="1" spans="1:16" s="9" customFormat="1" ht="20.100000000000001" customHeight="1" x14ac:dyDescent="0.3">
      <c r="A1" s="6" t="s">
        <v>36</v>
      </c>
      <c r="B1" s="54"/>
      <c r="C1" s="54"/>
      <c r="D1" s="54"/>
      <c r="E1" s="54"/>
      <c r="F1" s="54"/>
      <c r="G1" s="54"/>
      <c r="H1" s="7"/>
      <c r="I1" s="7"/>
      <c r="J1" s="8"/>
      <c r="K1" s="8"/>
      <c r="L1" s="8"/>
      <c r="M1" s="8"/>
      <c r="N1" s="8"/>
      <c r="O1" s="8"/>
      <c r="P1" s="8"/>
    </row>
    <row r="2" spans="1:16" ht="20.100000000000001" customHeight="1" x14ac:dyDescent="0.25">
      <c r="A2" s="55" t="s">
        <v>35</v>
      </c>
      <c r="B2" s="56"/>
      <c r="C2" s="56"/>
      <c r="D2" s="56"/>
      <c r="E2" s="56"/>
      <c r="F2" s="56"/>
      <c r="G2" s="56"/>
      <c r="H2" s="10"/>
      <c r="I2" s="10"/>
      <c r="J2" s="11"/>
      <c r="K2" s="11"/>
      <c r="L2" s="11"/>
      <c r="M2" s="11"/>
      <c r="N2" s="11"/>
      <c r="O2" s="11"/>
      <c r="P2" s="11"/>
    </row>
    <row r="3" spans="1:16" x14ac:dyDescent="0.25">
      <c r="A3" s="12"/>
      <c r="B3" s="12"/>
      <c r="C3" s="10"/>
      <c r="D3" s="10"/>
      <c r="E3" s="10"/>
      <c r="F3" s="10"/>
      <c r="P3" s="11"/>
    </row>
    <row r="4" spans="1:16" x14ac:dyDescent="0.25">
      <c r="A4" s="14" t="s">
        <v>458</v>
      </c>
      <c r="B4" s="14"/>
      <c r="C4" s="15"/>
      <c r="D4" s="15"/>
      <c r="E4" s="15"/>
      <c r="F4" s="15"/>
      <c r="P4" s="16"/>
    </row>
    <row r="5" spans="1:16" x14ac:dyDescent="0.25">
      <c r="A5" s="15"/>
      <c r="B5" s="15"/>
      <c r="C5" s="15"/>
      <c r="D5" s="15"/>
      <c r="E5" s="15"/>
      <c r="F5" s="15"/>
      <c r="P5" s="11"/>
    </row>
    <row r="6" spans="1:16" x14ac:dyDescent="0.25">
      <c r="A6" s="14" t="s">
        <v>468</v>
      </c>
      <c r="B6" s="14"/>
      <c r="C6" s="15"/>
      <c r="D6" s="15"/>
      <c r="E6" s="15"/>
      <c r="F6" s="15"/>
      <c r="P6" s="16"/>
    </row>
    <row r="7" spans="1:16" x14ac:dyDescent="0.25">
      <c r="A7" s="14"/>
      <c r="B7" s="14"/>
      <c r="C7" s="15"/>
      <c r="D7" s="15"/>
      <c r="E7" s="15"/>
      <c r="F7" s="15"/>
      <c r="P7" s="16"/>
    </row>
    <row r="8" spans="1:16" ht="15.75" thickBot="1" x14ac:dyDescent="0.3">
      <c r="B8" s="14"/>
      <c r="C8" s="15"/>
      <c r="D8" s="15"/>
      <c r="E8" s="15"/>
      <c r="F8" s="15"/>
      <c r="P8" s="16"/>
    </row>
    <row r="9" spans="1:16" x14ac:dyDescent="0.25">
      <c r="B9" s="101" t="s">
        <v>15</v>
      </c>
      <c r="C9" s="102"/>
      <c r="D9" s="102"/>
      <c r="E9" s="102"/>
      <c r="F9" s="103"/>
      <c r="P9" s="16"/>
    </row>
    <row r="10" spans="1:16" x14ac:dyDescent="0.25">
      <c r="B10" s="104"/>
      <c r="C10" s="105"/>
      <c r="D10" s="105"/>
      <c r="E10" s="105"/>
      <c r="F10" s="106"/>
      <c r="P10" s="16"/>
    </row>
    <row r="11" spans="1:16" x14ac:dyDescent="0.25">
      <c r="B11" s="104"/>
      <c r="C11" s="105"/>
      <c r="D11" s="105"/>
      <c r="E11" s="105"/>
      <c r="F11" s="106"/>
      <c r="P11" s="16"/>
    </row>
    <row r="12" spans="1:16" x14ac:dyDescent="0.25">
      <c r="B12" s="104"/>
      <c r="C12" s="105"/>
      <c r="D12" s="105"/>
      <c r="E12" s="105"/>
      <c r="F12" s="106"/>
      <c r="P12" s="16"/>
    </row>
    <row r="13" spans="1:16" x14ac:dyDescent="0.25">
      <c r="B13" s="104"/>
      <c r="C13" s="105"/>
      <c r="D13" s="105"/>
      <c r="E13" s="105"/>
      <c r="F13" s="106"/>
      <c r="P13" s="16"/>
    </row>
    <row r="14" spans="1:16" ht="15.75" thickBot="1" x14ac:dyDescent="0.3">
      <c r="B14" s="107" t="s">
        <v>16</v>
      </c>
      <c r="C14" s="108"/>
      <c r="D14" s="108"/>
      <c r="E14" s="108"/>
      <c r="F14" s="109"/>
      <c r="P14" s="11"/>
    </row>
    <row r="15" spans="1:16" x14ac:dyDescent="0.25">
      <c r="B15" s="15"/>
      <c r="C15" s="15"/>
      <c r="D15" s="15"/>
      <c r="E15" s="15"/>
      <c r="F15" s="15"/>
      <c r="P15" s="11"/>
    </row>
    <row r="16" spans="1:16" ht="20.100000000000001" customHeight="1" thickBot="1" x14ac:dyDescent="0.3">
      <c r="A16" s="14" t="s">
        <v>0</v>
      </c>
      <c r="B16" s="14"/>
      <c r="C16" s="15"/>
      <c r="D16" s="15"/>
      <c r="E16" s="15"/>
      <c r="F16" s="15"/>
      <c r="G16" s="17"/>
      <c r="P16" s="11"/>
    </row>
    <row r="17" spans="1:16" ht="32.25" customHeight="1" thickBot="1" x14ac:dyDescent="0.3">
      <c r="A17" s="68" t="s">
        <v>1</v>
      </c>
      <c r="B17" s="69" t="s">
        <v>12</v>
      </c>
      <c r="C17" s="63" t="s">
        <v>29</v>
      </c>
      <c r="D17" s="63" t="s">
        <v>17</v>
      </c>
      <c r="E17" s="64" t="s">
        <v>18</v>
      </c>
      <c r="F17" s="65" t="s">
        <v>19</v>
      </c>
      <c r="G17" s="66">
        <v>2023</v>
      </c>
      <c r="H17" s="29"/>
      <c r="I17" s="29"/>
      <c r="J17" s="2"/>
      <c r="K17" s="2"/>
      <c r="L17" s="2"/>
      <c r="M17" s="2"/>
      <c r="P17" s="11"/>
    </row>
    <row r="18" spans="1:16" ht="39.950000000000003" customHeight="1" thickBot="1" x14ac:dyDescent="0.3">
      <c r="A18" s="84" t="s">
        <v>30</v>
      </c>
      <c r="B18" s="85" t="s">
        <v>31</v>
      </c>
      <c r="C18" s="86">
        <f>COUNTA('pow podst'!K3:K25)</f>
        <v>23</v>
      </c>
      <c r="D18" s="87">
        <f>SUM('pow podst'!J3:J25)</f>
        <v>37572478</v>
      </c>
      <c r="E18" s="88">
        <f>SUM('pow podst'!L3:L25)</f>
        <v>15905312.67</v>
      </c>
      <c r="F18" s="61">
        <f>SUM('pow podst'!K3:K25)</f>
        <v>21667165.330000002</v>
      </c>
      <c r="G18" s="89">
        <f>SUM('pow podst'!N3:N25)</f>
        <v>21667165.330000002</v>
      </c>
      <c r="H18" s="18" t="b">
        <f t="shared" ref="H18:H24" si="0">D18=(E18+F18)</f>
        <v>1</v>
      </c>
      <c r="I18" s="34" t="b">
        <f t="shared" ref="I18:I24" si="1">F18=SUM(G18:G18)</f>
        <v>1</v>
      </c>
      <c r="J18" s="19"/>
      <c r="K18" s="19"/>
      <c r="L18" s="20"/>
      <c r="M18" s="20"/>
      <c r="N18" s="21"/>
      <c r="O18" s="11"/>
      <c r="P18" s="11"/>
    </row>
    <row r="19" spans="1:16" ht="39.950000000000003" customHeight="1" thickBot="1" x14ac:dyDescent="0.3">
      <c r="A19" s="90" t="s">
        <v>32</v>
      </c>
      <c r="B19" s="91" t="s">
        <v>31</v>
      </c>
      <c r="C19" s="92">
        <f>COUNTA('gm podst'!L3:L69)</f>
        <v>67</v>
      </c>
      <c r="D19" s="93">
        <f>SUM('gm podst'!K3:K69)</f>
        <v>66033935</v>
      </c>
      <c r="E19" s="94">
        <f>SUM('gm podst'!M3:M69)</f>
        <v>27813871</v>
      </c>
      <c r="F19" s="61">
        <f>SUM('gm podst'!L3:L69)</f>
        <v>38220064</v>
      </c>
      <c r="G19" s="95">
        <f>SUM('gm podst'!O3:O69)</f>
        <v>38220064</v>
      </c>
      <c r="H19" s="18" t="b">
        <f t="shared" si="0"/>
        <v>1</v>
      </c>
      <c r="I19" s="34" t="b">
        <f t="shared" si="1"/>
        <v>1</v>
      </c>
      <c r="J19" s="19"/>
      <c r="K19" s="19"/>
      <c r="L19" s="20"/>
      <c r="M19" s="20"/>
      <c r="N19" s="20"/>
      <c r="O19" s="20"/>
      <c r="P19" s="20"/>
    </row>
    <row r="20" spans="1:16" s="24" customFormat="1" ht="39.950000000000003" customHeight="1" thickBot="1" x14ac:dyDescent="0.3">
      <c r="A20" s="70" t="s">
        <v>33</v>
      </c>
      <c r="B20" s="81" t="s">
        <v>31</v>
      </c>
      <c r="C20" s="71">
        <f>C18+C19</f>
        <v>90</v>
      </c>
      <c r="D20" s="57">
        <f>D18+D19</f>
        <v>103606413</v>
      </c>
      <c r="E20" s="58">
        <f>E18+E19</f>
        <v>43719183.670000002</v>
      </c>
      <c r="F20" s="59">
        <f>F18+F19</f>
        <v>59887229.329999998</v>
      </c>
      <c r="G20" s="60">
        <f>G18+G19</f>
        <v>59887229.329999998</v>
      </c>
      <c r="H20" s="18" t="b">
        <f t="shared" si="0"/>
        <v>1</v>
      </c>
      <c r="I20" s="34" t="b">
        <f t="shared" si="1"/>
        <v>1</v>
      </c>
      <c r="J20" s="22"/>
      <c r="K20" s="22"/>
      <c r="L20" s="23"/>
      <c r="M20" s="23"/>
      <c r="N20" s="23"/>
      <c r="O20" s="23"/>
      <c r="P20" s="23"/>
    </row>
    <row r="21" spans="1:16" ht="39.950000000000003" customHeight="1" thickBot="1" x14ac:dyDescent="0.3">
      <c r="A21" s="84" t="s">
        <v>2</v>
      </c>
      <c r="B21" s="85" t="s">
        <v>31</v>
      </c>
      <c r="C21" s="86">
        <f>COUNTA('pow rez'!K3:K8)</f>
        <v>6</v>
      </c>
      <c r="D21" s="87">
        <f>SUM('pow rez'!J3:J8)</f>
        <v>10471815</v>
      </c>
      <c r="E21" s="88">
        <f>SUM('pow rez'!L3:L8)</f>
        <v>4712318</v>
      </c>
      <c r="F21" s="61">
        <f>SUM('pow rez'!K3:K8)</f>
        <v>5759497</v>
      </c>
      <c r="G21" s="89">
        <f>SUM('pow rez'!N3:N8)</f>
        <v>5759497</v>
      </c>
      <c r="H21" s="18" t="b">
        <f t="shared" si="0"/>
        <v>1</v>
      </c>
      <c r="I21" s="34" t="b">
        <f t="shared" si="1"/>
        <v>1</v>
      </c>
      <c r="J21" s="19"/>
      <c r="K21" s="19"/>
      <c r="L21" s="20"/>
      <c r="M21" s="20"/>
      <c r="N21" s="20"/>
      <c r="O21" s="20"/>
      <c r="P21" s="20"/>
    </row>
    <row r="22" spans="1:16" ht="39.950000000000003" customHeight="1" thickBot="1" x14ac:dyDescent="0.3">
      <c r="A22" s="90" t="s">
        <v>3</v>
      </c>
      <c r="B22" s="91" t="s">
        <v>31</v>
      </c>
      <c r="C22" s="92">
        <f>COUNTA('gm rez'!L3:L29)</f>
        <v>27</v>
      </c>
      <c r="D22" s="93">
        <f>SUM('gm rez'!K3:K29)</f>
        <v>26971909</v>
      </c>
      <c r="E22" s="94">
        <f>SUM('gm rez'!M3:M29)</f>
        <v>12137370</v>
      </c>
      <c r="F22" s="61">
        <f>SUM('gm rez'!L3:L29)</f>
        <v>14834539</v>
      </c>
      <c r="G22" s="95">
        <f>SUM('gm rez'!O3:O29)</f>
        <v>14834539</v>
      </c>
      <c r="H22" s="18" t="b">
        <f t="shared" si="0"/>
        <v>1</v>
      </c>
      <c r="I22" s="34" t="b">
        <f t="shared" si="1"/>
        <v>1</v>
      </c>
      <c r="J22" s="25"/>
      <c r="K22" s="25"/>
      <c r="L22" s="26"/>
      <c r="M22" s="26"/>
      <c r="N22" s="21"/>
      <c r="O22" s="11"/>
      <c r="P22" s="11"/>
    </row>
    <row r="23" spans="1:16" ht="39.950000000000003" customHeight="1" thickBot="1" x14ac:dyDescent="0.3">
      <c r="A23" s="72" t="s">
        <v>20</v>
      </c>
      <c r="B23" s="82" t="s">
        <v>31</v>
      </c>
      <c r="C23" s="73">
        <f>C21+C22</f>
        <v>33</v>
      </c>
      <c r="D23" s="74">
        <f>D21+D22</f>
        <v>37443724</v>
      </c>
      <c r="E23" s="79">
        <f>E21+E22</f>
        <v>16849688</v>
      </c>
      <c r="F23" s="62">
        <f>F21+F22</f>
        <v>20594036</v>
      </c>
      <c r="G23" s="67">
        <f>G21+G22</f>
        <v>20594036</v>
      </c>
      <c r="H23" s="18" t="b">
        <f t="shared" si="0"/>
        <v>1</v>
      </c>
      <c r="I23" s="34" t="b">
        <f t="shared" si="1"/>
        <v>1</v>
      </c>
      <c r="J23" s="27"/>
      <c r="K23" s="27"/>
      <c r="L23" s="2"/>
      <c r="M23" s="2"/>
    </row>
    <row r="24" spans="1:16" ht="39.950000000000003" customHeight="1" thickBot="1" x14ac:dyDescent="0.3">
      <c r="A24" s="76" t="s">
        <v>28</v>
      </c>
      <c r="B24" s="83" t="s">
        <v>31</v>
      </c>
      <c r="C24" s="77">
        <f>C20+C23</f>
        <v>123</v>
      </c>
      <c r="D24" s="78">
        <f>D20+D23</f>
        <v>141050137</v>
      </c>
      <c r="E24" s="80">
        <f>E20+E23</f>
        <v>60568871.670000002</v>
      </c>
      <c r="F24" s="61">
        <f>F20+F23</f>
        <v>80481265.329999998</v>
      </c>
      <c r="G24" s="75">
        <f>G20+G23</f>
        <v>80481265.329999998</v>
      </c>
      <c r="H24" s="18" t="b">
        <f t="shared" si="0"/>
        <v>1</v>
      </c>
      <c r="I24" s="34" t="b">
        <f t="shared" si="1"/>
        <v>1</v>
      </c>
      <c r="J24" s="27"/>
      <c r="K24" s="27"/>
      <c r="L24" s="2"/>
      <c r="M24" s="2"/>
    </row>
    <row r="25" spans="1:16" x14ac:dyDescent="0.25">
      <c r="A25" s="28"/>
      <c r="B25" s="28"/>
      <c r="C25" s="28" t="b">
        <f>C18+C19=C20</f>
        <v>1</v>
      </c>
      <c r="D25" s="28" t="b">
        <f t="shared" ref="D25:G25" si="2">D18+D19=D20</f>
        <v>1</v>
      </c>
      <c r="E25" s="28" t="b">
        <f t="shared" si="2"/>
        <v>1</v>
      </c>
      <c r="F25" s="28" t="b">
        <f t="shared" si="2"/>
        <v>1</v>
      </c>
      <c r="G25" s="28" t="b">
        <f t="shared" si="2"/>
        <v>1</v>
      </c>
      <c r="H25" s="28"/>
      <c r="I25" s="28"/>
      <c r="J25" s="27"/>
      <c r="K25" s="27"/>
      <c r="L25" s="2"/>
      <c r="M25" s="2"/>
    </row>
    <row r="26" spans="1:16" x14ac:dyDescent="0.25">
      <c r="A26" s="28"/>
      <c r="B26" s="28"/>
      <c r="C26" s="28" t="b">
        <f>C21+C22=C23</f>
        <v>1</v>
      </c>
      <c r="D26" s="28" t="b">
        <f t="shared" ref="D26:G26" si="3">D21+D22=D23</f>
        <v>1</v>
      </c>
      <c r="E26" s="28" t="b">
        <f t="shared" si="3"/>
        <v>1</v>
      </c>
      <c r="F26" s="28" t="b">
        <f t="shared" si="3"/>
        <v>1</v>
      </c>
      <c r="G26" s="28" t="b">
        <f t="shared" si="3"/>
        <v>1</v>
      </c>
      <c r="H26" s="28"/>
      <c r="I26" s="28"/>
      <c r="J26" s="27"/>
      <c r="K26" s="27"/>
      <c r="L26" s="2"/>
      <c r="M26" s="2"/>
    </row>
    <row r="27" spans="1:16" x14ac:dyDescent="0.25">
      <c r="C27" s="13" t="b">
        <f>C20+C23=C24</f>
        <v>1</v>
      </c>
      <c r="D27" s="13" t="b">
        <f t="shared" ref="D27:G27" si="4">D20+D23=D24</f>
        <v>1</v>
      </c>
      <c r="E27" s="13" t="b">
        <f t="shared" si="4"/>
        <v>1</v>
      </c>
      <c r="F27" s="13" t="b">
        <f t="shared" si="4"/>
        <v>1</v>
      </c>
      <c r="G27" s="13" t="b">
        <f t="shared" si="4"/>
        <v>1</v>
      </c>
    </row>
  </sheetData>
  <mergeCells count="2">
    <mergeCell ref="B9:F13"/>
    <mergeCell ref="B14:F1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&amp;LWojewództwo Łódzkie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0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5" width="15.7109375" style="3" customWidth="1"/>
    <col min="6" max="6" width="46.42578125" style="3" customWidth="1"/>
    <col min="7" max="9" width="15.7109375" style="3" customWidth="1"/>
    <col min="10" max="10" width="15.7109375" style="4" customWidth="1"/>
    <col min="11" max="12" width="15.7109375" style="3" customWidth="1"/>
    <col min="13" max="13" width="15.7109375" style="1" customWidth="1"/>
    <col min="14" max="14" width="15.7109375" style="3" customWidth="1"/>
    <col min="15" max="15" width="15.7109375" style="35" customWidth="1"/>
    <col min="16" max="17" width="15.7109375" style="1" customWidth="1"/>
    <col min="18" max="18" width="15.7109375" style="35" customWidth="1"/>
    <col min="19" max="16384" width="9.140625" style="3"/>
  </cols>
  <sheetData>
    <row r="1" spans="1:18" ht="33.75" customHeight="1" x14ac:dyDescent="0.25">
      <c r="A1" s="110" t="s">
        <v>4</v>
      </c>
      <c r="B1" s="110" t="s">
        <v>5</v>
      </c>
      <c r="C1" s="116" t="s">
        <v>40</v>
      </c>
      <c r="D1" s="112" t="s">
        <v>6</v>
      </c>
      <c r="E1" s="112" t="s">
        <v>27</v>
      </c>
      <c r="F1" s="112" t="s">
        <v>7</v>
      </c>
      <c r="G1" s="110" t="s">
        <v>22</v>
      </c>
      <c r="H1" s="110" t="s">
        <v>8</v>
      </c>
      <c r="I1" s="110" t="s">
        <v>21</v>
      </c>
      <c r="J1" s="114" t="s">
        <v>9</v>
      </c>
      <c r="K1" s="110" t="s">
        <v>14</v>
      </c>
      <c r="L1" s="112" t="s">
        <v>11</v>
      </c>
      <c r="M1" s="110" t="s">
        <v>10</v>
      </c>
      <c r="N1" s="52" t="s">
        <v>39</v>
      </c>
      <c r="O1" s="1"/>
    </row>
    <row r="2" spans="1:18" ht="33.75" customHeight="1" x14ac:dyDescent="0.25">
      <c r="A2" s="110"/>
      <c r="B2" s="110"/>
      <c r="C2" s="117"/>
      <c r="D2" s="113"/>
      <c r="E2" s="113"/>
      <c r="F2" s="113"/>
      <c r="G2" s="110"/>
      <c r="H2" s="110"/>
      <c r="I2" s="110"/>
      <c r="J2" s="114"/>
      <c r="K2" s="110"/>
      <c r="L2" s="113"/>
      <c r="M2" s="110"/>
      <c r="N2" s="33">
        <v>2023</v>
      </c>
      <c r="O2" s="1" t="s">
        <v>23</v>
      </c>
      <c r="P2" s="1" t="s">
        <v>24</v>
      </c>
      <c r="Q2" s="1" t="s">
        <v>25</v>
      </c>
      <c r="R2" s="36" t="s">
        <v>26</v>
      </c>
    </row>
    <row r="3" spans="1:18" ht="30" customHeight="1" x14ac:dyDescent="0.25">
      <c r="A3" s="96">
        <v>1</v>
      </c>
      <c r="B3" s="96" t="s">
        <v>80</v>
      </c>
      <c r="C3" s="41" t="s">
        <v>102</v>
      </c>
      <c r="D3" s="42" t="s">
        <v>76</v>
      </c>
      <c r="E3" s="42">
        <v>1016</v>
      </c>
      <c r="F3" s="40" t="s">
        <v>112</v>
      </c>
      <c r="G3" s="96" t="s">
        <v>131</v>
      </c>
      <c r="H3" s="43">
        <v>0.97499999999999998</v>
      </c>
      <c r="I3" s="44" t="s">
        <v>132</v>
      </c>
      <c r="J3" s="39">
        <v>1941505</v>
      </c>
      <c r="K3" s="39">
        <v>1067827</v>
      </c>
      <c r="L3" s="45">
        <v>873678</v>
      </c>
      <c r="M3" s="46">
        <v>0.55000000000000004</v>
      </c>
      <c r="N3" s="39">
        <v>1067827</v>
      </c>
      <c r="O3" s="1" t="b">
        <f t="shared" ref="O3:O26" si="0">K3=SUM(N3:N3)</f>
        <v>1</v>
      </c>
      <c r="P3" s="37">
        <f t="shared" ref="P3:P26" si="1">ROUND(K3/J3,4)</f>
        <v>0.55000000000000004</v>
      </c>
      <c r="Q3" s="38" t="b">
        <f t="shared" ref="Q3:Q25" si="2">P3=M3</f>
        <v>1</v>
      </c>
      <c r="R3" s="38" t="b">
        <f t="shared" ref="R3:R26" si="3">J3=K3+L3</f>
        <v>1</v>
      </c>
    </row>
    <row r="4" spans="1:18" ht="30" customHeight="1" x14ac:dyDescent="0.25">
      <c r="A4" s="96">
        <v>2</v>
      </c>
      <c r="B4" s="96" t="s">
        <v>81</v>
      </c>
      <c r="C4" s="41" t="s">
        <v>102</v>
      </c>
      <c r="D4" s="42" t="s">
        <v>103</v>
      </c>
      <c r="E4" s="42">
        <v>1007082</v>
      </c>
      <c r="F4" s="40" t="s">
        <v>113</v>
      </c>
      <c r="G4" s="96" t="s">
        <v>131</v>
      </c>
      <c r="H4" s="43">
        <v>0.67500000000000004</v>
      </c>
      <c r="I4" s="44" t="s">
        <v>133</v>
      </c>
      <c r="J4" s="39">
        <v>1173417</v>
      </c>
      <c r="K4" s="39">
        <v>645379</v>
      </c>
      <c r="L4" s="45">
        <v>528038</v>
      </c>
      <c r="M4" s="46">
        <v>0.55000000000000004</v>
      </c>
      <c r="N4" s="39">
        <v>645379</v>
      </c>
      <c r="O4" s="1" t="b">
        <f t="shared" si="0"/>
        <v>1</v>
      </c>
      <c r="P4" s="37">
        <f t="shared" si="1"/>
        <v>0.55000000000000004</v>
      </c>
      <c r="Q4" s="38" t="b">
        <f t="shared" si="2"/>
        <v>1</v>
      </c>
      <c r="R4" s="38" t="b">
        <f t="shared" si="3"/>
        <v>1</v>
      </c>
    </row>
    <row r="5" spans="1:18" ht="30" customHeight="1" x14ac:dyDescent="0.25">
      <c r="A5" s="96">
        <v>3</v>
      </c>
      <c r="B5" s="96" t="s">
        <v>82</v>
      </c>
      <c r="C5" s="41" t="s">
        <v>102</v>
      </c>
      <c r="D5" s="42" t="s">
        <v>73</v>
      </c>
      <c r="E5" s="42">
        <v>1013</v>
      </c>
      <c r="F5" s="40" t="s">
        <v>114</v>
      </c>
      <c r="G5" s="96" t="s">
        <v>131</v>
      </c>
      <c r="H5" s="43">
        <v>5.3040000000000003</v>
      </c>
      <c r="I5" s="44" t="s">
        <v>134</v>
      </c>
      <c r="J5" s="39">
        <v>1996291</v>
      </c>
      <c r="K5" s="39">
        <v>1097960</v>
      </c>
      <c r="L5" s="45">
        <v>898331</v>
      </c>
      <c r="M5" s="46">
        <v>0.55000000000000004</v>
      </c>
      <c r="N5" s="39">
        <v>1097960</v>
      </c>
      <c r="O5" s="1" t="b">
        <f t="shared" si="0"/>
        <v>1</v>
      </c>
      <c r="P5" s="37">
        <f t="shared" si="1"/>
        <v>0.55000000000000004</v>
      </c>
      <c r="Q5" s="38" t="b">
        <f t="shared" si="2"/>
        <v>1</v>
      </c>
      <c r="R5" s="38" t="b">
        <f t="shared" si="3"/>
        <v>1</v>
      </c>
    </row>
    <row r="6" spans="1:18" ht="30" customHeight="1" x14ac:dyDescent="0.25">
      <c r="A6" s="96">
        <v>4</v>
      </c>
      <c r="B6" s="96" t="s">
        <v>83</v>
      </c>
      <c r="C6" s="41" t="s">
        <v>102</v>
      </c>
      <c r="D6" s="42" t="s">
        <v>67</v>
      </c>
      <c r="E6" s="42">
        <v>1007</v>
      </c>
      <c r="F6" s="40" t="s">
        <v>466</v>
      </c>
      <c r="G6" s="96" t="s">
        <v>131</v>
      </c>
      <c r="H6" s="43">
        <v>2.48</v>
      </c>
      <c r="I6" s="44" t="s">
        <v>135</v>
      </c>
      <c r="J6" s="39">
        <v>2000000</v>
      </c>
      <c r="K6" s="39">
        <f>ROUNDDOWN(J6*M6,2)</f>
        <v>1600000</v>
      </c>
      <c r="L6" s="45">
        <f>J6-K6</f>
        <v>400000</v>
      </c>
      <c r="M6" s="46">
        <v>0.8</v>
      </c>
      <c r="N6" s="39">
        <f>K6</f>
        <v>1600000</v>
      </c>
      <c r="O6" s="1" t="b">
        <f t="shared" si="0"/>
        <v>1</v>
      </c>
      <c r="P6" s="37">
        <f t="shared" si="1"/>
        <v>0.8</v>
      </c>
      <c r="Q6" s="38" t="b">
        <f t="shared" si="2"/>
        <v>1</v>
      </c>
      <c r="R6" s="38" t="b">
        <f t="shared" si="3"/>
        <v>1</v>
      </c>
    </row>
    <row r="7" spans="1:18" ht="30" customHeight="1" x14ac:dyDescent="0.25">
      <c r="A7" s="96">
        <v>5</v>
      </c>
      <c r="B7" s="96" t="s">
        <v>84</v>
      </c>
      <c r="C7" s="41" t="s">
        <v>102</v>
      </c>
      <c r="D7" s="42" t="s">
        <v>75</v>
      </c>
      <c r="E7" s="42">
        <v>1015</v>
      </c>
      <c r="F7" s="40" t="s">
        <v>115</v>
      </c>
      <c r="G7" s="96" t="s">
        <v>131</v>
      </c>
      <c r="H7" s="43">
        <v>2.7</v>
      </c>
      <c r="I7" s="44" t="s">
        <v>136</v>
      </c>
      <c r="J7" s="39">
        <v>1990000</v>
      </c>
      <c r="K7" s="39">
        <v>1094500</v>
      </c>
      <c r="L7" s="45">
        <v>895500</v>
      </c>
      <c r="M7" s="46">
        <v>0.55000000000000004</v>
      </c>
      <c r="N7" s="39">
        <v>1094500</v>
      </c>
      <c r="O7" s="1" t="b">
        <f t="shared" si="0"/>
        <v>1</v>
      </c>
      <c r="P7" s="37">
        <f t="shared" si="1"/>
        <v>0.55000000000000004</v>
      </c>
      <c r="Q7" s="38" t="b">
        <f t="shared" si="2"/>
        <v>1</v>
      </c>
      <c r="R7" s="38" t="b">
        <f t="shared" si="3"/>
        <v>1</v>
      </c>
    </row>
    <row r="8" spans="1:18" ht="30" customHeight="1" x14ac:dyDescent="0.25">
      <c r="A8" s="96">
        <v>6</v>
      </c>
      <c r="B8" s="96" t="s">
        <v>85</v>
      </c>
      <c r="C8" s="41" t="s">
        <v>102</v>
      </c>
      <c r="D8" s="42" t="s">
        <v>69</v>
      </c>
      <c r="E8" s="42">
        <v>1009</v>
      </c>
      <c r="F8" s="40" t="s">
        <v>116</v>
      </c>
      <c r="G8" s="96" t="s">
        <v>131</v>
      </c>
      <c r="H8" s="43">
        <v>2.02</v>
      </c>
      <c r="I8" s="44" t="s">
        <v>137</v>
      </c>
      <c r="J8" s="39">
        <v>1999800</v>
      </c>
      <c r="K8" s="39">
        <f>ROUNDDOWN(J8*M8,2)</f>
        <v>1399860</v>
      </c>
      <c r="L8" s="45">
        <f>J8-K8</f>
        <v>599940</v>
      </c>
      <c r="M8" s="46">
        <v>0.7</v>
      </c>
      <c r="N8" s="39">
        <f>K8</f>
        <v>1399860</v>
      </c>
      <c r="O8" s="1" t="b">
        <f t="shared" si="0"/>
        <v>1</v>
      </c>
      <c r="P8" s="37">
        <f t="shared" si="1"/>
        <v>0.7</v>
      </c>
      <c r="Q8" s="38" t="b">
        <f t="shared" si="2"/>
        <v>1</v>
      </c>
      <c r="R8" s="38" t="b">
        <f t="shared" si="3"/>
        <v>1</v>
      </c>
    </row>
    <row r="9" spans="1:18" ht="30" customHeight="1" x14ac:dyDescent="0.25">
      <c r="A9" s="96">
        <v>7</v>
      </c>
      <c r="B9" s="96" t="s">
        <v>86</v>
      </c>
      <c r="C9" s="41" t="s">
        <v>102</v>
      </c>
      <c r="D9" s="42" t="s">
        <v>65</v>
      </c>
      <c r="E9" s="42">
        <v>1004</v>
      </c>
      <c r="F9" s="40" t="s">
        <v>117</v>
      </c>
      <c r="G9" s="96" t="s">
        <v>131</v>
      </c>
      <c r="H9" s="43">
        <v>2.7519999999999998</v>
      </c>
      <c r="I9" s="44" t="s">
        <v>138</v>
      </c>
      <c r="J9" s="39">
        <v>1999627</v>
      </c>
      <c r="K9" s="39">
        <v>1099794</v>
      </c>
      <c r="L9" s="45">
        <v>899833</v>
      </c>
      <c r="M9" s="46">
        <v>0.55000000000000004</v>
      </c>
      <c r="N9" s="39">
        <v>1099794</v>
      </c>
      <c r="O9" s="1" t="b">
        <f t="shared" si="0"/>
        <v>1</v>
      </c>
      <c r="P9" s="37">
        <f t="shared" si="1"/>
        <v>0.55000000000000004</v>
      </c>
      <c r="Q9" s="38" t="b">
        <f t="shared" si="2"/>
        <v>1</v>
      </c>
      <c r="R9" s="38" t="b">
        <f t="shared" si="3"/>
        <v>1</v>
      </c>
    </row>
    <row r="10" spans="1:18" ht="30" customHeight="1" x14ac:dyDescent="0.25">
      <c r="A10" s="96">
        <v>8</v>
      </c>
      <c r="B10" s="96" t="s">
        <v>87</v>
      </c>
      <c r="C10" s="41" t="s">
        <v>102</v>
      </c>
      <c r="D10" s="42" t="s">
        <v>71</v>
      </c>
      <c r="E10" s="42">
        <v>1011</v>
      </c>
      <c r="F10" s="40" t="s">
        <v>118</v>
      </c>
      <c r="G10" s="96" t="s">
        <v>131</v>
      </c>
      <c r="H10" s="43">
        <v>1.8260000000000001</v>
      </c>
      <c r="I10" s="44" t="s">
        <v>139</v>
      </c>
      <c r="J10" s="39">
        <v>1999732</v>
      </c>
      <c r="K10" s="39">
        <f>ROUNDDOWN(J10*M10,2)</f>
        <v>1599785.6</v>
      </c>
      <c r="L10" s="45">
        <f>J10-K10</f>
        <v>399946.39999999991</v>
      </c>
      <c r="M10" s="46">
        <v>0.8</v>
      </c>
      <c r="N10" s="39">
        <f>K10</f>
        <v>1599785.6</v>
      </c>
      <c r="O10" s="1" t="b">
        <f t="shared" si="0"/>
        <v>1</v>
      </c>
      <c r="P10" s="37">
        <f t="shared" si="1"/>
        <v>0.8</v>
      </c>
      <c r="Q10" s="38" t="b">
        <f t="shared" si="2"/>
        <v>1</v>
      </c>
      <c r="R10" s="38" t="b">
        <f t="shared" si="3"/>
        <v>1</v>
      </c>
    </row>
    <row r="11" spans="1:18" ht="30" customHeight="1" x14ac:dyDescent="0.25">
      <c r="A11" s="96">
        <v>9</v>
      </c>
      <c r="B11" s="96" t="s">
        <v>88</v>
      </c>
      <c r="C11" s="41" t="s">
        <v>102</v>
      </c>
      <c r="D11" s="42" t="s">
        <v>104</v>
      </c>
      <c r="E11" s="42">
        <v>1005062</v>
      </c>
      <c r="F11" s="40" t="s">
        <v>119</v>
      </c>
      <c r="G11" s="96" t="s">
        <v>131</v>
      </c>
      <c r="H11" s="43">
        <v>2.7650000000000001</v>
      </c>
      <c r="I11" s="44" t="s">
        <v>137</v>
      </c>
      <c r="J11" s="39">
        <v>1671000</v>
      </c>
      <c r="K11" s="39">
        <v>919050.00000000012</v>
      </c>
      <c r="L11" s="45">
        <v>751949.99999999988</v>
      </c>
      <c r="M11" s="46">
        <v>0.55000000000000004</v>
      </c>
      <c r="N11" s="39">
        <v>919050.00000000012</v>
      </c>
      <c r="O11" s="1" t="b">
        <f t="shared" si="0"/>
        <v>1</v>
      </c>
      <c r="P11" s="37">
        <f t="shared" si="1"/>
        <v>0.55000000000000004</v>
      </c>
      <c r="Q11" s="38" t="b">
        <f t="shared" si="2"/>
        <v>1</v>
      </c>
      <c r="R11" s="38" t="b">
        <f t="shared" si="3"/>
        <v>1</v>
      </c>
    </row>
    <row r="12" spans="1:18" ht="30" customHeight="1" x14ac:dyDescent="0.25">
      <c r="A12" s="96">
        <v>10</v>
      </c>
      <c r="B12" s="96" t="s">
        <v>89</v>
      </c>
      <c r="C12" s="41" t="s">
        <v>102</v>
      </c>
      <c r="D12" s="42" t="s">
        <v>105</v>
      </c>
      <c r="E12" s="42">
        <v>1017072</v>
      </c>
      <c r="F12" s="40" t="s">
        <v>120</v>
      </c>
      <c r="G12" s="96" t="s">
        <v>131</v>
      </c>
      <c r="H12" s="43">
        <v>3.5880000000000001</v>
      </c>
      <c r="I12" s="44" t="s">
        <v>140</v>
      </c>
      <c r="J12" s="39">
        <v>1193646</v>
      </c>
      <c r="K12" s="39">
        <v>656505</v>
      </c>
      <c r="L12" s="45">
        <v>537141</v>
      </c>
      <c r="M12" s="46">
        <v>0.55000000000000004</v>
      </c>
      <c r="N12" s="39">
        <v>656505</v>
      </c>
      <c r="O12" s="1" t="b">
        <f t="shared" si="0"/>
        <v>1</v>
      </c>
      <c r="P12" s="37">
        <f t="shared" si="1"/>
        <v>0.55000000000000004</v>
      </c>
      <c r="Q12" s="38" t="b">
        <f t="shared" si="2"/>
        <v>1</v>
      </c>
      <c r="R12" s="38" t="b">
        <f t="shared" si="3"/>
        <v>1</v>
      </c>
    </row>
    <row r="13" spans="1:18" ht="30" customHeight="1" x14ac:dyDescent="0.25">
      <c r="A13" s="96">
        <v>11</v>
      </c>
      <c r="B13" s="96" t="s">
        <v>90</v>
      </c>
      <c r="C13" s="41" t="s">
        <v>102</v>
      </c>
      <c r="D13" s="42" t="s">
        <v>64</v>
      </c>
      <c r="E13" s="42">
        <v>1003</v>
      </c>
      <c r="F13" s="40" t="s">
        <v>121</v>
      </c>
      <c r="G13" s="96" t="s">
        <v>131</v>
      </c>
      <c r="H13" s="43">
        <v>1.542</v>
      </c>
      <c r="I13" s="44" t="s">
        <v>132</v>
      </c>
      <c r="J13" s="39">
        <v>1995370</v>
      </c>
      <c r="K13" s="39">
        <v>1097453</v>
      </c>
      <c r="L13" s="45">
        <v>897917</v>
      </c>
      <c r="M13" s="46">
        <v>0.55000000000000004</v>
      </c>
      <c r="N13" s="39">
        <v>1097453</v>
      </c>
      <c r="O13" s="1" t="b">
        <f t="shared" si="0"/>
        <v>1</v>
      </c>
      <c r="P13" s="37">
        <f t="shared" si="1"/>
        <v>0.55000000000000004</v>
      </c>
      <c r="Q13" s="38" t="b">
        <f t="shared" si="2"/>
        <v>1</v>
      </c>
      <c r="R13" s="38" t="b">
        <f t="shared" si="3"/>
        <v>1</v>
      </c>
    </row>
    <row r="14" spans="1:18" ht="30" customHeight="1" x14ac:dyDescent="0.25">
      <c r="A14" s="96">
        <v>12</v>
      </c>
      <c r="B14" s="96" t="s">
        <v>91</v>
      </c>
      <c r="C14" s="41" t="s">
        <v>102</v>
      </c>
      <c r="D14" s="42" t="s">
        <v>72</v>
      </c>
      <c r="E14" s="42">
        <v>1012</v>
      </c>
      <c r="F14" s="40" t="s">
        <v>122</v>
      </c>
      <c r="G14" s="96" t="s">
        <v>131</v>
      </c>
      <c r="H14" s="43">
        <v>2.21</v>
      </c>
      <c r="I14" s="44" t="s">
        <v>136</v>
      </c>
      <c r="J14" s="39">
        <v>2000000</v>
      </c>
      <c r="K14" s="39">
        <v>1100000</v>
      </c>
      <c r="L14" s="45">
        <v>900000</v>
      </c>
      <c r="M14" s="46">
        <v>0.55000000000000004</v>
      </c>
      <c r="N14" s="39">
        <v>1100000</v>
      </c>
      <c r="O14" s="1" t="b">
        <f t="shared" si="0"/>
        <v>1</v>
      </c>
      <c r="P14" s="37">
        <f t="shared" si="1"/>
        <v>0.55000000000000004</v>
      </c>
      <c r="Q14" s="38" t="b">
        <f t="shared" si="2"/>
        <v>1</v>
      </c>
      <c r="R14" s="38" t="b">
        <f t="shared" si="3"/>
        <v>1</v>
      </c>
    </row>
    <row r="15" spans="1:18" ht="30" customHeight="1" x14ac:dyDescent="0.25">
      <c r="A15" s="96">
        <v>13</v>
      </c>
      <c r="B15" s="96" t="s">
        <v>92</v>
      </c>
      <c r="C15" s="41" t="s">
        <v>102</v>
      </c>
      <c r="D15" s="42" t="s">
        <v>63</v>
      </c>
      <c r="E15" s="42">
        <v>1002</v>
      </c>
      <c r="F15" s="40" t="s">
        <v>123</v>
      </c>
      <c r="G15" s="96" t="s">
        <v>131</v>
      </c>
      <c r="H15" s="43">
        <v>2.74</v>
      </c>
      <c r="I15" s="44" t="s">
        <v>141</v>
      </c>
      <c r="J15" s="39">
        <v>2000000</v>
      </c>
      <c r="K15" s="39">
        <v>1100000</v>
      </c>
      <c r="L15" s="45">
        <v>900000</v>
      </c>
      <c r="M15" s="46">
        <v>0.55000000000000004</v>
      </c>
      <c r="N15" s="39">
        <v>1100000</v>
      </c>
      <c r="O15" s="1" t="b">
        <f t="shared" si="0"/>
        <v>1</v>
      </c>
      <c r="P15" s="37">
        <f t="shared" si="1"/>
        <v>0.55000000000000004</v>
      </c>
      <c r="Q15" s="38" t="b">
        <f t="shared" si="2"/>
        <v>1</v>
      </c>
      <c r="R15" s="38" t="b">
        <f t="shared" si="3"/>
        <v>1</v>
      </c>
    </row>
    <row r="16" spans="1:18" ht="30" customHeight="1" x14ac:dyDescent="0.25">
      <c r="A16" s="96">
        <v>14</v>
      </c>
      <c r="B16" s="96" t="s">
        <v>93</v>
      </c>
      <c r="C16" s="41" t="s">
        <v>102</v>
      </c>
      <c r="D16" s="42" t="s">
        <v>78</v>
      </c>
      <c r="E16" s="42">
        <v>1018</v>
      </c>
      <c r="F16" s="40" t="s">
        <v>124</v>
      </c>
      <c r="G16" s="96" t="s">
        <v>131</v>
      </c>
      <c r="H16" s="43">
        <v>1.1399999999999999</v>
      </c>
      <c r="I16" s="44" t="s">
        <v>142</v>
      </c>
      <c r="J16" s="39">
        <v>1203013</v>
      </c>
      <c r="K16" s="39">
        <v>661657</v>
      </c>
      <c r="L16" s="45">
        <v>541356</v>
      </c>
      <c r="M16" s="46">
        <v>0.55000000000000004</v>
      </c>
      <c r="N16" s="39">
        <v>661657</v>
      </c>
      <c r="O16" s="1" t="b">
        <f t="shared" si="0"/>
        <v>1</v>
      </c>
      <c r="P16" s="37">
        <f t="shared" si="1"/>
        <v>0.55000000000000004</v>
      </c>
      <c r="Q16" s="38" t="b">
        <f t="shared" si="2"/>
        <v>1</v>
      </c>
      <c r="R16" s="38" t="b">
        <f t="shared" si="3"/>
        <v>1</v>
      </c>
    </row>
    <row r="17" spans="1:18" ht="30" customHeight="1" x14ac:dyDescent="0.25">
      <c r="A17" s="96">
        <v>15</v>
      </c>
      <c r="B17" s="96" t="s">
        <v>94</v>
      </c>
      <c r="C17" s="41" t="s">
        <v>102</v>
      </c>
      <c r="D17" s="42" t="s">
        <v>62</v>
      </c>
      <c r="E17" s="42">
        <v>1001</v>
      </c>
      <c r="F17" s="40" t="s">
        <v>125</v>
      </c>
      <c r="G17" s="96" t="s">
        <v>131</v>
      </c>
      <c r="H17" s="43">
        <v>2.4</v>
      </c>
      <c r="I17" s="44" t="s">
        <v>143</v>
      </c>
      <c r="J17" s="39">
        <v>1324711</v>
      </c>
      <c r="K17" s="39">
        <v>728591</v>
      </c>
      <c r="L17" s="45">
        <v>596120</v>
      </c>
      <c r="M17" s="46">
        <v>0.55000000000000004</v>
      </c>
      <c r="N17" s="39">
        <v>728591</v>
      </c>
      <c r="O17" s="1" t="b">
        <f t="shared" si="0"/>
        <v>1</v>
      </c>
      <c r="P17" s="37">
        <f t="shared" si="1"/>
        <v>0.55000000000000004</v>
      </c>
      <c r="Q17" s="38" t="b">
        <f t="shared" si="2"/>
        <v>1</v>
      </c>
      <c r="R17" s="38" t="b">
        <f t="shared" si="3"/>
        <v>1</v>
      </c>
    </row>
    <row r="18" spans="1:18" ht="30" customHeight="1" x14ac:dyDescent="0.25">
      <c r="A18" s="96">
        <v>16</v>
      </c>
      <c r="B18" s="96" t="s">
        <v>95</v>
      </c>
      <c r="C18" s="41" t="s">
        <v>102</v>
      </c>
      <c r="D18" s="42" t="s">
        <v>106</v>
      </c>
      <c r="E18" s="42">
        <v>1005102</v>
      </c>
      <c r="F18" s="40" t="s">
        <v>126</v>
      </c>
      <c r="G18" s="96" t="s">
        <v>131</v>
      </c>
      <c r="H18" s="43">
        <v>3.327</v>
      </c>
      <c r="I18" s="44" t="s">
        <v>135</v>
      </c>
      <c r="J18" s="39">
        <v>2000000</v>
      </c>
      <c r="K18" s="39">
        <v>1100000</v>
      </c>
      <c r="L18" s="45">
        <v>900000</v>
      </c>
      <c r="M18" s="46">
        <v>0.55000000000000004</v>
      </c>
      <c r="N18" s="39">
        <v>1100000</v>
      </c>
      <c r="O18" s="1" t="b">
        <f t="shared" si="0"/>
        <v>1</v>
      </c>
      <c r="P18" s="37">
        <f t="shared" si="1"/>
        <v>0.55000000000000004</v>
      </c>
      <c r="Q18" s="38" t="b">
        <f t="shared" si="2"/>
        <v>1</v>
      </c>
      <c r="R18" s="38" t="b">
        <f t="shared" si="3"/>
        <v>1</v>
      </c>
    </row>
    <row r="19" spans="1:18" ht="30" customHeight="1" x14ac:dyDescent="0.25">
      <c r="A19" s="96">
        <v>17</v>
      </c>
      <c r="B19" s="96" t="s">
        <v>96</v>
      </c>
      <c r="C19" s="41" t="s">
        <v>102</v>
      </c>
      <c r="D19" s="42" t="s">
        <v>107</v>
      </c>
      <c r="E19" s="42">
        <v>1018043</v>
      </c>
      <c r="F19" s="40" t="s">
        <v>463</v>
      </c>
      <c r="G19" s="96" t="s">
        <v>131</v>
      </c>
      <c r="H19" s="43">
        <v>0.73299999999999998</v>
      </c>
      <c r="I19" s="44" t="s">
        <v>134</v>
      </c>
      <c r="J19" s="39">
        <v>452145</v>
      </c>
      <c r="K19" s="39">
        <v>248679</v>
      </c>
      <c r="L19" s="45">
        <v>203466</v>
      </c>
      <c r="M19" s="46">
        <v>0.55000000000000004</v>
      </c>
      <c r="N19" s="39">
        <v>248679</v>
      </c>
      <c r="O19" s="1" t="b">
        <f t="shared" si="0"/>
        <v>1</v>
      </c>
      <c r="P19" s="37">
        <f t="shared" si="1"/>
        <v>0.55000000000000004</v>
      </c>
      <c r="Q19" s="38" t="b">
        <f t="shared" si="2"/>
        <v>1</v>
      </c>
      <c r="R19" s="38" t="b">
        <f t="shared" si="3"/>
        <v>1</v>
      </c>
    </row>
    <row r="20" spans="1:18" ht="30" customHeight="1" x14ac:dyDescent="0.25">
      <c r="A20" s="96">
        <v>18</v>
      </c>
      <c r="B20" s="96" t="s">
        <v>97</v>
      </c>
      <c r="C20" s="41" t="s">
        <v>102</v>
      </c>
      <c r="D20" s="42" t="s">
        <v>108</v>
      </c>
      <c r="E20" s="42">
        <v>1017102</v>
      </c>
      <c r="F20" s="40" t="s">
        <v>127</v>
      </c>
      <c r="G20" s="96" t="s">
        <v>131</v>
      </c>
      <c r="H20" s="43">
        <v>1.7</v>
      </c>
      <c r="I20" s="44" t="s">
        <v>144</v>
      </c>
      <c r="J20" s="39">
        <v>1198000</v>
      </c>
      <c r="K20" s="39">
        <v>658900</v>
      </c>
      <c r="L20" s="45">
        <v>539100</v>
      </c>
      <c r="M20" s="46">
        <v>0.55000000000000004</v>
      </c>
      <c r="N20" s="39">
        <v>658900</v>
      </c>
      <c r="O20" s="1" t="b">
        <f t="shared" si="0"/>
        <v>1</v>
      </c>
      <c r="P20" s="37">
        <f t="shared" si="1"/>
        <v>0.55000000000000004</v>
      </c>
      <c r="Q20" s="38" t="b">
        <f t="shared" si="2"/>
        <v>1</v>
      </c>
      <c r="R20" s="38" t="b">
        <f t="shared" si="3"/>
        <v>1</v>
      </c>
    </row>
    <row r="21" spans="1:18" ht="30" customHeight="1" x14ac:dyDescent="0.25">
      <c r="A21" s="96">
        <v>19</v>
      </c>
      <c r="B21" s="96" t="s">
        <v>98</v>
      </c>
      <c r="C21" s="41" t="s">
        <v>102</v>
      </c>
      <c r="D21" s="42" t="s">
        <v>79</v>
      </c>
      <c r="E21" s="42">
        <v>1020</v>
      </c>
      <c r="F21" s="40" t="s">
        <v>128</v>
      </c>
      <c r="G21" s="96" t="s">
        <v>131</v>
      </c>
      <c r="H21" s="43">
        <v>2</v>
      </c>
      <c r="I21" s="44" t="s">
        <v>132</v>
      </c>
      <c r="J21" s="39">
        <v>2000000</v>
      </c>
      <c r="K21" s="39">
        <f>ROUNDDOWN(J21*M21,2)</f>
        <v>1600000</v>
      </c>
      <c r="L21" s="45">
        <f>J21-K21</f>
        <v>400000</v>
      </c>
      <c r="M21" s="46">
        <v>0.8</v>
      </c>
      <c r="N21" s="39">
        <f>K21</f>
        <v>1600000</v>
      </c>
      <c r="O21" s="1" t="b">
        <f t="shared" si="0"/>
        <v>1</v>
      </c>
      <c r="P21" s="37">
        <f t="shared" si="1"/>
        <v>0.8</v>
      </c>
      <c r="Q21" s="38" t="b">
        <f t="shared" si="2"/>
        <v>1</v>
      </c>
      <c r="R21" s="38" t="b">
        <f t="shared" si="3"/>
        <v>1</v>
      </c>
    </row>
    <row r="22" spans="1:18" ht="30" customHeight="1" x14ac:dyDescent="0.25">
      <c r="A22" s="96">
        <v>20</v>
      </c>
      <c r="B22" s="96" t="s">
        <v>99</v>
      </c>
      <c r="C22" s="41" t="s">
        <v>102</v>
      </c>
      <c r="D22" s="42" t="s">
        <v>109</v>
      </c>
      <c r="E22" s="42">
        <v>1014062</v>
      </c>
      <c r="F22" s="40" t="s">
        <v>129</v>
      </c>
      <c r="G22" s="96" t="s">
        <v>131</v>
      </c>
      <c r="H22" s="43">
        <v>0.77</v>
      </c>
      <c r="I22" s="44" t="s">
        <v>145</v>
      </c>
      <c r="J22" s="39">
        <v>760140</v>
      </c>
      <c r="K22" s="39">
        <v>418077.00000000006</v>
      </c>
      <c r="L22" s="45">
        <v>342062.99999999994</v>
      </c>
      <c r="M22" s="46">
        <v>0.55000000000000004</v>
      </c>
      <c r="N22" s="39">
        <v>418077.00000000006</v>
      </c>
      <c r="O22" s="1" t="b">
        <f t="shared" si="0"/>
        <v>1</v>
      </c>
      <c r="P22" s="37">
        <f t="shared" si="1"/>
        <v>0.55000000000000004</v>
      </c>
      <c r="Q22" s="38" t="b">
        <f t="shared" si="2"/>
        <v>1</v>
      </c>
      <c r="R22" s="38" t="b">
        <f t="shared" si="3"/>
        <v>1</v>
      </c>
    </row>
    <row r="23" spans="1:18" ht="30" customHeight="1" x14ac:dyDescent="0.25">
      <c r="A23" s="96">
        <v>21</v>
      </c>
      <c r="B23" s="96" t="s">
        <v>101</v>
      </c>
      <c r="C23" s="41" t="s">
        <v>102</v>
      </c>
      <c r="D23" s="42" t="s">
        <v>111</v>
      </c>
      <c r="E23" s="42">
        <v>1010113</v>
      </c>
      <c r="F23" s="40" t="s">
        <v>465</v>
      </c>
      <c r="G23" s="96" t="s">
        <v>131</v>
      </c>
      <c r="H23" s="43">
        <v>0.92149999999999999</v>
      </c>
      <c r="I23" s="44" t="s">
        <v>147</v>
      </c>
      <c r="J23" s="39">
        <v>808171</v>
      </c>
      <c r="K23" s="39">
        <v>444494</v>
      </c>
      <c r="L23" s="45">
        <v>363677</v>
      </c>
      <c r="M23" s="46">
        <v>0.55000000000000004</v>
      </c>
      <c r="N23" s="39">
        <v>444494</v>
      </c>
      <c r="O23" s="1" t="b">
        <f t="shared" si="0"/>
        <v>1</v>
      </c>
      <c r="P23" s="37">
        <f t="shared" si="1"/>
        <v>0.55000000000000004</v>
      </c>
      <c r="Q23" s="38" t="b">
        <f t="shared" si="2"/>
        <v>1</v>
      </c>
      <c r="R23" s="38" t="b">
        <f t="shared" si="3"/>
        <v>1</v>
      </c>
    </row>
    <row r="24" spans="1:18" ht="30" customHeight="1" x14ac:dyDescent="0.25">
      <c r="A24" s="96">
        <v>22</v>
      </c>
      <c r="B24" s="40" t="s">
        <v>355</v>
      </c>
      <c r="C24" s="41" t="s">
        <v>102</v>
      </c>
      <c r="D24" s="42" t="s">
        <v>77</v>
      </c>
      <c r="E24" s="42">
        <v>1017</v>
      </c>
      <c r="F24" s="40" t="s">
        <v>363</v>
      </c>
      <c r="G24" s="40" t="s">
        <v>131</v>
      </c>
      <c r="H24" s="43">
        <v>2.8079999999999998</v>
      </c>
      <c r="I24" s="44" t="s">
        <v>133</v>
      </c>
      <c r="J24" s="39">
        <v>1865910</v>
      </c>
      <c r="K24" s="39">
        <f>ROUNDDOWN(J24*M24,2)</f>
        <v>1119546</v>
      </c>
      <c r="L24" s="45">
        <f>J24-K24</f>
        <v>746364</v>
      </c>
      <c r="M24" s="46">
        <v>0.6</v>
      </c>
      <c r="N24" s="39">
        <f>K24</f>
        <v>1119546</v>
      </c>
      <c r="O24" s="1" t="b">
        <f t="shared" ref="O24" si="4">K24=SUM(N24:N24)</f>
        <v>1</v>
      </c>
      <c r="P24" s="37">
        <f t="shared" ref="P24" si="5">ROUND(K24/J24,4)</f>
        <v>0.6</v>
      </c>
      <c r="Q24" s="38" t="b">
        <f t="shared" ref="Q24" si="6">P24=M24</f>
        <v>1</v>
      </c>
      <c r="R24" s="38" t="b">
        <f t="shared" ref="R24" si="7">J24=K24+L24</f>
        <v>1</v>
      </c>
    </row>
    <row r="25" spans="1:18" ht="30" customHeight="1" x14ac:dyDescent="0.25">
      <c r="A25" s="118" t="s">
        <v>471</v>
      </c>
      <c r="B25" s="118" t="s">
        <v>100</v>
      </c>
      <c r="C25" s="119" t="s">
        <v>102</v>
      </c>
      <c r="D25" s="120" t="s">
        <v>70</v>
      </c>
      <c r="E25" s="120">
        <v>1010</v>
      </c>
      <c r="F25" s="121" t="s">
        <v>130</v>
      </c>
      <c r="G25" s="118" t="s">
        <v>131</v>
      </c>
      <c r="H25" s="122">
        <v>1.4319999999999999</v>
      </c>
      <c r="I25" s="123" t="s">
        <v>136</v>
      </c>
      <c r="J25" s="124">
        <v>2000000</v>
      </c>
      <c r="K25" s="124">
        <v>209107.73</v>
      </c>
      <c r="L25" s="125">
        <v>1790892.27</v>
      </c>
      <c r="M25" s="126">
        <v>0.55000000000000004</v>
      </c>
      <c r="N25" s="124">
        <v>209107.73</v>
      </c>
      <c r="O25" s="1" t="b">
        <f t="shared" si="0"/>
        <v>1</v>
      </c>
      <c r="P25" s="37">
        <f t="shared" si="1"/>
        <v>0.1046</v>
      </c>
      <c r="Q25" s="38" t="b">
        <f t="shared" si="2"/>
        <v>0</v>
      </c>
      <c r="R25" s="38" t="b">
        <f t="shared" si="3"/>
        <v>1</v>
      </c>
    </row>
    <row r="26" spans="1:18" ht="20.100000000000001" customHeight="1" x14ac:dyDescent="0.25">
      <c r="A26" s="115" t="s">
        <v>37</v>
      </c>
      <c r="B26" s="115"/>
      <c r="C26" s="115"/>
      <c r="D26" s="115"/>
      <c r="E26" s="115"/>
      <c r="F26" s="115"/>
      <c r="G26" s="115"/>
      <c r="H26" s="47">
        <f>SUM(H3:H25)</f>
        <v>48.808500000000009</v>
      </c>
      <c r="I26" s="48" t="s">
        <v>12</v>
      </c>
      <c r="J26" s="49">
        <f>SUM(J3:J25)</f>
        <v>37572478</v>
      </c>
      <c r="K26" s="49">
        <f>SUM(K3:K25)</f>
        <v>21667165.330000002</v>
      </c>
      <c r="L26" s="49">
        <f>SUM(L3:L25)</f>
        <v>15905312.67</v>
      </c>
      <c r="M26" s="51" t="s">
        <v>12</v>
      </c>
      <c r="N26" s="50">
        <f>SUM(N3:N25)</f>
        <v>21667165.330000002</v>
      </c>
      <c r="O26" s="1" t="b">
        <f t="shared" si="0"/>
        <v>1</v>
      </c>
      <c r="P26" s="37">
        <f t="shared" si="1"/>
        <v>0.57669999999999999</v>
      </c>
      <c r="Q26" s="38" t="s">
        <v>12</v>
      </c>
      <c r="R26" s="38" t="b">
        <f t="shared" si="3"/>
        <v>1</v>
      </c>
    </row>
    <row r="27" spans="1:18" x14ac:dyDescent="0.25">
      <c r="A27" s="31"/>
      <c r="B27" s="31"/>
      <c r="C27" s="31"/>
      <c r="D27" s="31"/>
      <c r="E27" s="31"/>
      <c r="F27" s="31"/>
      <c r="G27" s="31"/>
    </row>
    <row r="28" spans="1:18" x14ac:dyDescent="0.25">
      <c r="A28" s="30" t="s">
        <v>38</v>
      </c>
      <c r="B28" s="30"/>
      <c r="C28" s="30"/>
      <c r="D28" s="30"/>
      <c r="E28" s="30"/>
      <c r="F28" s="30"/>
      <c r="G28" s="30"/>
      <c r="H28" s="13"/>
      <c r="I28" s="13"/>
      <c r="J28" s="5"/>
      <c r="K28" s="13"/>
      <c r="L28" s="13"/>
      <c r="N28" s="13"/>
      <c r="O28" s="1"/>
      <c r="R28" s="38"/>
    </row>
    <row r="29" spans="1:18" ht="28.5" customHeight="1" x14ac:dyDescent="0.25">
      <c r="A29" s="111" t="s">
        <v>34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"/>
    </row>
    <row r="30" spans="1:18" x14ac:dyDescent="0.25">
      <c r="B30" s="32"/>
      <c r="C30" s="32"/>
      <c r="D30" s="32"/>
      <c r="E30" s="32"/>
      <c r="F30" s="32"/>
      <c r="G30" s="32"/>
      <c r="J30" s="27"/>
    </row>
  </sheetData>
  <mergeCells count="15">
    <mergeCell ref="G1:G2"/>
    <mergeCell ref="A29:N29"/>
    <mergeCell ref="L1:L2"/>
    <mergeCell ref="M1:M2"/>
    <mergeCell ref="H1:H2"/>
    <mergeCell ref="I1:I2"/>
    <mergeCell ref="J1:J2"/>
    <mergeCell ref="K1:K2"/>
    <mergeCell ref="D1:D2"/>
    <mergeCell ref="E1:E2"/>
    <mergeCell ref="A26:G26"/>
    <mergeCell ref="A1:A2"/>
    <mergeCell ref="B1:B2"/>
    <mergeCell ref="C1:C2"/>
    <mergeCell ref="F1:F2"/>
  </mergeCells>
  <conditionalFormatting sqref="O3:R26">
    <cfRule type="cellIs" dxfId="15" priority="15" operator="equal">
      <formula>FALSE</formula>
    </cfRule>
  </conditionalFormatting>
  <conditionalFormatting sqref="O3:Q26">
    <cfRule type="containsText" dxfId="14" priority="13" operator="containsText" text="fałsz">
      <formula>NOT(ISERROR(SEARCH("fałsz",O3)))</formula>
    </cfRule>
  </conditionalFormatting>
  <conditionalFormatting sqref="R28">
    <cfRule type="cellIs" dxfId="13" priority="12" operator="equal">
      <formula>FALSE</formula>
    </cfRule>
  </conditionalFormatting>
  <conditionalFormatting sqref="R28">
    <cfRule type="cellIs" dxfId="12" priority="11" operator="equal">
      <formula>FALSE</formula>
    </cfRule>
  </conditionalFormatting>
  <dataValidations count="2">
    <dataValidation type="list" allowBlank="1" showInputMessage="1" showErrorMessage="1" sqref="G3:G25" xr:uid="{00000000-0002-0000-0200-000000000000}">
      <formula1>"R"</formula1>
    </dataValidation>
    <dataValidation type="list" allowBlank="1" showInputMessage="1" showErrorMessage="1" sqref="C3:C25" xr:uid="{00000000-0002-0000-0200-000001000000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81" fitToHeight="0" orientation="landscape" r:id="rId1"/>
  <headerFooter>
    <oddHeader>&amp;LWojewództwo Łódzkie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4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6" width="15.7109375" style="3" customWidth="1"/>
    <col min="7" max="7" width="44" style="3" customWidth="1"/>
    <col min="8" max="10" width="15.7109375" style="3" customWidth="1"/>
    <col min="11" max="11" width="15.7109375" style="4" customWidth="1"/>
    <col min="12" max="13" width="15.7109375" style="3" customWidth="1"/>
    <col min="14" max="14" width="15.7109375" style="1" customWidth="1"/>
    <col min="15" max="15" width="15.7109375" style="3" customWidth="1"/>
    <col min="16" max="16" width="15.7109375" style="35" customWidth="1"/>
    <col min="17" max="18" width="15.7109375" style="1" customWidth="1"/>
    <col min="19" max="19" width="15.7109375" style="35" customWidth="1"/>
    <col min="20" max="16384" width="9.140625" style="3"/>
  </cols>
  <sheetData>
    <row r="1" spans="1:19" ht="33.75" customHeight="1" x14ac:dyDescent="0.25">
      <c r="A1" s="110" t="s">
        <v>4</v>
      </c>
      <c r="B1" s="110" t="s">
        <v>5</v>
      </c>
      <c r="C1" s="116" t="s">
        <v>40</v>
      </c>
      <c r="D1" s="112" t="s">
        <v>6</v>
      </c>
      <c r="E1" s="112" t="s">
        <v>27</v>
      </c>
      <c r="F1" s="112" t="s">
        <v>13</v>
      </c>
      <c r="G1" s="112" t="s">
        <v>7</v>
      </c>
      <c r="H1" s="110" t="s">
        <v>22</v>
      </c>
      <c r="I1" s="110" t="s">
        <v>8</v>
      </c>
      <c r="J1" s="110" t="s">
        <v>21</v>
      </c>
      <c r="K1" s="114" t="s">
        <v>9</v>
      </c>
      <c r="L1" s="110" t="s">
        <v>14</v>
      </c>
      <c r="M1" s="112" t="s">
        <v>11</v>
      </c>
      <c r="N1" s="110" t="s">
        <v>10</v>
      </c>
      <c r="O1" s="53" t="s">
        <v>39</v>
      </c>
      <c r="P1" s="1"/>
    </row>
    <row r="2" spans="1:19" ht="33.75" customHeight="1" x14ac:dyDescent="0.25">
      <c r="A2" s="110"/>
      <c r="B2" s="110"/>
      <c r="C2" s="117"/>
      <c r="D2" s="113"/>
      <c r="E2" s="113"/>
      <c r="F2" s="113"/>
      <c r="G2" s="113"/>
      <c r="H2" s="110"/>
      <c r="I2" s="110"/>
      <c r="J2" s="110"/>
      <c r="K2" s="114"/>
      <c r="L2" s="110"/>
      <c r="M2" s="113"/>
      <c r="N2" s="110"/>
      <c r="O2" s="53">
        <v>2023</v>
      </c>
      <c r="P2" s="1" t="s">
        <v>23</v>
      </c>
      <c r="Q2" s="1" t="s">
        <v>24</v>
      </c>
      <c r="R2" s="1" t="s">
        <v>25</v>
      </c>
      <c r="S2" s="36" t="s">
        <v>26</v>
      </c>
    </row>
    <row r="3" spans="1:19" ht="30" customHeight="1" x14ac:dyDescent="0.25">
      <c r="A3" s="96">
        <v>1</v>
      </c>
      <c r="B3" s="96" t="s">
        <v>148</v>
      </c>
      <c r="C3" s="41" t="s">
        <v>102</v>
      </c>
      <c r="D3" s="42" t="s">
        <v>212</v>
      </c>
      <c r="E3" s="42">
        <v>1015082</v>
      </c>
      <c r="F3" s="42" t="s">
        <v>55</v>
      </c>
      <c r="G3" s="40" t="s">
        <v>278</v>
      </c>
      <c r="H3" s="96" t="s">
        <v>131</v>
      </c>
      <c r="I3" s="43">
        <v>2.1749999999999998</v>
      </c>
      <c r="J3" s="44" t="s">
        <v>139</v>
      </c>
      <c r="K3" s="39">
        <v>1199935</v>
      </c>
      <c r="L3" s="39">
        <v>659964</v>
      </c>
      <c r="M3" s="45">
        <v>539971</v>
      </c>
      <c r="N3" s="46">
        <v>0.55000000000000004</v>
      </c>
      <c r="O3" s="39">
        <v>659964</v>
      </c>
      <c r="P3" s="1" t="b">
        <f t="shared" ref="P3:P70" si="0">L3=SUM(O3:O3)</f>
        <v>1</v>
      </c>
      <c r="Q3" s="37">
        <f>ROUND(L3/K3,4)</f>
        <v>0.55000000000000004</v>
      </c>
      <c r="R3" s="38" t="b">
        <f>Q3=N3</f>
        <v>1</v>
      </c>
      <c r="S3" s="38" t="b">
        <f t="shared" ref="S3:S70" si="1">K3=L3+M3</f>
        <v>1</v>
      </c>
    </row>
    <row r="4" spans="1:19" ht="30" customHeight="1" x14ac:dyDescent="0.25">
      <c r="A4" s="96">
        <v>2</v>
      </c>
      <c r="B4" s="96" t="s">
        <v>149</v>
      </c>
      <c r="C4" s="41" t="s">
        <v>102</v>
      </c>
      <c r="D4" s="42" t="s">
        <v>213</v>
      </c>
      <c r="E4" s="42">
        <v>1016072</v>
      </c>
      <c r="F4" s="42" t="s">
        <v>56</v>
      </c>
      <c r="G4" s="40" t="s">
        <v>279</v>
      </c>
      <c r="H4" s="96" t="s">
        <v>131</v>
      </c>
      <c r="I4" s="43">
        <v>1</v>
      </c>
      <c r="J4" s="44" t="s">
        <v>137</v>
      </c>
      <c r="K4" s="39">
        <v>914195</v>
      </c>
      <c r="L4" s="39">
        <v>502807</v>
      </c>
      <c r="M4" s="45">
        <v>411388</v>
      </c>
      <c r="N4" s="46">
        <v>0.55000000000000004</v>
      </c>
      <c r="O4" s="39">
        <v>502807</v>
      </c>
      <c r="P4" s="1" t="b">
        <f t="shared" si="0"/>
        <v>1</v>
      </c>
      <c r="Q4" s="37">
        <f t="shared" ref="Q4:Q65" si="2">ROUND(L4/K4,4)</f>
        <v>0.55000000000000004</v>
      </c>
      <c r="R4" s="38" t="b">
        <f t="shared" ref="R4:R65" si="3">Q4=N4</f>
        <v>1</v>
      </c>
      <c r="S4" s="38" t="b">
        <f t="shared" si="1"/>
        <v>1</v>
      </c>
    </row>
    <row r="5" spans="1:19" ht="30" customHeight="1" x14ac:dyDescent="0.25">
      <c r="A5" s="96">
        <v>3</v>
      </c>
      <c r="B5" s="96" t="s">
        <v>150</v>
      </c>
      <c r="C5" s="41" t="s">
        <v>102</v>
      </c>
      <c r="D5" s="42" t="s">
        <v>214</v>
      </c>
      <c r="E5" s="42">
        <v>1016011</v>
      </c>
      <c r="F5" s="42" t="s">
        <v>56</v>
      </c>
      <c r="G5" s="40" t="s">
        <v>464</v>
      </c>
      <c r="H5" s="96" t="s">
        <v>131</v>
      </c>
      <c r="I5" s="43">
        <v>0.61</v>
      </c>
      <c r="J5" s="44" t="s">
        <v>147</v>
      </c>
      <c r="K5" s="39">
        <v>1200000</v>
      </c>
      <c r="L5" s="39">
        <v>660000</v>
      </c>
      <c r="M5" s="45">
        <v>540000</v>
      </c>
      <c r="N5" s="46">
        <v>0.55000000000000004</v>
      </c>
      <c r="O5" s="39">
        <v>660000</v>
      </c>
      <c r="P5" s="1" t="b">
        <f t="shared" si="0"/>
        <v>1</v>
      </c>
      <c r="Q5" s="37">
        <f t="shared" si="2"/>
        <v>0.55000000000000004</v>
      </c>
      <c r="R5" s="38" t="b">
        <f t="shared" si="3"/>
        <v>1</v>
      </c>
      <c r="S5" s="38" t="b">
        <f t="shared" si="1"/>
        <v>1</v>
      </c>
    </row>
    <row r="6" spans="1:19" ht="30" customHeight="1" x14ac:dyDescent="0.25">
      <c r="A6" s="96">
        <v>4</v>
      </c>
      <c r="B6" s="96" t="s">
        <v>151</v>
      </c>
      <c r="C6" s="41" t="s">
        <v>102</v>
      </c>
      <c r="D6" s="42" t="s">
        <v>215</v>
      </c>
      <c r="E6" s="42">
        <v>1004072</v>
      </c>
      <c r="F6" s="42" t="s">
        <v>44</v>
      </c>
      <c r="G6" s="40" t="s">
        <v>280</v>
      </c>
      <c r="H6" s="96" t="s">
        <v>131</v>
      </c>
      <c r="I6" s="43">
        <v>0.75</v>
      </c>
      <c r="J6" s="44" t="s">
        <v>144</v>
      </c>
      <c r="K6" s="39">
        <v>700000</v>
      </c>
      <c r="L6" s="39">
        <f>ROUNDDOWN(K6*N6,2)</f>
        <v>560000</v>
      </c>
      <c r="M6" s="45">
        <f>K6-L6</f>
        <v>140000</v>
      </c>
      <c r="N6" s="46">
        <v>0.8</v>
      </c>
      <c r="O6" s="39">
        <f>L6</f>
        <v>560000</v>
      </c>
      <c r="P6" s="1" t="b">
        <f t="shared" si="0"/>
        <v>1</v>
      </c>
      <c r="Q6" s="37">
        <f t="shared" si="2"/>
        <v>0.8</v>
      </c>
      <c r="R6" s="38" t="b">
        <f t="shared" si="3"/>
        <v>1</v>
      </c>
      <c r="S6" s="38" t="b">
        <f t="shared" si="1"/>
        <v>1</v>
      </c>
    </row>
    <row r="7" spans="1:19" ht="30" customHeight="1" x14ac:dyDescent="0.25">
      <c r="A7" s="96">
        <v>5</v>
      </c>
      <c r="B7" s="96" t="s">
        <v>152</v>
      </c>
      <c r="C7" s="41" t="s">
        <v>102</v>
      </c>
      <c r="D7" s="42" t="s">
        <v>216</v>
      </c>
      <c r="E7" s="42">
        <v>1063011</v>
      </c>
      <c r="F7" s="42" t="s">
        <v>276</v>
      </c>
      <c r="G7" s="40" t="s">
        <v>281</v>
      </c>
      <c r="H7" s="96" t="s">
        <v>131</v>
      </c>
      <c r="I7" s="43">
        <v>0.40060000000000001</v>
      </c>
      <c r="J7" s="44" t="s">
        <v>139</v>
      </c>
      <c r="K7" s="39">
        <v>1193253</v>
      </c>
      <c r="L7" s="39">
        <v>656289</v>
      </c>
      <c r="M7" s="45">
        <v>536964</v>
      </c>
      <c r="N7" s="46">
        <v>0.55000000000000004</v>
      </c>
      <c r="O7" s="39">
        <v>656289</v>
      </c>
      <c r="P7" s="1" t="b">
        <f t="shared" si="0"/>
        <v>1</v>
      </c>
      <c r="Q7" s="37">
        <f t="shared" si="2"/>
        <v>0.55000000000000004</v>
      </c>
      <c r="R7" s="38" t="b">
        <f t="shared" si="3"/>
        <v>1</v>
      </c>
      <c r="S7" s="38" t="b">
        <f t="shared" si="1"/>
        <v>1</v>
      </c>
    </row>
    <row r="8" spans="1:19" ht="30" customHeight="1" x14ac:dyDescent="0.25">
      <c r="A8" s="96">
        <v>6</v>
      </c>
      <c r="B8" s="96" t="s">
        <v>153</v>
      </c>
      <c r="C8" s="41" t="s">
        <v>102</v>
      </c>
      <c r="D8" s="42" t="s">
        <v>217</v>
      </c>
      <c r="E8" s="42">
        <v>1013011</v>
      </c>
      <c r="F8" s="42" t="s">
        <v>53</v>
      </c>
      <c r="G8" s="40" t="s">
        <v>282</v>
      </c>
      <c r="H8" s="96" t="s">
        <v>131</v>
      </c>
      <c r="I8" s="43">
        <v>2.4900000000000002</v>
      </c>
      <c r="J8" s="44" t="s">
        <v>341</v>
      </c>
      <c r="K8" s="39">
        <v>1199999</v>
      </c>
      <c r="L8" s="39">
        <v>659999</v>
      </c>
      <c r="M8" s="45">
        <v>540000</v>
      </c>
      <c r="N8" s="46">
        <v>0.55000000000000004</v>
      </c>
      <c r="O8" s="39">
        <v>659999</v>
      </c>
      <c r="P8" s="1" t="b">
        <f t="shared" si="0"/>
        <v>1</v>
      </c>
      <c r="Q8" s="37">
        <f t="shared" si="2"/>
        <v>0.55000000000000004</v>
      </c>
      <c r="R8" s="38" t="b">
        <f t="shared" si="3"/>
        <v>1</v>
      </c>
      <c r="S8" s="38" t="b">
        <f t="shared" si="1"/>
        <v>1</v>
      </c>
    </row>
    <row r="9" spans="1:19" ht="30" customHeight="1" x14ac:dyDescent="0.25">
      <c r="A9" s="96">
        <v>7</v>
      </c>
      <c r="B9" s="96" t="s">
        <v>154</v>
      </c>
      <c r="C9" s="41" t="s">
        <v>102</v>
      </c>
      <c r="D9" s="42" t="s">
        <v>218</v>
      </c>
      <c r="E9" s="42">
        <v>1013052</v>
      </c>
      <c r="F9" s="42" t="s">
        <v>53</v>
      </c>
      <c r="G9" s="40" t="s">
        <v>283</v>
      </c>
      <c r="H9" s="96" t="s">
        <v>131</v>
      </c>
      <c r="I9" s="43">
        <v>2.1579999999999999</v>
      </c>
      <c r="J9" s="44" t="s">
        <v>132</v>
      </c>
      <c r="K9" s="39">
        <v>806580</v>
      </c>
      <c r="L9" s="39">
        <v>443619.00000000006</v>
      </c>
      <c r="M9" s="45">
        <v>362960.99999999994</v>
      </c>
      <c r="N9" s="46">
        <v>0.55000000000000004</v>
      </c>
      <c r="O9" s="39">
        <v>443619.00000000006</v>
      </c>
      <c r="P9" s="1" t="b">
        <f t="shared" si="0"/>
        <v>1</v>
      </c>
      <c r="Q9" s="37">
        <f t="shared" si="2"/>
        <v>0.55000000000000004</v>
      </c>
      <c r="R9" s="38" t="b">
        <f t="shared" si="3"/>
        <v>1</v>
      </c>
      <c r="S9" s="38" t="b">
        <f t="shared" si="1"/>
        <v>1</v>
      </c>
    </row>
    <row r="10" spans="1:19" ht="30" customHeight="1" x14ac:dyDescent="0.25">
      <c r="A10" s="96">
        <v>8</v>
      </c>
      <c r="B10" s="96" t="s">
        <v>155</v>
      </c>
      <c r="C10" s="41" t="s">
        <v>102</v>
      </c>
      <c r="D10" s="42" t="s">
        <v>219</v>
      </c>
      <c r="E10" s="42">
        <v>1015022</v>
      </c>
      <c r="F10" s="42" t="s">
        <v>55</v>
      </c>
      <c r="G10" s="40" t="s">
        <v>284</v>
      </c>
      <c r="H10" s="96" t="s">
        <v>131</v>
      </c>
      <c r="I10" s="43">
        <v>0.42499999999999999</v>
      </c>
      <c r="J10" s="44" t="s">
        <v>146</v>
      </c>
      <c r="K10" s="39">
        <v>383291</v>
      </c>
      <c r="L10" s="39">
        <v>210810</v>
      </c>
      <c r="M10" s="45">
        <v>172481</v>
      </c>
      <c r="N10" s="46">
        <v>0.55000000000000004</v>
      </c>
      <c r="O10" s="39">
        <v>210810</v>
      </c>
      <c r="P10" s="1" t="b">
        <f t="shared" si="0"/>
        <v>1</v>
      </c>
      <c r="Q10" s="37">
        <f t="shared" si="2"/>
        <v>0.55000000000000004</v>
      </c>
      <c r="R10" s="38" t="b">
        <f t="shared" si="3"/>
        <v>1</v>
      </c>
      <c r="S10" s="38" t="b">
        <f t="shared" si="1"/>
        <v>1</v>
      </c>
    </row>
    <row r="11" spans="1:19" ht="30" customHeight="1" x14ac:dyDescent="0.25">
      <c r="A11" s="96">
        <v>9</v>
      </c>
      <c r="B11" s="96" t="s">
        <v>156</v>
      </c>
      <c r="C11" s="41" t="s">
        <v>102</v>
      </c>
      <c r="D11" s="42" t="s">
        <v>220</v>
      </c>
      <c r="E11" s="42" t="s">
        <v>462</v>
      </c>
      <c r="F11" s="42" t="s">
        <v>55</v>
      </c>
      <c r="G11" s="40" t="s">
        <v>285</v>
      </c>
      <c r="H11" s="96" t="s">
        <v>131</v>
      </c>
      <c r="I11" s="43">
        <v>1.095</v>
      </c>
      <c r="J11" s="44" t="s">
        <v>139</v>
      </c>
      <c r="K11" s="39">
        <v>921364</v>
      </c>
      <c r="L11" s="39">
        <v>506750</v>
      </c>
      <c r="M11" s="45">
        <v>414614</v>
      </c>
      <c r="N11" s="46">
        <v>0.55000000000000004</v>
      </c>
      <c r="O11" s="39">
        <v>506750</v>
      </c>
      <c r="P11" s="1" t="b">
        <f t="shared" si="0"/>
        <v>1</v>
      </c>
      <c r="Q11" s="37">
        <f t="shared" si="2"/>
        <v>0.55000000000000004</v>
      </c>
      <c r="R11" s="38" t="b">
        <f t="shared" si="3"/>
        <v>1</v>
      </c>
      <c r="S11" s="38" t="b">
        <f t="shared" si="1"/>
        <v>1</v>
      </c>
    </row>
    <row r="12" spans="1:19" ht="30" customHeight="1" x14ac:dyDescent="0.25">
      <c r="A12" s="96">
        <v>10</v>
      </c>
      <c r="B12" s="96" t="s">
        <v>157</v>
      </c>
      <c r="C12" s="41" t="s">
        <v>102</v>
      </c>
      <c r="D12" s="42" t="s">
        <v>221</v>
      </c>
      <c r="E12" s="42" t="s">
        <v>275</v>
      </c>
      <c r="F12" s="42" t="s">
        <v>56</v>
      </c>
      <c r="G12" s="40" t="s">
        <v>286</v>
      </c>
      <c r="H12" s="96" t="s">
        <v>131</v>
      </c>
      <c r="I12" s="43">
        <v>0.47199999999999998</v>
      </c>
      <c r="J12" s="44" t="s">
        <v>142</v>
      </c>
      <c r="K12" s="39">
        <v>522447</v>
      </c>
      <c r="L12" s="39">
        <v>287345</v>
      </c>
      <c r="M12" s="45">
        <v>235102</v>
      </c>
      <c r="N12" s="46">
        <v>0.55000000000000004</v>
      </c>
      <c r="O12" s="39">
        <v>287345</v>
      </c>
      <c r="P12" s="1" t="b">
        <f t="shared" si="0"/>
        <v>1</v>
      </c>
      <c r="Q12" s="37">
        <f t="shared" si="2"/>
        <v>0.55000000000000004</v>
      </c>
      <c r="R12" s="38" t="b">
        <f t="shared" si="3"/>
        <v>1</v>
      </c>
      <c r="S12" s="38" t="b">
        <f t="shared" si="1"/>
        <v>1</v>
      </c>
    </row>
    <row r="13" spans="1:19" ht="30" customHeight="1" x14ac:dyDescent="0.25">
      <c r="A13" s="96">
        <v>11</v>
      </c>
      <c r="B13" s="96" t="s">
        <v>158</v>
      </c>
      <c r="C13" s="41" t="s">
        <v>102</v>
      </c>
      <c r="D13" s="42" t="s">
        <v>222</v>
      </c>
      <c r="E13" s="42">
        <v>1007023</v>
      </c>
      <c r="F13" s="42" t="s">
        <v>47</v>
      </c>
      <c r="G13" s="40" t="s">
        <v>287</v>
      </c>
      <c r="H13" s="96" t="s">
        <v>131</v>
      </c>
      <c r="I13" s="43">
        <v>0.22500000000000001</v>
      </c>
      <c r="J13" s="44" t="s">
        <v>143</v>
      </c>
      <c r="K13" s="39">
        <v>242198</v>
      </c>
      <c r="L13" s="39">
        <v>133208</v>
      </c>
      <c r="M13" s="45">
        <v>108990</v>
      </c>
      <c r="N13" s="46">
        <v>0.55000000000000004</v>
      </c>
      <c r="O13" s="39">
        <v>133208</v>
      </c>
      <c r="P13" s="1" t="b">
        <f t="shared" si="0"/>
        <v>1</v>
      </c>
      <c r="Q13" s="37">
        <f t="shared" si="2"/>
        <v>0.55000000000000004</v>
      </c>
      <c r="R13" s="38" t="b">
        <f t="shared" si="3"/>
        <v>1</v>
      </c>
      <c r="S13" s="38" t="b">
        <f t="shared" si="1"/>
        <v>1</v>
      </c>
    </row>
    <row r="14" spans="1:19" ht="30" customHeight="1" x14ac:dyDescent="0.25">
      <c r="A14" s="96">
        <v>12</v>
      </c>
      <c r="B14" s="96" t="s">
        <v>159</v>
      </c>
      <c r="C14" s="41" t="s">
        <v>102</v>
      </c>
      <c r="D14" s="42" t="s">
        <v>223</v>
      </c>
      <c r="E14" s="42">
        <v>1007043</v>
      </c>
      <c r="F14" s="42" t="s">
        <v>47</v>
      </c>
      <c r="G14" s="40" t="s">
        <v>288</v>
      </c>
      <c r="H14" s="96" t="s">
        <v>131</v>
      </c>
      <c r="I14" s="43">
        <v>0.71</v>
      </c>
      <c r="J14" s="44" t="s">
        <v>133</v>
      </c>
      <c r="K14" s="39">
        <v>1200000</v>
      </c>
      <c r="L14" s="39">
        <f>ROUNDDOWN(K14*N14,2)</f>
        <v>960000</v>
      </c>
      <c r="M14" s="45">
        <f>K14-L14</f>
        <v>240000</v>
      </c>
      <c r="N14" s="46">
        <v>0.8</v>
      </c>
      <c r="O14" s="39">
        <f>L14</f>
        <v>960000</v>
      </c>
      <c r="P14" s="1" t="b">
        <f t="shared" si="0"/>
        <v>1</v>
      </c>
      <c r="Q14" s="37">
        <f t="shared" si="2"/>
        <v>0.8</v>
      </c>
      <c r="R14" s="38" t="b">
        <f t="shared" si="3"/>
        <v>1</v>
      </c>
      <c r="S14" s="38" t="b">
        <f t="shared" si="1"/>
        <v>1</v>
      </c>
    </row>
    <row r="15" spans="1:19" ht="30" customHeight="1" x14ac:dyDescent="0.25">
      <c r="A15" s="96">
        <v>13</v>
      </c>
      <c r="B15" s="96" t="s">
        <v>160</v>
      </c>
      <c r="C15" s="41" t="s">
        <v>102</v>
      </c>
      <c r="D15" s="42" t="s">
        <v>224</v>
      </c>
      <c r="E15" s="42">
        <v>1004052</v>
      </c>
      <c r="F15" s="42" t="s">
        <v>44</v>
      </c>
      <c r="G15" s="40" t="s">
        <v>289</v>
      </c>
      <c r="H15" s="96" t="s">
        <v>131</v>
      </c>
      <c r="I15" s="43">
        <v>1.655</v>
      </c>
      <c r="J15" s="44" t="s">
        <v>139</v>
      </c>
      <c r="K15" s="39">
        <v>1176906</v>
      </c>
      <c r="L15" s="39">
        <v>647298</v>
      </c>
      <c r="M15" s="45">
        <v>529608</v>
      </c>
      <c r="N15" s="46">
        <v>0.55000000000000004</v>
      </c>
      <c r="O15" s="39">
        <v>647298</v>
      </c>
      <c r="P15" s="1" t="b">
        <f t="shared" si="0"/>
        <v>1</v>
      </c>
      <c r="Q15" s="37">
        <f t="shared" si="2"/>
        <v>0.55000000000000004</v>
      </c>
      <c r="R15" s="38" t="b">
        <f t="shared" si="3"/>
        <v>1</v>
      </c>
      <c r="S15" s="38" t="b">
        <f t="shared" si="1"/>
        <v>1</v>
      </c>
    </row>
    <row r="16" spans="1:19" ht="30" customHeight="1" x14ac:dyDescent="0.25">
      <c r="A16" s="96">
        <v>14</v>
      </c>
      <c r="B16" s="96" t="s">
        <v>161</v>
      </c>
      <c r="C16" s="41" t="s">
        <v>102</v>
      </c>
      <c r="D16" s="42" t="s">
        <v>225</v>
      </c>
      <c r="E16" s="42">
        <v>1015052</v>
      </c>
      <c r="F16" s="42" t="s">
        <v>55</v>
      </c>
      <c r="G16" s="40" t="s">
        <v>290</v>
      </c>
      <c r="H16" s="96" t="s">
        <v>131</v>
      </c>
      <c r="I16" s="43">
        <v>0.63</v>
      </c>
      <c r="J16" s="44" t="s">
        <v>342</v>
      </c>
      <c r="K16" s="39">
        <v>1023360</v>
      </c>
      <c r="L16" s="39">
        <v>562848</v>
      </c>
      <c r="M16" s="45">
        <v>460512</v>
      </c>
      <c r="N16" s="46">
        <v>0.55000000000000004</v>
      </c>
      <c r="O16" s="39">
        <v>562848</v>
      </c>
      <c r="P16" s="1" t="b">
        <f t="shared" si="0"/>
        <v>1</v>
      </c>
      <c r="Q16" s="37">
        <f t="shared" si="2"/>
        <v>0.55000000000000004</v>
      </c>
      <c r="R16" s="38" t="b">
        <f t="shared" si="3"/>
        <v>1</v>
      </c>
      <c r="S16" s="38" t="b">
        <f t="shared" si="1"/>
        <v>1</v>
      </c>
    </row>
    <row r="17" spans="1:19" ht="30" customHeight="1" x14ac:dyDescent="0.25">
      <c r="A17" s="96">
        <v>15</v>
      </c>
      <c r="B17" s="96" t="s">
        <v>162</v>
      </c>
      <c r="C17" s="41" t="s">
        <v>102</v>
      </c>
      <c r="D17" s="42" t="s">
        <v>226</v>
      </c>
      <c r="E17" s="42">
        <v>1015062</v>
      </c>
      <c r="F17" s="42" t="s">
        <v>55</v>
      </c>
      <c r="G17" s="40" t="s">
        <v>291</v>
      </c>
      <c r="H17" s="96" t="s">
        <v>131</v>
      </c>
      <c r="I17" s="43">
        <v>0.88</v>
      </c>
      <c r="J17" s="44" t="s">
        <v>145</v>
      </c>
      <c r="K17" s="39">
        <v>530765</v>
      </c>
      <c r="L17" s="39">
        <v>291920</v>
      </c>
      <c r="M17" s="45">
        <v>238845</v>
      </c>
      <c r="N17" s="46">
        <v>0.55000000000000004</v>
      </c>
      <c r="O17" s="39">
        <v>291920</v>
      </c>
      <c r="P17" s="1" t="b">
        <f t="shared" si="0"/>
        <v>1</v>
      </c>
      <c r="Q17" s="37">
        <f t="shared" si="2"/>
        <v>0.55000000000000004</v>
      </c>
      <c r="R17" s="38" t="b">
        <f t="shared" si="3"/>
        <v>1</v>
      </c>
      <c r="S17" s="38" t="b">
        <f t="shared" si="1"/>
        <v>1</v>
      </c>
    </row>
    <row r="18" spans="1:19" ht="30" customHeight="1" x14ac:dyDescent="0.25">
      <c r="A18" s="96">
        <v>16</v>
      </c>
      <c r="B18" s="96" t="s">
        <v>163</v>
      </c>
      <c r="C18" s="41" t="s">
        <v>102</v>
      </c>
      <c r="D18" s="42" t="s">
        <v>227</v>
      </c>
      <c r="E18" s="42">
        <v>1008032</v>
      </c>
      <c r="F18" s="42" t="s">
        <v>48</v>
      </c>
      <c r="G18" s="40" t="s">
        <v>292</v>
      </c>
      <c r="H18" s="96" t="s">
        <v>131</v>
      </c>
      <c r="I18" s="43">
        <v>1.403</v>
      </c>
      <c r="J18" s="44" t="s">
        <v>137</v>
      </c>
      <c r="K18" s="39">
        <v>1111502</v>
      </c>
      <c r="L18" s="39">
        <v>611326</v>
      </c>
      <c r="M18" s="45">
        <v>500176</v>
      </c>
      <c r="N18" s="46">
        <v>0.55000000000000004</v>
      </c>
      <c r="O18" s="39">
        <v>611326</v>
      </c>
      <c r="P18" s="1" t="b">
        <f t="shared" si="0"/>
        <v>1</v>
      </c>
      <c r="Q18" s="37">
        <f t="shared" si="2"/>
        <v>0.55000000000000004</v>
      </c>
      <c r="R18" s="38" t="b">
        <f t="shared" si="3"/>
        <v>1</v>
      </c>
      <c r="S18" s="38" t="b">
        <f t="shared" si="1"/>
        <v>1</v>
      </c>
    </row>
    <row r="19" spans="1:19" ht="30" customHeight="1" x14ac:dyDescent="0.25">
      <c r="A19" s="96">
        <v>17</v>
      </c>
      <c r="B19" s="96" t="s">
        <v>164</v>
      </c>
      <c r="C19" s="41" t="s">
        <v>102</v>
      </c>
      <c r="D19" s="42" t="s">
        <v>228</v>
      </c>
      <c r="E19" s="42">
        <v>1013062</v>
      </c>
      <c r="F19" s="42" t="s">
        <v>53</v>
      </c>
      <c r="G19" s="40" t="s">
        <v>293</v>
      </c>
      <c r="H19" s="96" t="s">
        <v>131</v>
      </c>
      <c r="I19" s="43">
        <v>2.5350000000000001</v>
      </c>
      <c r="J19" s="44" t="s">
        <v>341</v>
      </c>
      <c r="K19" s="39">
        <v>1199259</v>
      </c>
      <c r="L19" s="39">
        <v>659592</v>
      </c>
      <c r="M19" s="45">
        <v>539667</v>
      </c>
      <c r="N19" s="46">
        <v>0.55000000000000004</v>
      </c>
      <c r="O19" s="39">
        <v>659592</v>
      </c>
      <c r="P19" s="1" t="b">
        <f t="shared" si="0"/>
        <v>1</v>
      </c>
      <c r="Q19" s="37">
        <f t="shared" si="2"/>
        <v>0.55000000000000004</v>
      </c>
      <c r="R19" s="38" t="b">
        <f t="shared" si="3"/>
        <v>1</v>
      </c>
      <c r="S19" s="38" t="b">
        <f t="shared" si="1"/>
        <v>1</v>
      </c>
    </row>
    <row r="20" spans="1:19" ht="30" customHeight="1" x14ac:dyDescent="0.25">
      <c r="A20" s="96">
        <v>18</v>
      </c>
      <c r="B20" s="96" t="s">
        <v>165</v>
      </c>
      <c r="C20" s="41" t="s">
        <v>102</v>
      </c>
      <c r="D20" s="42" t="s">
        <v>229</v>
      </c>
      <c r="E20" s="42">
        <v>1008042</v>
      </c>
      <c r="F20" s="42" t="s">
        <v>48</v>
      </c>
      <c r="G20" s="40" t="s">
        <v>294</v>
      </c>
      <c r="H20" s="96" t="s">
        <v>131</v>
      </c>
      <c r="I20" s="43">
        <v>2.86</v>
      </c>
      <c r="J20" s="44" t="s">
        <v>143</v>
      </c>
      <c r="K20" s="39">
        <v>1199941</v>
      </c>
      <c r="L20" s="39">
        <v>659967</v>
      </c>
      <c r="M20" s="45">
        <v>539974</v>
      </c>
      <c r="N20" s="46">
        <v>0.55000000000000004</v>
      </c>
      <c r="O20" s="39">
        <v>659967</v>
      </c>
      <c r="P20" s="1" t="b">
        <f t="shared" si="0"/>
        <v>1</v>
      </c>
      <c r="Q20" s="37">
        <f t="shared" si="2"/>
        <v>0.55000000000000004</v>
      </c>
      <c r="R20" s="38" t="b">
        <f t="shared" si="3"/>
        <v>1</v>
      </c>
      <c r="S20" s="38" t="b">
        <f t="shared" si="1"/>
        <v>1</v>
      </c>
    </row>
    <row r="21" spans="1:19" ht="30" customHeight="1" x14ac:dyDescent="0.25">
      <c r="A21" s="96">
        <v>19</v>
      </c>
      <c r="B21" s="96" t="s">
        <v>166</v>
      </c>
      <c r="C21" s="41" t="s">
        <v>102</v>
      </c>
      <c r="D21" s="42" t="s">
        <v>230</v>
      </c>
      <c r="E21" s="42">
        <v>1005052</v>
      </c>
      <c r="F21" s="42" t="s">
        <v>45</v>
      </c>
      <c r="G21" s="40" t="s">
        <v>295</v>
      </c>
      <c r="H21" s="96" t="s">
        <v>131</v>
      </c>
      <c r="I21" s="43">
        <v>1.4059999999999999</v>
      </c>
      <c r="J21" s="44" t="s">
        <v>139</v>
      </c>
      <c r="K21" s="39">
        <v>1194462</v>
      </c>
      <c r="L21" s="39">
        <v>656954</v>
      </c>
      <c r="M21" s="45">
        <v>537508</v>
      </c>
      <c r="N21" s="46">
        <v>0.55000000000000004</v>
      </c>
      <c r="O21" s="39">
        <v>656954</v>
      </c>
      <c r="P21" s="1" t="b">
        <f t="shared" si="0"/>
        <v>1</v>
      </c>
      <c r="Q21" s="37">
        <f t="shared" si="2"/>
        <v>0.55000000000000004</v>
      </c>
      <c r="R21" s="38" t="b">
        <f t="shared" si="3"/>
        <v>1</v>
      </c>
      <c r="S21" s="38" t="b">
        <f t="shared" si="1"/>
        <v>1</v>
      </c>
    </row>
    <row r="22" spans="1:19" ht="30" customHeight="1" x14ac:dyDescent="0.25">
      <c r="A22" s="96">
        <v>20</v>
      </c>
      <c r="B22" s="96" t="s">
        <v>167</v>
      </c>
      <c r="C22" s="41" t="s">
        <v>102</v>
      </c>
      <c r="D22" s="42" t="s">
        <v>231</v>
      </c>
      <c r="E22" s="42">
        <v>1016052</v>
      </c>
      <c r="F22" s="42" t="s">
        <v>56</v>
      </c>
      <c r="G22" s="40" t="s">
        <v>296</v>
      </c>
      <c r="H22" s="96" t="s">
        <v>131</v>
      </c>
      <c r="I22" s="43">
        <v>1.29</v>
      </c>
      <c r="J22" s="44" t="s">
        <v>143</v>
      </c>
      <c r="K22" s="39">
        <v>1078098</v>
      </c>
      <c r="L22" s="39">
        <v>592953</v>
      </c>
      <c r="M22" s="45">
        <v>485145</v>
      </c>
      <c r="N22" s="46">
        <v>0.55000000000000004</v>
      </c>
      <c r="O22" s="39">
        <v>592953</v>
      </c>
      <c r="P22" s="1" t="b">
        <f t="shared" si="0"/>
        <v>1</v>
      </c>
      <c r="Q22" s="37">
        <f t="shared" si="2"/>
        <v>0.55000000000000004</v>
      </c>
      <c r="R22" s="38" t="b">
        <f t="shared" si="3"/>
        <v>1</v>
      </c>
      <c r="S22" s="38" t="b">
        <f t="shared" si="1"/>
        <v>1</v>
      </c>
    </row>
    <row r="23" spans="1:19" ht="30" customHeight="1" x14ac:dyDescent="0.25">
      <c r="A23" s="96">
        <v>21</v>
      </c>
      <c r="B23" s="96" t="s">
        <v>168</v>
      </c>
      <c r="C23" s="41" t="s">
        <v>102</v>
      </c>
      <c r="D23" s="42" t="s">
        <v>232</v>
      </c>
      <c r="E23" s="42">
        <v>1006103</v>
      </c>
      <c r="F23" s="42" t="s">
        <v>46</v>
      </c>
      <c r="G23" s="40" t="s">
        <v>297</v>
      </c>
      <c r="H23" s="96" t="s">
        <v>131</v>
      </c>
      <c r="I23" s="43">
        <v>0.5</v>
      </c>
      <c r="J23" s="44" t="s">
        <v>343</v>
      </c>
      <c r="K23" s="39">
        <v>1199988</v>
      </c>
      <c r="L23" s="39">
        <v>659993</v>
      </c>
      <c r="M23" s="45">
        <v>539995</v>
      </c>
      <c r="N23" s="46">
        <v>0.55000000000000004</v>
      </c>
      <c r="O23" s="39">
        <v>659993</v>
      </c>
      <c r="P23" s="1" t="b">
        <f t="shared" si="0"/>
        <v>1</v>
      </c>
      <c r="Q23" s="37">
        <f t="shared" si="2"/>
        <v>0.55000000000000004</v>
      </c>
      <c r="R23" s="38" t="b">
        <f t="shared" si="3"/>
        <v>1</v>
      </c>
      <c r="S23" s="38" t="b">
        <f t="shared" si="1"/>
        <v>1</v>
      </c>
    </row>
    <row r="24" spans="1:19" ht="30" customHeight="1" x14ac:dyDescent="0.25">
      <c r="A24" s="96">
        <v>22</v>
      </c>
      <c r="B24" s="96" t="s">
        <v>169</v>
      </c>
      <c r="C24" s="41" t="s">
        <v>102</v>
      </c>
      <c r="D24" s="42" t="s">
        <v>110</v>
      </c>
      <c r="E24" s="42">
        <v>1062011</v>
      </c>
      <c r="F24" s="42" t="s">
        <v>277</v>
      </c>
      <c r="G24" s="40" t="s">
        <v>298</v>
      </c>
      <c r="H24" s="96" t="s">
        <v>131</v>
      </c>
      <c r="I24" s="43">
        <v>0.51500000000000001</v>
      </c>
      <c r="J24" s="44" t="s">
        <v>146</v>
      </c>
      <c r="K24" s="39">
        <v>1100000</v>
      </c>
      <c r="L24" s="39">
        <v>605000</v>
      </c>
      <c r="M24" s="45">
        <v>495000</v>
      </c>
      <c r="N24" s="46">
        <v>0.55000000000000004</v>
      </c>
      <c r="O24" s="39">
        <v>605000</v>
      </c>
      <c r="P24" s="1" t="b">
        <f t="shared" si="0"/>
        <v>1</v>
      </c>
      <c r="Q24" s="37">
        <f t="shared" si="2"/>
        <v>0.55000000000000004</v>
      </c>
      <c r="R24" s="38" t="b">
        <f t="shared" si="3"/>
        <v>1</v>
      </c>
      <c r="S24" s="38" t="b">
        <f t="shared" si="1"/>
        <v>1</v>
      </c>
    </row>
    <row r="25" spans="1:19" ht="30" customHeight="1" x14ac:dyDescent="0.25">
      <c r="A25" s="96">
        <v>23</v>
      </c>
      <c r="B25" s="96" t="s">
        <v>170</v>
      </c>
      <c r="C25" s="41" t="s">
        <v>102</v>
      </c>
      <c r="D25" s="42" t="s">
        <v>233</v>
      </c>
      <c r="E25" s="42">
        <v>1010012</v>
      </c>
      <c r="F25" s="42" t="s">
        <v>50</v>
      </c>
      <c r="G25" s="40" t="s">
        <v>299</v>
      </c>
      <c r="H25" s="96" t="s">
        <v>131</v>
      </c>
      <c r="I25" s="43">
        <v>0.75049999999999994</v>
      </c>
      <c r="J25" s="44" t="s">
        <v>144</v>
      </c>
      <c r="K25" s="39">
        <v>244803</v>
      </c>
      <c r="L25" s="39">
        <v>134641</v>
      </c>
      <c r="M25" s="45">
        <v>110162</v>
      </c>
      <c r="N25" s="46">
        <v>0.55000000000000004</v>
      </c>
      <c r="O25" s="39">
        <v>134641</v>
      </c>
      <c r="P25" s="1" t="b">
        <f t="shared" si="0"/>
        <v>1</v>
      </c>
      <c r="Q25" s="37">
        <f t="shared" si="2"/>
        <v>0.55000000000000004</v>
      </c>
      <c r="R25" s="38" t="b">
        <f t="shared" si="3"/>
        <v>1</v>
      </c>
      <c r="S25" s="38" t="b">
        <f t="shared" si="1"/>
        <v>1</v>
      </c>
    </row>
    <row r="26" spans="1:19" ht="30" customHeight="1" x14ac:dyDescent="0.25">
      <c r="A26" s="96">
        <v>24</v>
      </c>
      <c r="B26" s="96" t="s">
        <v>171</v>
      </c>
      <c r="C26" s="41" t="s">
        <v>102</v>
      </c>
      <c r="D26" s="42" t="s">
        <v>234</v>
      </c>
      <c r="E26" s="42">
        <v>1007052</v>
      </c>
      <c r="F26" s="42" t="s">
        <v>47</v>
      </c>
      <c r="G26" s="40" t="s">
        <v>300</v>
      </c>
      <c r="H26" s="96" t="s">
        <v>131</v>
      </c>
      <c r="I26" s="43">
        <v>2.8450000000000002</v>
      </c>
      <c r="J26" s="44" t="s">
        <v>139</v>
      </c>
      <c r="K26" s="39">
        <v>1199435</v>
      </c>
      <c r="L26" s="39">
        <f>ROUNDDOWN(K26*N26,2)</f>
        <v>959548</v>
      </c>
      <c r="M26" s="45">
        <f>K26-L26</f>
        <v>239887</v>
      </c>
      <c r="N26" s="46">
        <v>0.8</v>
      </c>
      <c r="O26" s="39">
        <f>L26</f>
        <v>959548</v>
      </c>
      <c r="P26" s="1" t="b">
        <f t="shared" si="0"/>
        <v>1</v>
      </c>
      <c r="Q26" s="37">
        <f t="shared" si="2"/>
        <v>0.8</v>
      </c>
      <c r="R26" s="38" t="b">
        <f t="shared" si="3"/>
        <v>1</v>
      </c>
      <c r="S26" s="38" t="b">
        <f t="shared" si="1"/>
        <v>1</v>
      </c>
    </row>
    <row r="27" spans="1:19" ht="30" customHeight="1" x14ac:dyDescent="0.25">
      <c r="A27" s="96">
        <v>25</v>
      </c>
      <c r="B27" s="96" t="s">
        <v>172</v>
      </c>
      <c r="C27" s="41" t="s">
        <v>102</v>
      </c>
      <c r="D27" s="42" t="s">
        <v>235</v>
      </c>
      <c r="E27" s="42">
        <v>1009072</v>
      </c>
      <c r="F27" s="42" t="s">
        <v>49</v>
      </c>
      <c r="G27" s="40" t="s">
        <v>301</v>
      </c>
      <c r="H27" s="96" t="s">
        <v>131</v>
      </c>
      <c r="I27" s="43">
        <v>0.95</v>
      </c>
      <c r="J27" s="44" t="s">
        <v>146</v>
      </c>
      <c r="K27" s="39">
        <v>223257</v>
      </c>
      <c r="L27" s="39">
        <v>122791</v>
      </c>
      <c r="M27" s="45">
        <v>100466</v>
      </c>
      <c r="N27" s="46">
        <v>0.55000000000000004</v>
      </c>
      <c r="O27" s="39">
        <v>122791</v>
      </c>
      <c r="P27" s="1" t="b">
        <f t="shared" si="0"/>
        <v>1</v>
      </c>
      <c r="Q27" s="37">
        <f t="shared" si="2"/>
        <v>0.55000000000000004</v>
      </c>
      <c r="R27" s="38" t="b">
        <f t="shared" si="3"/>
        <v>1</v>
      </c>
      <c r="S27" s="38" t="b">
        <f t="shared" si="1"/>
        <v>1</v>
      </c>
    </row>
    <row r="28" spans="1:19" ht="30" customHeight="1" x14ac:dyDescent="0.25">
      <c r="A28" s="96">
        <v>26</v>
      </c>
      <c r="B28" s="96" t="s">
        <v>173</v>
      </c>
      <c r="C28" s="41" t="s">
        <v>102</v>
      </c>
      <c r="D28" s="42" t="s">
        <v>236</v>
      </c>
      <c r="E28" s="42">
        <v>1012113</v>
      </c>
      <c r="F28" s="42" t="s">
        <v>52</v>
      </c>
      <c r="G28" s="40" t="s">
        <v>302</v>
      </c>
      <c r="H28" s="96" t="s">
        <v>131</v>
      </c>
      <c r="I28" s="43">
        <v>2.9849999999999999</v>
      </c>
      <c r="J28" s="44" t="s">
        <v>132</v>
      </c>
      <c r="K28" s="39">
        <v>1200000</v>
      </c>
      <c r="L28" s="39">
        <v>660000</v>
      </c>
      <c r="M28" s="45">
        <v>540000</v>
      </c>
      <c r="N28" s="46">
        <v>0.55000000000000004</v>
      </c>
      <c r="O28" s="39">
        <v>660000</v>
      </c>
      <c r="P28" s="1" t="b">
        <f t="shared" si="0"/>
        <v>1</v>
      </c>
      <c r="Q28" s="37">
        <f t="shared" si="2"/>
        <v>0.55000000000000004</v>
      </c>
      <c r="R28" s="38" t="b">
        <f t="shared" si="3"/>
        <v>1</v>
      </c>
      <c r="S28" s="38" t="b">
        <f t="shared" si="1"/>
        <v>1</v>
      </c>
    </row>
    <row r="29" spans="1:19" ht="30" customHeight="1" x14ac:dyDescent="0.25">
      <c r="A29" s="96">
        <v>27</v>
      </c>
      <c r="B29" s="96" t="s">
        <v>174</v>
      </c>
      <c r="C29" s="41" t="s">
        <v>102</v>
      </c>
      <c r="D29" s="42" t="s">
        <v>237</v>
      </c>
      <c r="E29" s="42">
        <v>1005042</v>
      </c>
      <c r="F29" s="42" t="s">
        <v>45</v>
      </c>
      <c r="G29" s="40" t="s">
        <v>303</v>
      </c>
      <c r="H29" s="96" t="s">
        <v>131</v>
      </c>
      <c r="I29" s="43">
        <v>1.2</v>
      </c>
      <c r="J29" s="44" t="s">
        <v>132</v>
      </c>
      <c r="K29" s="39">
        <v>858557</v>
      </c>
      <c r="L29" s="39">
        <v>472206</v>
      </c>
      <c r="M29" s="45">
        <v>386351</v>
      </c>
      <c r="N29" s="46">
        <v>0.55000000000000004</v>
      </c>
      <c r="O29" s="39">
        <v>472206</v>
      </c>
      <c r="P29" s="1" t="b">
        <f t="shared" si="0"/>
        <v>1</v>
      </c>
      <c r="Q29" s="37">
        <f t="shared" si="2"/>
        <v>0.55000000000000004</v>
      </c>
      <c r="R29" s="38" t="b">
        <f t="shared" si="3"/>
        <v>1</v>
      </c>
      <c r="S29" s="38" t="b">
        <f t="shared" si="1"/>
        <v>1</v>
      </c>
    </row>
    <row r="30" spans="1:19" ht="30" customHeight="1" x14ac:dyDescent="0.25">
      <c r="A30" s="96">
        <v>28</v>
      </c>
      <c r="B30" s="96" t="s">
        <v>175</v>
      </c>
      <c r="C30" s="41" t="s">
        <v>102</v>
      </c>
      <c r="D30" s="42" t="s">
        <v>238</v>
      </c>
      <c r="E30" s="42">
        <v>1013032</v>
      </c>
      <c r="F30" s="42" t="s">
        <v>53</v>
      </c>
      <c r="G30" s="40" t="s">
        <v>304</v>
      </c>
      <c r="H30" s="96" t="s">
        <v>131</v>
      </c>
      <c r="I30" s="43">
        <v>1.5</v>
      </c>
      <c r="J30" s="44" t="s">
        <v>344</v>
      </c>
      <c r="K30" s="39">
        <v>704225</v>
      </c>
      <c r="L30" s="39">
        <v>387323</v>
      </c>
      <c r="M30" s="45">
        <v>316902</v>
      </c>
      <c r="N30" s="46">
        <v>0.55000000000000004</v>
      </c>
      <c r="O30" s="39">
        <v>387323</v>
      </c>
      <c r="P30" s="1" t="b">
        <f t="shared" si="0"/>
        <v>1</v>
      </c>
      <c r="Q30" s="37">
        <f t="shared" si="2"/>
        <v>0.55000000000000004</v>
      </c>
      <c r="R30" s="38" t="b">
        <f t="shared" si="3"/>
        <v>1</v>
      </c>
      <c r="S30" s="38" t="b">
        <f t="shared" si="1"/>
        <v>1</v>
      </c>
    </row>
    <row r="31" spans="1:19" ht="30" customHeight="1" x14ac:dyDescent="0.25">
      <c r="A31" s="96">
        <v>29</v>
      </c>
      <c r="B31" s="96" t="s">
        <v>176</v>
      </c>
      <c r="C31" s="41" t="s">
        <v>102</v>
      </c>
      <c r="D31" s="42" t="s">
        <v>239</v>
      </c>
      <c r="E31" s="42">
        <v>1008011</v>
      </c>
      <c r="F31" s="42" t="s">
        <v>48</v>
      </c>
      <c r="G31" s="40" t="s">
        <v>305</v>
      </c>
      <c r="H31" s="96" t="s">
        <v>131</v>
      </c>
      <c r="I31" s="43">
        <v>0.85699999999999998</v>
      </c>
      <c r="J31" s="44" t="s">
        <v>135</v>
      </c>
      <c r="K31" s="39">
        <v>1024521</v>
      </c>
      <c r="L31" s="39">
        <v>563486</v>
      </c>
      <c r="M31" s="45">
        <v>461035</v>
      </c>
      <c r="N31" s="46">
        <v>0.55000000000000004</v>
      </c>
      <c r="O31" s="39">
        <v>563486</v>
      </c>
      <c r="P31" s="1" t="b">
        <f t="shared" si="0"/>
        <v>1</v>
      </c>
      <c r="Q31" s="37">
        <f t="shared" si="2"/>
        <v>0.55000000000000004</v>
      </c>
      <c r="R31" s="38" t="b">
        <f t="shared" si="3"/>
        <v>1</v>
      </c>
      <c r="S31" s="38" t="b">
        <f t="shared" si="1"/>
        <v>1</v>
      </c>
    </row>
    <row r="32" spans="1:19" ht="30" customHeight="1" x14ac:dyDescent="0.25">
      <c r="A32" s="96">
        <v>30</v>
      </c>
      <c r="B32" s="96" t="s">
        <v>177</v>
      </c>
      <c r="C32" s="41" t="s">
        <v>102</v>
      </c>
      <c r="D32" s="42" t="s">
        <v>240</v>
      </c>
      <c r="E32" s="42">
        <v>1016032</v>
      </c>
      <c r="F32" s="42" t="s">
        <v>56</v>
      </c>
      <c r="G32" s="40" t="s">
        <v>306</v>
      </c>
      <c r="H32" s="96" t="s">
        <v>131</v>
      </c>
      <c r="I32" s="43">
        <v>0.83</v>
      </c>
      <c r="J32" s="44" t="s">
        <v>345</v>
      </c>
      <c r="K32" s="39">
        <v>426364</v>
      </c>
      <c r="L32" s="39">
        <v>234500</v>
      </c>
      <c r="M32" s="45">
        <v>191864</v>
      </c>
      <c r="N32" s="46">
        <v>0.55000000000000004</v>
      </c>
      <c r="O32" s="39">
        <v>234500</v>
      </c>
      <c r="P32" s="1" t="b">
        <f t="shared" si="0"/>
        <v>1</v>
      </c>
      <c r="Q32" s="37">
        <f t="shared" si="2"/>
        <v>0.55000000000000004</v>
      </c>
      <c r="R32" s="38" t="b">
        <f t="shared" si="3"/>
        <v>1</v>
      </c>
      <c r="S32" s="38" t="b">
        <f t="shared" si="1"/>
        <v>1</v>
      </c>
    </row>
    <row r="33" spans="1:19" ht="30" customHeight="1" x14ac:dyDescent="0.25">
      <c r="A33" s="96">
        <v>31</v>
      </c>
      <c r="B33" s="96" t="s">
        <v>178</v>
      </c>
      <c r="C33" s="41" t="s">
        <v>102</v>
      </c>
      <c r="D33" s="42" t="s">
        <v>241</v>
      </c>
      <c r="E33" s="42">
        <v>1020072</v>
      </c>
      <c r="F33" s="42" t="s">
        <v>60</v>
      </c>
      <c r="G33" s="40" t="s">
        <v>307</v>
      </c>
      <c r="H33" s="96" t="s">
        <v>131</v>
      </c>
      <c r="I33" s="43">
        <v>1.23</v>
      </c>
      <c r="J33" s="44" t="s">
        <v>143</v>
      </c>
      <c r="K33" s="39">
        <v>530745</v>
      </c>
      <c r="L33" s="39">
        <v>291909</v>
      </c>
      <c r="M33" s="45">
        <v>238836</v>
      </c>
      <c r="N33" s="46">
        <v>0.55000000000000004</v>
      </c>
      <c r="O33" s="39">
        <v>291909</v>
      </c>
      <c r="P33" s="1" t="b">
        <f t="shared" si="0"/>
        <v>1</v>
      </c>
      <c r="Q33" s="37">
        <f t="shared" si="2"/>
        <v>0.55000000000000004</v>
      </c>
      <c r="R33" s="38" t="b">
        <f t="shared" si="3"/>
        <v>1</v>
      </c>
      <c r="S33" s="38" t="b">
        <f t="shared" si="1"/>
        <v>1</v>
      </c>
    </row>
    <row r="34" spans="1:19" ht="30" customHeight="1" x14ac:dyDescent="0.25">
      <c r="A34" s="96">
        <v>32</v>
      </c>
      <c r="B34" s="96" t="s">
        <v>179</v>
      </c>
      <c r="C34" s="41" t="s">
        <v>102</v>
      </c>
      <c r="D34" s="42" t="s">
        <v>242</v>
      </c>
      <c r="E34" s="42">
        <v>1006113</v>
      </c>
      <c r="F34" s="42" t="s">
        <v>46</v>
      </c>
      <c r="G34" s="40" t="s">
        <v>308</v>
      </c>
      <c r="H34" s="96" t="s">
        <v>131</v>
      </c>
      <c r="I34" s="43">
        <v>0.52400000000000002</v>
      </c>
      <c r="J34" s="44" t="s">
        <v>146</v>
      </c>
      <c r="K34" s="39">
        <v>1200000</v>
      </c>
      <c r="L34" s="39">
        <v>660000</v>
      </c>
      <c r="M34" s="45">
        <v>540000</v>
      </c>
      <c r="N34" s="46">
        <v>0.55000000000000004</v>
      </c>
      <c r="O34" s="39">
        <v>660000</v>
      </c>
      <c r="P34" s="1" t="b">
        <f t="shared" si="0"/>
        <v>1</v>
      </c>
      <c r="Q34" s="37">
        <f t="shared" si="2"/>
        <v>0.55000000000000004</v>
      </c>
      <c r="R34" s="38" t="b">
        <f t="shared" si="3"/>
        <v>1</v>
      </c>
      <c r="S34" s="38" t="b">
        <f t="shared" si="1"/>
        <v>1</v>
      </c>
    </row>
    <row r="35" spans="1:19" ht="30" customHeight="1" x14ac:dyDescent="0.25">
      <c r="A35" s="96">
        <v>33</v>
      </c>
      <c r="B35" s="96" t="s">
        <v>180</v>
      </c>
      <c r="C35" s="41" t="s">
        <v>102</v>
      </c>
      <c r="D35" s="42" t="s">
        <v>243</v>
      </c>
      <c r="E35" s="42">
        <v>1021011</v>
      </c>
      <c r="F35" s="42" t="s">
        <v>61</v>
      </c>
      <c r="G35" s="40" t="s">
        <v>309</v>
      </c>
      <c r="H35" s="96" t="s">
        <v>131</v>
      </c>
      <c r="I35" s="43">
        <v>0.52500000000000002</v>
      </c>
      <c r="J35" s="44" t="s">
        <v>346</v>
      </c>
      <c r="K35" s="39">
        <v>1008600</v>
      </c>
      <c r="L35" s="39">
        <v>554730</v>
      </c>
      <c r="M35" s="45">
        <v>453870</v>
      </c>
      <c r="N35" s="46">
        <v>0.55000000000000004</v>
      </c>
      <c r="O35" s="39">
        <v>554730</v>
      </c>
      <c r="P35" s="1" t="b">
        <f t="shared" si="0"/>
        <v>1</v>
      </c>
      <c r="Q35" s="37">
        <f t="shared" si="2"/>
        <v>0.55000000000000004</v>
      </c>
      <c r="R35" s="38" t="b">
        <f t="shared" si="3"/>
        <v>1</v>
      </c>
      <c r="S35" s="38" t="b">
        <f t="shared" si="1"/>
        <v>1</v>
      </c>
    </row>
    <row r="36" spans="1:19" ht="30" customHeight="1" x14ac:dyDescent="0.25">
      <c r="A36" s="96">
        <v>34</v>
      </c>
      <c r="B36" s="96" t="s">
        <v>181</v>
      </c>
      <c r="C36" s="41" t="s">
        <v>102</v>
      </c>
      <c r="D36" s="42" t="s">
        <v>244</v>
      </c>
      <c r="E36" s="42">
        <v>1020062</v>
      </c>
      <c r="F36" s="42" t="s">
        <v>60</v>
      </c>
      <c r="G36" s="40" t="s">
        <v>310</v>
      </c>
      <c r="H36" s="96" t="s">
        <v>131</v>
      </c>
      <c r="I36" s="43">
        <v>1.2749999999999999</v>
      </c>
      <c r="J36" s="44" t="s">
        <v>135</v>
      </c>
      <c r="K36" s="39">
        <v>1171383</v>
      </c>
      <c r="L36" s="39">
        <v>644260</v>
      </c>
      <c r="M36" s="45">
        <v>527123</v>
      </c>
      <c r="N36" s="46">
        <v>0.55000000000000004</v>
      </c>
      <c r="O36" s="39">
        <v>644260</v>
      </c>
      <c r="P36" s="1" t="b">
        <f t="shared" si="0"/>
        <v>1</v>
      </c>
      <c r="Q36" s="37">
        <f t="shared" si="2"/>
        <v>0.55000000000000004</v>
      </c>
      <c r="R36" s="38" t="b">
        <f t="shared" si="3"/>
        <v>1</v>
      </c>
      <c r="S36" s="38" t="b">
        <f t="shared" si="1"/>
        <v>1</v>
      </c>
    </row>
    <row r="37" spans="1:19" ht="30" customHeight="1" x14ac:dyDescent="0.25">
      <c r="A37" s="96">
        <v>35</v>
      </c>
      <c r="B37" s="96" t="s">
        <v>182</v>
      </c>
      <c r="C37" s="41" t="s">
        <v>102</v>
      </c>
      <c r="D37" s="42" t="s">
        <v>245</v>
      </c>
      <c r="E37" s="42">
        <v>1020031</v>
      </c>
      <c r="F37" s="42" t="s">
        <v>60</v>
      </c>
      <c r="G37" s="40" t="s">
        <v>311</v>
      </c>
      <c r="H37" s="96" t="s">
        <v>131</v>
      </c>
      <c r="I37" s="43">
        <v>0.33900000000000002</v>
      </c>
      <c r="J37" s="44" t="s">
        <v>144</v>
      </c>
      <c r="K37" s="39">
        <v>940950</v>
      </c>
      <c r="L37" s="39">
        <v>517522</v>
      </c>
      <c r="M37" s="45">
        <v>423428</v>
      </c>
      <c r="N37" s="46">
        <v>0.55000000000000004</v>
      </c>
      <c r="O37" s="39">
        <v>517522</v>
      </c>
      <c r="P37" s="1" t="b">
        <f t="shared" si="0"/>
        <v>1</v>
      </c>
      <c r="Q37" s="37">
        <f t="shared" si="2"/>
        <v>0.55000000000000004</v>
      </c>
      <c r="R37" s="38" t="b">
        <f t="shared" si="3"/>
        <v>1</v>
      </c>
      <c r="S37" s="38" t="b">
        <f t="shared" si="1"/>
        <v>1</v>
      </c>
    </row>
    <row r="38" spans="1:19" ht="30" customHeight="1" x14ac:dyDescent="0.25">
      <c r="A38" s="96">
        <v>36</v>
      </c>
      <c r="B38" s="96" t="s">
        <v>183</v>
      </c>
      <c r="C38" s="41" t="s">
        <v>102</v>
      </c>
      <c r="D38" s="42" t="s">
        <v>246</v>
      </c>
      <c r="E38" s="42">
        <v>1021052</v>
      </c>
      <c r="F38" s="42" t="s">
        <v>61</v>
      </c>
      <c r="G38" s="40" t="s">
        <v>312</v>
      </c>
      <c r="H38" s="96" t="s">
        <v>131</v>
      </c>
      <c r="I38" s="43">
        <v>2.0790000000000002</v>
      </c>
      <c r="J38" s="44" t="s">
        <v>132</v>
      </c>
      <c r="K38" s="39">
        <v>1160991</v>
      </c>
      <c r="L38" s="39">
        <v>638545</v>
      </c>
      <c r="M38" s="45">
        <v>522446</v>
      </c>
      <c r="N38" s="46">
        <v>0.55000000000000004</v>
      </c>
      <c r="O38" s="39">
        <v>638545</v>
      </c>
      <c r="P38" s="1" t="b">
        <f t="shared" si="0"/>
        <v>1</v>
      </c>
      <c r="Q38" s="37">
        <f t="shared" si="2"/>
        <v>0.55000000000000004</v>
      </c>
      <c r="R38" s="38" t="b">
        <f t="shared" si="3"/>
        <v>1</v>
      </c>
      <c r="S38" s="38" t="b">
        <f t="shared" si="1"/>
        <v>1</v>
      </c>
    </row>
    <row r="39" spans="1:19" ht="30" customHeight="1" x14ac:dyDescent="0.25">
      <c r="A39" s="96">
        <v>37</v>
      </c>
      <c r="B39" s="96" t="s">
        <v>184</v>
      </c>
      <c r="C39" s="41" t="s">
        <v>102</v>
      </c>
      <c r="D39" s="42" t="s">
        <v>247</v>
      </c>
      <c r="E39" s="42">
        <v>1014042</v>
      </c>
      <c r="F39" s="42" t="s">
        <v>54</v>
      </c>
      <c r="G39" s="40" t="s">
        <v>313</v>
      </c>
      <c r="H39" s="96" t="s">
        <v>131</v>
      </c>
      <c r="I39" s="43">
        <v>1.35</v>
      </c>
      <c r="J39" s="44" t="s">
        <v>347</v>
      </c>
      <c r="K39" s="39">
        <v>1199039</v>
      </c>
      <c r="L39" s="39">
        <v>659471</v>
      </c>
      <c r="M39" s="45">
        <v>539568</v>
      </c>
      <c r="N39" s="46">
        <v>0.55000000000000004</v>
      </c>
      <c r="O39" s="39">
        <v>659471</v>
      </c>
      <c r="P39" s="1" t="b">
        <f t="shared" si="0"/>
        <v>1</v>
      </c>
      <c r="Q39" s="37">
        <f t="shared" si="2"/>
        <v>0.55000000000000004</v>
      </c>
      <c r="R39" s="38" t="b">
        <f t="shared" si="3"/>
        <v>1</v>
      </c>
      <c r="S39" s="38" t="b">
        <f t="shared" si="1"/>
        <v>1</v>
      </c>
    </row>
    <row r="40" spans="1:19" ht="30" customHeight="1" x14ac:dyDescent="0.25">
      <c r="A40" s="96">
        <v>38</v>
      </c>
      <c r="B40" s="96" t="s">
        <v>185</v>
      </c>
      <c r="C40" s="41" t="s">
        <v>102</v>
      </c>
      <c r="D40" s="42" t="s">
        <v>248</v>
      </c>
      <c r="E40" s="42">
        <v>1014113</v>
      </c>
      <c r="F40" s="42" t="s">
        <v>54</v>
      </c>
      <c r="G40" s="40" t="s">
        <v>314</v>
      </c>
      <c r="H40" s="96" t="s">
        <v>131</v>
      </c>
      <c r="I40" s="43">
        <v>2</v>
      </c>
      <c r="J40" s="44" t="s">
        <v>143</v>
      </c>
      <c r="K40" s="39">
        <v>1200000</v>
      </c>
      <c r="L40" s="39">
        <v>660000</v>
      </c>
      <c r="M40" s="45">
        <v>540000</v>
      </c>
      <c r="N40" s="46">
        <v>0.55000000000000004</v>
      </c>
      <c r="O40" s="39">
        <v>660000</v>
      </c>
      <c r="P40" s="1" t="b">
        <f t="shared" si="0"/>
        <v>1</v>
      </c>
      <c r="Q40" s="37">
        <f t="shared" si="2"/>
        <v>0.55000000000000004</v>
      </c>
      <c r="R40" s="38" t="b">
        <f t="shared" si="3"/>
        <v>1</v>
      </c>
      <c r="S40" s="38" t="b">
        <f t="shared" si="1"/>
        <v>1</v>
      </c>
    </row>
    <row r="41" spans="1:19" ht="30" customHeight="1" x14ac:dyDescent="0.25">
      <c r="A41" s="96">
        <v>39</v>
      </c>
      <c r="B41" s="96" t="s">
        <v>186</v>
      </c>
      <c r="C41" s="41" t="s">
        <v>102</v>
      </c>
      <c r="D41" s="42" t="s">
        <v>249</v>
      </c>
      <c r="E41" s="42">
        <v>1003023</v>
      </c>
      <c r="F41" s="42" t="s">
        <v>43</v>
      </c>
      <c r="G41" s="40" t="s">
        <v>315</v>
      </c>
      <c r="H41" s="96" t="s">
        <v>131</v>
      </c>
      <c r="I41" s="43">
        <v>0.81499999999999995</v>
      </c>
      <c r="J41" s="44" t="s">
        <v>138</v>
      </c>
      <c r="K41" s="39">
        <v>1199655</v>
      </c>
      <c r="L41" s="39">
        <v>659810</v>
      </c>
      <c r="M41" s="45">
        <v>539845</v>
      </c>
      <c r="N41" s="46">
        <v>0.55000000000000004</v>
      </c>
      <c r="O41" s="39">
        <v>659810</v>
      </c>
      <c r="P41" s="1" t="b">
        <f t="shared" si="0"/>
        <v>1</v>
      </c>
      <c r="Q41" s="37">
        <f t="shared" si="2"/>
        <v>0.55000000000000004</v>
      </c>
      <c r="R41" s="38" t="b">
        <f t="shared" si="3"/>
        <v>1</v>
      </c>
      <c r="S41" s="38" t="b">
        <f t="shared" si="1"/>
        <v>1</v>
      </c>
    </row>
    <row r="42" spans="1:19" ht="30" customHeight="1" x14ac:dyDescent="0.25">
      <c r="A42" s="96">
        <v>40</v>
      </c>
      <c r="B42" s="96" t="s">
        <v>187</v>
      </c>
      <c r="C42" s="41" t="s">
        <v>102</v>
      </c>
      <c r="D42" s="42" t="s">
        <v>250</v>
      </c>
      <c r="E42" s="42">
        <v>1014011</v>
      </c>
      <c r="F42" s="42" t="s">
        <v>54</v>
      </c>
      <c r="G42" s="40" t="s">
        <v>316</v>
      </c>
      <c r="H42" s="96" t="s">
        <v>131</v>
      </c>
      <c r="I42" s="43">
        <v>1.0109999999999999</v>
      </c>
      <c r="J42" s="44" t="s">
        <v>132</v>
      </c>
      <c r="K42" s="39">
        <v>1149849</v>
      </c>
      <c r="L42" s="39">
        <v>632416</v>
      </c>
      <c r="M42" s="45">
        <v>517433</v>
      </c>
      <c r="N42" s="46">
        <v>0.55000000000000004</v>
      </c>
      <c r="O42" s="39">
        <v>632416</v>
      </c>
      <c r="P42" s="1" t="b">
        <f t="shared" si="0"/>
        <v>1</v>
      </c>
      <c r="Q42" s="37">
        <f t="shared" si="2"/>
        <v>0.55000000000000004</v>
      </c>
      <c r="R42" s="38" t="b">
        <f t="shared" si="3"/>
        <v>1</v>
      </c>
      <c r="S42" s="38" t="b">
        <f t="shared" si="1"/>
        <v>1</v>
      </c>
    </row>
    <row r="43" spans="1:19" ht="30" customHeight="1" x14ac:dyDescent="0.25">
      <c r="A43" s="96">
        <v>41</v>
      </c>
      <c r="B43" s="96" t="s">
        <v>188</v>
      </c>
      <c r="C43" s="41" t="s">
        <v>102</v>
      </c>
      <c r="D43" s="42" t="s">
        <v>251</v>
      </c>
      <c r="E43" s="42">
        <v>1019042</v>
      </c>
      <c r="F43" s="42" t="s">
        <v>59</v>
      </c>
      <c r="G43" s="40" t="s">
        <v>317</v>
      </c>
      <c r="H43" s="96" t="s">
        <v>131</v>
      </c>
      <c r="I43" s="43">
        <v>0.55400000000000005</v>
      </c>
      <c r="J43" s="44" t="s">
        <v>132</v>
      </c>
      <c r="K43" s="39">
        <v>1199865</v>
      </c>
      <c r="L43" s="39">
        <v>659925</v>
      </c>
      <c r="M43" s="45">
        <v>539940</v>
      </c>
      <c r="N43" s="46">
        <v>0.55000000000000004</v>
      </c>
      <c r="O43" s="39">
        <v>659925</v>
      </c>
      <c r="P43" s="1" t="b">
        <f t="shared" si="0"/>
        <v>1</v>
      </c>
      <c r="Q43" s="37">
        <f t="shared" si="2"/>
        <v>0.55000000000000004</v>
      </c>
      <c r="R43" s="38" t="b">
        <f t="shared" si="3"/>
        <v>1</v>
      </c>
      <c r="S43" s="38" t="b">
        <f t="shared" si="1"/>
        <v>1</v>
      </c>
    </row>
    <row r="44" spans="1:19" ht="30" customHeight="1" x14ac:dyDescent="0.25">
      <c r="A44" s="96">
        <v>42</v>
      </c>
      <c r="B44" s="96" t="s">
        <v>189</v>
      </c>
      <c r="C44" s="41" t="s">
        <v>102</v>
      </c>
      <c r="D44" s="42" t="s">
        <v>252</v>
      </c>
      <c r="E44" s="42">
        <v>1004063</v>
      </c>
      <c r="F44" s="42" t="s">
        <v>44</v>
      </c>
      <c r="G44" s="40" t="s">
        <v>318</v>
      </c>
      <c r="H44" s="96" t="s">
        <v>131</v>
      </c>
      <c r="I44" s="43">
        <v>0.318</v>
      </c>
      <c r="J44" s="44" t="s">
        <v>143</v>
      </c>
      <c r="K44" s="39">
        <v>249583</v>
      </c>
      <c r="L44" s="39">
        <v>137270</v>
      </c>
      <c r="M44" s="45">
        <v>112313</v>
      </c>
      <c r="N44" s="46">
        <v>0.55000000000000004</v>
      </c>
      <c r="O44" s="39">
        <v>137270</v>
      </c>
      <c r="P44" s="1" t="b">
        <f t="shared" si="0"/>
        <v>1</v>
      </c>
      <c r="Q44" s="37">
        <f t="shared" si="2"/>
        <v>0.55000000000000004</v>
      </c>
      <c r="R44" s="38" t="b">
        <f t="shared" si="3"/>
        <v>1</v>
      </c>
      <c r="S44" s="38" t="b">
        <f t="shared" si="1"/>
        <v>1</v>
      </c>
    </row>
    <row r="45" spans="1:19" ht="30" customHeight="1" x14ac:dyDescent="0.25">
      <c r="A45" s="96">
        <v>43</v>
      </c>
      <c r="B45" s="96" t="s">
        <v>190</v>
      </c>
      <c r="C45" s="41" t="s">
        <v>102</v>
      </c>
      <c r="D45" s="42" t="s">
        <v>253</v>
      </c>
      <c r="E45" s="42">
        <v>1002022</v>
      </c>
      <c r="F45" s="42" t="s">
        <v>42</v>
      </c>
      <c r="G45" s="40" t="s">
        <v>319</v>
      </c>
      <c r="H45" s="96" t="s">
        <v>131</v>
      </c>
      <c r="I45" s="43">
        <v>1.6559999999999999</v>
      </c>
      <c r="J45" s="44" t="s">
        <v>135</v>
      </c>
      <c r="K45" s="39">
        <v>563224</v>
      </c>
      <c r="L45" s="39">
        <v>309773</v>
      </c>
      <c r="M45" s="45">
        <v>253451</v>
      </c>
      <c r="N45" s="46">
        <v>0.55000000000000004</v>
      </c>
      <c r="O45" s="39">
        <v>309773</v>
      </c>
      <c r="P45" s="1" t="b">
        <f t="shared" si="0"/>
        <v>1</v>
      </c>
      <c r="Q45" s="37">
        <f t="shared" si="2"/>
        <v>0.55000000000000004</v>
      </c>
      <c r="R45" s="38" t="b">
        <f t="shared" si="3"/>
        <v>1</v>
      </c>
      <c r="S45" s="38" t="b">
        <f t="shared" si="1"/>
        <v>1</v>
      </c>
    </row>
    <row r="46" spans="1:19" ht="30" customHeight="1" x14ac:dyDescent="0.25">
      <c r="A46" s="96">
        <v>44</v>
      </c>
      <c r="B46" s="96" t="s">
        <v>191</v>
      </c>
      <c r="C46" s="41" t="s">
        <v>102</v>
      </c>
      <c r="D46" s="42" t="s">
        <v>254</v>
      </c>
      <c r="E46" s="42">
        <v>1011012</v>
      </c>
      <c r="F46" s="42" t="s">
        <v>51</v>
      </c>
      <c r="G46" s="40" t="s">
        <v>320</v>
      </c>
      <c r="H46" s="96" t="s">
        <v>131</v>
      </c>
      <c r="I46" s="43">
        <v>0.68</v>
      </c>
      <c r="J46" s="44" t="s">
        <v>132</v>
      </c>
      <c r="K46" s="39">
        <v>1161751</v>
      </c>
      <c r="L46" s="39">
        <v>638963</v>
      </c>
      <c r="M46" s="45">
        <v>522788</v>
      </c>
      <c r="N46" s="46">
        <v>0.55000000000000004</v>
      </c>
      <c r="O46" s="39">
        <v>638963</v>
      </c>
      <c r="P46" s="1" t="b">
        <f t="shared" si="0"/>
        <v>1</v>
      </c>
      <c r="Q46" s="37">
        <f t="shared" si="2"/>
        <v>0.55000000000000004</v>
      </c>
      <c r="R46" s="38" t="b">
        <f t="shared" si="3"/>
        <v>1</v>
      </c>
      <c r="S46" s="38" t="b">
        <f t="shared" si="1"/>
        <v>1</v>
      </c>
    </row>
    <row r="47" spans="1:19" ht="30" customHeight="1" x14ac:dyDescent="0.25">
      <c r="A47" s="96">
        <v>45</v>
      </c>
      <c r="B47" s="96" t="s">
        <v>192</v>
      </c>
      <c r="C47" s="41" t="s">
        <v>102</v>
      </c>
      <c r="D47" s="42" t="s">
        <v>255</v>
      </c>
      <c r="E47" s="42">
        <v>1004032</v>
      </c>
      <c r="F47" s="42" t="s">
        <v>44</v>
      </c>
      <c r="G47" s="40" t="s">
        <v>321</v>
      </c>
      <c r="H47" s="96" t="s">
        <v>131</v>
      </c>
      <c r="I47" s="43">
        <v>2.052</v>
      </c>
      <c r="J47" s="44" t="s">
        <v>348</v>
      </c>
      <c r="K47" s="39">
        <v>1191076</v>
      </c>
      <c r="L47" s="39">
        <f>ROUNDDOWN(K47*N47,2)</f>
        <v>952860.8</v>
      </c>
      <c r="M47" s="45">
        <f>K47-L47</f>
        <v>238215.19999999995</v>
      </c>
      <c r="N47" s="46">
        <v>0.8</v>
      </c>
      <c r="O47" s="39">
        <f>L47</f>
        <v>952860.8</v>
      </c>
      <c r="P47" s="1" t="b">
        <f t="shared" si="0"/>
        <v>1</v>
      </c>
      <c r="Q47" s="37">
        <f t="shared" si="2"/>
        <v>0.8</v>
      </c>
      <c r="R47" s="38" t="b">
        <f t="shared" si="3"/>
        <v>1</v>
      </c>
      <c r="S47" s="38" t="b">
        <f t="shared" si="1"/>
        <v>1</v>
      </c>
    </row>
    <row r="48" spans="1:19" ht="30" customHeight="1" x14ac:dyDescent="0.25">
      <c r="A48" s="96">
        <v>46</v>
      </c>
      <c r="B48" s="96" t="s">
        <v>193</v>
      </c>
      <c r="C48" s="41" t="s">
        <v>102</v>
      </c>
      <c r="D48" s="42" t="s">
        <v>256</v>
      </c>
      <c r="E48" s="42">
        <v>1011062</v>
      </c>
      <c r="F48" s="42" t="s">
        <v>51</v>
      </c>
      <c r="G48" s="40" t="s">
        <v>322</v>
      </c>
      <c r="H48" s="96" t="s">
        <v>131</v>
      </c>
      <c r="I48" s="43">
        <v>3.1</v>
      </c>
      <c r="J48" s="44" t="s">
        <v>349</v>
      </c>
      <c r="K48" s="39">
        <v>1200000</v>
      </c>
      <c r="L48" s="39">
        <v>660000</v>
      </c>
      <c r="M48" s="45">
        <v>540000</v>
      </c>
      <c r="N48" s="46">
        <v>0.55000000000000004</v>
      </c>
      <c r="O48" s="39">
        <v>660000</v>
      </c>
      <c r="P48" s="1" t="b">
        <f t="shared" si="0"/>
        <v>1</v>
      </c>
      <c r="Q48" s="37">
        <f t="shared" si="2"/>
        <v>0.55000000000000004</v>
      </c>
      <c r="R48" s="38" t="b">
        <f t="shared" si="3"/>
        <v>1</v>
      </c>
      <c r="S48" s="38" t="b">
        <f t="shared" si="1"/>
        <v>1</v>
      </c>
    </row>
    <row r="49" spans="1:19" ht="30" customHeight="1" x14ac:dyDescent="0.25">
      <c r="A49" s="96">
        <v>47</v>
      </c>
      <c r="B49" s="96" t="s">
        <v>194</v>
      </c>
      <c r="C49" s="41" t="s">
        <v>102</v>
      </c>
      <c r="D49" s="42" t="s">
        <v>257</v>
      </c>
      <c r="E49" s="42">
        <v>1001052</v>
      </c>
      <c r="F49" s="42" t="s">
        <v>41</v>
      </c>
      <c r="G49" s="40" t="s">
        <v>323</v>
      </c>
      <c r="H49" s="96" t="s">
        <v>131</v>
      </c>
      <c r="I49" s="43">
        <v>1.8</v>
      </c>
      <c r="J49" s="44" t="s">
        <v>132</v>
      </c>
      <c r="K49" s="39">
        <v>1181187</v>
      </c>
      <c r="L49" s="39">
        <v>649652</v>
      </c>
      <c r="M49" s="45">
        <v>531535</v>
      </c>
      <c r="N49" s="46">
        <v>0.55000000000000004</v>
      </c>
      <c r="O49" s="39">
        <v>649652</v>
      </c>
      <c r="P49" s="1" t="b">
        <f t="shared" si="0"/>
        <v>1</v>
      </c>
      <c r="Q49" s="37">
        <f t="shared" si="2"/>
        <v>0.55000000000000004</v>
      </c>
      <c r="R49" s="38" t="b">
        <f t="shared" si="3"/>
        <v>1</v>
      </c>
      <c r="S49" s="38" t="b">
        <f t="shared" si="1"/>
        <v>1</v>
      </c>
    </row>
    <row r="50" spans="1:19" ht="30" customHeight="1" x14ac:dyDescent="0.25">
      <c r="A50" s="96">
        <v>48</v>
      </c>
      <c r="B50" s="96" t="s">
        <v>195</v>
      </c>
      <c r="C50" s="41" t="s">
        <v>102</v>
      </c>
      <c r="D50" s="42" t="s">
        <v>258</v>
      </c>
      <c r="E50" s="42">
        <v>1008072</v>
      </c>
      <c r="F50" s="42" t="s">
        <v>48</v>
      </c>
      <c r="G50" s="40" t="s">
        <v>324</v>
      </c>
      <c r="H50" s="96" t="s">
        <v>131</v>
      </c>
      <c r="I50" s="43">
        <v>1.7949999999999999</v>
      </c>
      <c r="J50" s="44" t="s">
        <v>349</v>
      </c>
      <c r="K50" s="39">
        <v>1198532</v>
      </c>
      <c r="L50" s="39">
        <v>659192</v>
      </c>
      <c r="M50" s="45">
        <v>539340</v>
      </c>
      <c r="N50" s="46">
        <v>0.55000000000000004</v>
      </c>
      <c r="O50" s="39">
        <v>659192</v>
      </c>
      <c r="P50" s="1" t="b">
        <f t="shared" si="0"/>
        <v>1</v>
      </c>
      <c r="Q50" s="37">
        <f t="shared" si="2"/>
        <v>0.55000000000000004</v>
      </c>
      <c r="R50" s="38" t="b">
        <f t="shared" si="3"/>
        <v>1</v>
      </c>
      <c r="S50" s="38" t="b">
        <f t="shared" si="1"/>
        <v>1</v>
      </c>
    </row>
    <row r="51" spans="1:19" ht="30" customHeight="1" x14ac:dyDescent="0.25">
      <c r="A51" s="96">
        <v>49</v>
      </c>
      <c r="B51" s="96" t="s">
        <v>196</v>
      </c>
      <c r="C51" s="41" t="s">
        <v>102</v>
      </c>
      <c r="D51" s="42" t="s">
        <v>259</v>
      </c>
      <c r="E51" s="42">
        <v>1008021</v>
      </c>
      <c r="F51" s="42" t="s">
        <v>48</v>
      </c>
      <c r="G51" s="40" t="s">
        <v>325</v>
      </c>
      <c r="H51" s="96" t="s">
        <v>131</v>
      </c>
      <c r="I51" s="43">
        <v>0.55000000000000004</v>
      </c>
      <c r="J51" s="44" t="s">
        <v>350</v>
      </c>
      <c r="K51" s="39">
        <v>1160104</v>
      </c>
      <c r="L51" s="39">
        <v>638057</v>
      </c>
      <c r="M51" s="45">
        <v>522047</v>
      </c>
      <c r="N51" s="46">
        <v>0.55000000000000004</v>
      </c>
      <c r="O51" s="39">
        <v>638057</v>
      </c>
      <c r="P51" s="1" t="b">
        <f t="shared" si="0"/>
        <v>1</v>
      </c>
      <c r="Q51" s="37">
        <f t="shared" si="2"/>
        <v>0.55000000000000004</v>
      </c>
      <c r="R51" s="38" t="b">
        <f t="shared" si="3"/>
        <v>1</v>
      </c>
      <c r="S51" s="38" t="b">
        <f t="shared" si="1"/>
        <v>1</v>
      </c>
    </row>
    <row r="52" spans="1:19" ht="30" customHeight="1" x14ac:dyDescent="0.25">
      <c r="A52" s="96">
        <v>50</v>
      </c>
      <c r="B52" s="96" t="s">
        <v>197</v>
      </c>
      <c r="C52" s="41" t="s">
        <v>102</v>
      </c>
      <c r="D52" s="42" t="s">
        <v>260</v>
      </c>
      <c r="E52" s="42">
        <v>1018032</v>
      </c>
      <c r="F52" s="42" t="s">
        <v>58</v>
      </c>
      <c r="G52" s="40" t="s">
        <v>326</v>
      </c>
      <c r="H52" s="96" t="s">
        <v>131</v>
      </c>
      <c r="I52" s="43">
        <v>1.625</v>
      </c>
      <c r="J52" s="44" t="s">
        <v>143</v>
      </c>
      <c r="K52" s="39">
        <v>1198999</v>
      </c>
      <c r="L52" s="39">
        <v>659449</v>
      </c>
      <c r="M52" s="45">
        <v>539550</v>
      </c>
      <c r="N52" s="46">
        <v>0.55000000000000004</v>
      </c>
      <c r="O52" s="39">
        <v>659449</v>
      </c>
      <c r="P52" s="1" t="b">
        <f t="shared" si="0"/>
        <v>1</v>
      </c>
      <c r="Q52" s="37">
        <f t="shared" si="2"/>
        <v>0.55000000000000004</v>
      </c>
      <c r="R52" s="38" t="b">
        <f t="shared" si="3"/>
        <v>1</v>
      </c>
      <c r="S52" s="38" t="b">
        <f t="shared" si="1"/>
        <v>1</v>
      </c>
    </row>
    <row r="53" spans="1:19" ht="30" customHeight="1" x14ac:dyDescent="0.25">
      <c r="A53" s="96">
        <v>51</v>
      </c>
      <c r="B53" s="96" t="s">
        <v>198</v>
      </c>
      <c r="C53" s="41" t="s">
        <v>102</v>
      </c>
      <c r="D53" s="42" t="s">
        <v>261</v>
      </c>
      <c r="E53" s="42">
        <v>1016092</v>
      </c>
      <c r="F53" s="42" t="s">
        <v>56</v>
      </c>
      <c r="G53" s="40" t="s">
        <v>327</v>
      </c>
      <c r="H53" s="96" t="s">
        <v>131</v>
      </c>
      <c r="I53" s="43">
        <v>1.1000000000000001</v>
      </c>
      <c r="J53" s="44" t="s">
        <v>132</v>
      </c>
      <c r="K53" s="39">
        <v>1199828</v>
      </c>
      <c r="L53" s="39">
        <v>659905</v>
      </c>
      <c r="M53" s="45">
        <v>539923</v>
      </c>
      <c r="N53" s="46">
        <v>0.55000000000000004</v>
      </c>
      <c r="O53" s="39">
        <v>659905</v>
      </c>
      <c r="P53" s="1" t="b">
        <f t="shared" si="0"/>
        <v>1</v>
      </c>
      <c r="Q53" s="37">
        <f t="shared" si="2"/>
        <v>0.55000000000000004</v>
      </c>
      <c r="R53" s="38" t="b">
        <f t="shared" si="3"/>
        <v>1</v>
      </c>
      <c r="S53" s="38" t="b">
        <f t="shared" si="1"/>
        <v>1</v>
      </c>
    </row>
    <row r="54" spans="1:19" ht="30" customHeight="1" x14ac:dyDescent="0.25">
      <c r="A54" s="96">
        <v>52</v>
      </c>
      <c r="B54" s="96" t="s">
        <v>199</v>
      </c>
      <c r="C54" s="41" t="s">
        <v>102</v>
      </c>
      <c r="D54" s="42" t="s">
        <v>262</v>
      </c>
      <c r="E54" s="42">
        <v>1016082</v>
      </c>
      <c r="F54" s="42" t="s">
        <v>56</v>
      </c>
      <c r="G54" s="40" t="s">
        <v>328</v>
      </c>
      <c r="H54" s="96" t="s">
        <v>131</v>
      </c>
      <c r="I54" s="43">
        <v>1.2490000000000001</v>
      </c>
      <c r="J54" s="44" t="s">
        <v>351</v>
      </c>
      <c r="K54" s="39">
        <v>1168791</v>
      </c>
      <c r="L54" s="39">
        <v>642835</v>
      </c>
      <c r="M54" s="45">
        <v>525956</v>
      </c>
      <c r="N54" s="46">
        <v>0.55000000000000004</v>
      </c>
      <c r="O54" s="39">
        <v>642835</v>
      </c>
      <c r="P54" s="1" t="b">
        <f t="shared" si="0"/>
        <v>1</v>
      </c>
      <c r="Q54" s="37">
        <f t="shared" si="2"/>
        <v>0.55000000000000004</v>
      </c>
      <c r="R54" s="38" t="b">
        <f t="shared" si="3"/>
        <v>1</v>
      </c>
      <c r="S54" s="38" t="b">
        <f t="shared" si="1"/>
        <v>1</v>
      </c>
    </row>
    <row r="55" spans="1:19" ht="30" customHeight="1" x14ac:dyDescent="0.25">
      <c r="A55" s="96">
        <v>53</v>
      </c>
      <c r="B55" s="96" t="s">
        <v>200</v>
      </c>
      <c r="C55" s="41" t="s">
        <v>102</v>
      </c>
      <c r="D55" s="42" t="s">
        <v>263</v>
      </c>
      <c r="E55" s="42">
        <v>1017052</v>
      </c>
      <c r="F55" s="42" t="s">
        <v>57</v>
      </c>
      <c r="G55" s="40" t="s">
        <v>329</v>
      </c>
      <c r="H55" s="96" t="s">
        <v>131</v>
      </c>
      <c r="I55" s="43">
        <v>1.696</v>
      </c>
      <c r="J55" s="44" t="s">
        <v>342</v>
      </c>
      <c r="K55" s="39">
        <v>1199250</v>
      </c>
      <c r="L55" s="39">
        <v>659587</v>
      </c>
      <c r="M55" s="45">
        <v>539663</v>
      </c>
      <c r="N55" s="46">
        <v>0.55000000000000004</v>
      </c>
      <c r="O55" s="39">
        <v>659587</v>
      </c>
      <c r="P55" s="1" t="b">
        <f t="shared" si="0"/>
        <v>1</v>
      </c>
      <c r="Q55" s="37">
        <f t="shared" si="2"/>
        <v>0.55000000000000004</v>
      </c>
      <c r="R55" s="38" t="b">
        <f t="shared" si="3"/>
        <v>1</v>
      </c>
      <c r="S55" s="38" t="b">
        <f t="shared" si="1"/>
        <v>1</v>
      </c>
    </row>
    <row r="56" spans="1:19" ht="30" customHeight="1" x14ac:dyDescent="0.25">
      <c r="A56" s="96">
        <v>54</v>
      </c>
      <c r="B56" s="96" t="s">
        <v>201</v>
      </c>
      <c r="C56" s="41" t="s">
        <v>102</v>
      </c>
      <c r="D56" s="42" t="s">
        <v>264</v>
      </c>
      <c r="E56" s="42">
        <v>1020052</v>
      </c>
      <c r="F56" s="42" t="s">
        <v>60</v>
      </c>
      <c r="G56" s="40" t="s">
        <v>330</v>
      </c>
      <c r="H56" s="96" t="s">
        <v>131</v>
      </c>
      <c r="I56" s="43">
        <v>1.2050000000000001</v>
      </c>
      <c r="J56" s="44" t="s">
        <v>142</v>
      </c>
      <c r="K56" s="39">
        <v>1200000</v>
      </c>
      <c r="L56" s="39">
        <v>660000</v>
      </c>
      <c r="M56" s="45">
        <v>540000</v>
      </c>
      <c r="N56" s="46">
        <v>0.55000000000000004</v>
      </c>
      <c r="O56" s="39">
        <v>660000</v>
      </c>
      <c r="P56" s="1" t="b">
        <f t="shared" si="0"/>
        <v>1</v>
      </c>
      <c r="Q56" s="37">
        <f t="shared" si="2"/>
        <v>0.55000000000000004</v>
      </c>
      <c r="R56" s="38" t="b">
        <f t="shared" si="3"/>
        <v>1</v>
      </c>
      <c r="S56" s="38" t="b">
        <f t="shared" si="1"/>
        <v>1</v>
      </c>
    </row>
    <row r="57" spans="1:19" ht="30" customHeight="1" x14ac:dyDescent="0.25">
      <c r="A57" s="96">
        <v>55</v>
      </c>
      <c r="B57" s="96" t="s">
        <v>202</v>
      </c>
      <c r="C57" s="41" t="s">
        <v>102</v>
      </c>
      <c r="D57" s="42" t="s">
        <v>265</v>
      </c>
      <c r="E57" s="42">
        <v>1006032</v>
      </c>
      <c r="F57" s="42" t="s">
        <v>46</v>
      </c>
      <c r="G57" s="40" t="s">
        <v>331</v>
      </c>
      <c r="H57" s="96" t="s">
        <v>131</v>
      </c>
      <c r="I57" s="43">
        <v>0.85</v>
      </c>
      <c r="J57" s="44" t="s">
        <v>134</v>
      </c>
      <c r="K57" s="39">
        <v>810000</v>
      </c>
      <c r="L57" s="39">
        <v>445500.00000000006</v>
      </c>
      <c r="M57" s="45">
        <v>364499.99999999994</v>
      </c>
      <c r="N57" s="46">
        <v>0.55000000000000004</v>
      </c>
      <c r="O57" s="39">
        <v>445500.00000000006</v>
      </c>
      <c r="P57" s="1" t="b">
        <f t="shared" si="0"/>
        <v>1</v>
      </c>
      <c r="Q57" s="37">
        <f t="shared" si="2"/>
        <v>0.55000000000000004</v>
      </c>
      <c r="R57" s="38" t="b">
        <f t="shared" si="3"/>
        <v>1</v>
      </c>
      <c r="S57" s="38" t="b">
        <f t="shared" si="1"/>
        <v>1</v>
      </c>
    </row>
    <row r="58" spans="1:19" ht="30" customHeight="1" x14ac:dyDescent="0.25">
      <c r="A58" s="96">
        <v>56</v>
      </c>
      <c r="B58" s="96" t="s">
        <v>203</v>
      </c>
      <c r="C58" s="41" t="s">
        <v>102</v>
      </c>
      <c r="D58" s="42" t="s">
        <v>266</v>
      </c>
      <c r="E58" s="42">
        <v>1020011</v>
      </c>
      <c r="F58" s="42" t="s">
        <v>60</v>
      </c>
      <c r="G58" s="40" t="s">
        <v>332</v>
      </c>
      <c r="H58" s="96" t="s">
        <v>131</v>
      </c>
      <c r="I58" s="43">
        <v>0.63500000000000001</v>
      </c>
      <c r="J58" s="44" t="s">
        <v>142</v>
      </c>
      <c r="K58" s="39">
        <v>1149570</v>
      </c>
      <c r="L58" s="39">
        <v>632263</v>
      </c>
      <c r="M58" s="45">
        <v>517307</v>
      </c>
      <c r="N58" s="46">
        <v>0.55000000000000004</v>
      </c>
      <c r="O58" s="39">
        <v>632263</v>
      </c>
      <c r="P58" s="1" t="b">
        <f t="shared" si="0"/>
        <v>1</v>
      </c>
      <c r="Q58" s="37">
        <f t="shared" si="2"/>
        <v>0.55000000000000004</v>
      </c>
      <c r="R58" s="38" t="b">
        <f t="shared" si="3"/>
        <v>1</v>
      </c>
      <c r="S58" s="38" t="b">
        <f t="shared" si="1"/>
        <v>1</v>
      </c>
    </row>
    <row r="59" spans="1:19" ht="30" customHeight="1" x14ac:dyDescent="0.25">
      <c r="A59" s="96">
        <v>57</v>
      </c>
      <c r="B59" s="96" t="s">
        <v>204</v>
      </c>
      <c r="C59" s="41" t="s">
        <v>102</v>
      </c>
      <c r="D59" s="42" t="s">
        <v>267</v>
      </c>
      <c r="E59" s="42">
        <v>1006022</v>
      </c>
      <c r="F59" s="42" t="s">
        <v>46</v>
      </c>
      <c r="G59" s="40" t="s">
        <v>333</v>
      </c>
      <c r="H59" s="96" t="s">
        <v>131</v>
      </c>
      <c r="I59" s="43">
        <v>2.17</v>
      </c>
      <c r="J59" s="44" t="s">
        <v>146</v>
      </c>
      <c r="K59" s="39">
        <v>1200000</v>
      </c>
      <c r="L59" s="39">
        <v>660000</v>
      </c>
      <c r="M59" s="45">
        <v>540000</v>
      </c>
      <c r="N59" s="46">
        <v>0.55000000000000004</v>
      </c>
      <c r="O59" s="39">
        <v>660000</v>
      </c>
      <c r="P59" s="1" t="b">
        <f t="shared" si="0"/>
        <v>1</v>
      </c>
      <c r="Q59" s="37">
        <f t="shared" si="2"/>
        <v>0.55000000000000004</v>
      </c>
      <c r="R59" s="38" t="b">
        <f t="shared" si="3"/>
        <v>1</v>
      </c>
      <c r="S59" s="38" t="b">
        <f t="shared" si="1"/>
        <v>1</v>
      </c>
    </row>
    <row r="60" spans="1:19" ht="30" customHeight="1" x14ac:dyDescent="0.25">
      <c r="A60" s="96">
        <v>58</v>
      </c>
      <c r="B60" s="96" t="s">
        <v>205</v>
      </c>
      <c r="C60" s="41" t="s">
        <v>102</v>
      </c>
      <c r="D60" s="42" t="s">
        <v>268</v>
      </c>
      <c r="E60" s="42">
        <v>1020021</v>
      </c>
      <c r="F60" s="42" t="s">
        <v>60</v>
      </c>
      <c r="G60" s="40" t="s">
        <v>334</v>
      </c>
      <c r="H60" s="96" t="s">
        <v>131</v>
      </c>
      <c r="I60" s="43">
        <v>1.0509999999999999</v>
      </c>
      <c r="J60" s="44" t="s">
        <v>138</v>
      </c>
      <c r="K60" s="39">
        <v>1058000</v>
      </c>
      <c r="L60" s="39">
        <v>581900</v>
      </c>
      <c r="M60" s="45">
        <v>476100</v>
      </c>
      <c r="N60" s="46">
        <v>0.55000000000000004</v>
      </c>
      <c r="O60" s="39">
        <v>581900</v>
      </c>
      <c r="P60" s="1" t="b">
        <f t="shared" si="0"/>
        <v>1</v>
      </c>
      <c r="Q60" s="37">
        <f t="shared" si="2"/>
        <v>0.55000000000000004</v>
      </c>
      <c r="R60" s="38" t="b">
        <f t="shared" si="3"/>
        <v>1</v>
      </c>
      <c r="S60" s="38" t="b">
        <f t="shared" si="1"/>
        <v>1</v>
      </c>
    </row>
    <row r="61" spans="1:19" ht="30" customHeight="1" x14ac:dyDescent="0.25">
      <c r="A61" s="96">
        <v>59</v>
      </c>
      <c r="B61" s="96" t="s">
        <v>206</v>
      </c>
      <c r="C61" s="41" t="s">
        <v>102</v>
      </c>
      <c r="D61" s="42" t="s">
        <v>269</v>
      </c>
      <c r="E61" s="42">
        <v>1003042</v>
      </c>
      <c r="F61" s="42" t="s">
        <v>43</v>
      </c>
      <c r="G61" s="40" t="s">
        <v>335</v>
      </c>
      <c r="H61" s="96" t="s">
        <v>131</v>
      </c>
      <c r="I61" s="43">
        <v>1</v>
      </c>
      <c r="J61" s="44" t="s">
        <v>142</v>
      </c>
      <c r="K61" s="39">
        <v>1199999</v>
      </c>
      <c r="L61" s="39">
        <f>ROUNDDOWN(K61*N61,2)</f>
        <v>959999.2</v>
      </c>
      <c r="M61" s="45">
        <f>K61-L61</f>
        <v>239999.80000000005</v>
      </c>
      <c r="N61" s="46">
        <v>0.8</v>
      </c>
      <c r="O61" s="39">
        <f>L61</f>
        <v>959999.2</v>
      </c>
      <c r="P61" s="1" t="b">
        <f t="shared" si="0"/>
        <v>1</v>
      </c>
      <c r="Q61" s="37">
        <f t="shared" si="2"/>
        <v>0.8</v>
      </c>
      <c r="R61" s="38" t="b">
        <f t="shared" si="3"/>
        <v>1</v>
      </c>
      <c r="S61" s="38" t="b">
        <f t="shared" si="1"/>
        <v>1</v>
      </c>
    </row>
    <row r="62" spans="1:19" ht="30" customHeight="1" x14ac:dyDescent="0.25">
      <c r="A62" s="96">
        <v>60</v>
      </c>
      <c r="B62" s="96" t="s">
        <v>207</v>
      </c>
      <c r="C62" s="41" t="s">
        <v>102</v>
      </c>
      <c r="D62" s="42" t="s">
        <v>270</v>
      </c>
      <c r="E62" s="42">
        <v>1003052</v>
      </c>
      <c r="F62" s="42" t="s">
        <v>43</v>
      </c>
      <c r="G62" s="40" t="s">
        <v>336</v>
      </c>
      <c r="H62" s="96" t="s">
        <v>131</v>
      </c>
      <c r="I62" s="43">
        <v>0.66500000000000004</v>
      </c>
      <c r="J62" s="44" t="s">
        <v>138</v>
      </c>
      <c r="K62" s="39">
        <v>636845</v>
      </c>
      <c r="L62" s="39">
        <v>350264</v>
      </c>
      <c r="M62" s="45">
        <v>286581</v>
      </c>
      <c r="N62" s="46">
        <v>0.55000000000000004</v>
      </c>
      <c r="O62" s="39">
        <v>350264</v>
      </c>
      <c r="P62" s="1" t="b">
        <f t="shared" si="0"/>
        <v>1</v>
      </c>
      <c r="Q62" s="37">
        <f t="shared" si="2"/>
        <v>0.55000000000000004</v>
      </c>
      <c r="R62" s="38" t="b">
        <f t="shared" si="3"/>
        <v>1</v>
      </c>
      <c r="S62" s="38" t="b">
        <f t="shared" si="1"/>
        <v>1</v>
      </c>
    </row>
    <row r="63" spans="1:19" ht="30" customHeight="1" x14ac:dyDescent="0.25">
      <c r="A63" s="96">
        <v>61</v>
      </c>
      <c r="B63" s="96" t="s">
        <v>208</v>
      </c>
      <c r="C63" s="41" t="s">
        <v>102</v>
      </c>
      <c r="D63" s="42" t="s">
        <v>271</v>
      </c>
      <c r="E63" s="42">
        <v>1014082</v>
      </c>
      <c r="F63" s="42" t="s">
        <v>54</v>
      </c>
      <c r="G63" s="40" t="s">
        <v>337</v>
      </c>
      <c r="H63" s="96" t="s">
        <v>131</v>
      </c>
      <c r="I63" s="43">
        <v>2.84</v>
      </c>
      <c r="J63" s="44" t="s">
        <v>139</v>
      </c>
      <c r="K63" s="39">
        <v>1200000</v>
      </c>
      <c r="L63" s="39">
        <v>660000</v>
      </c>
      <c r="M63" s="45">
        <v>540000</v>
      </c>
      <c r="N63" s="46">
        <v>0.55000000000000004</v>
      </c>
      <c r="O63" s="39">
        <v>660000</v>
      </c>
      <c r="P63" s="1" t="b">
        <f t="shared" si="0"/>
        <v>1</v>
      </c>
      <c r="Q63" s="37">
        <f t="shared" si="2"/>
        <v>0.55000000000000004</v>
      </c>
      <c r="R63" s="38" t="b">
        <f t="shared" si="3"/>
        <v>1</v>
      </c>
      <c r="S63" s="38" t="b">
        <f t="shared" si="1"/>
        <v>1</v>
      </c>
    </row>
    <row r="64" spans="1:19" ht="30" customHeight="1" x14ac:dyDescent="0.25">
      <c r="A64" s="96">
        <v>62</v>
      </c>
      <c r="B64" s="96" t="s">
        <v>209</v>
      </c>
      <c r="C64" s="41" t="s">
        <v>102</v>
      </c>
      <c r="D64" s="42" t="s">
        <v>272</v>
      </c>
      <c r="E64" s="42">
        <v>1007012</v>
      </c>
      <c r="F64" s="42" t="s">
        <v>47</v>
      </c>
      <c r="G64" s="40" t="s">
        <v>338</v>
      </c>
      <c r="H64" s="96" t="s">
        <v>131</v>
      </c>
      <c r="I64" s="43">
        <v>0.99</v>
      </c>
      <c r="J64" s="44" t="s">
        <v>351</v>
      </c>
      <c r="K64" s="39">
        <v>705101</v>
      </c>
      <c r="L64" s="39">
        <v>387805</v>
      </c>
      <c r="M64" s="45">
        <v>317296</v>
      </c>
      <c r="N64" s="46">
        <v>0.55000000000000004</v>
      </c>
      <c r="O64" s="39">
        <v>387805</v>
      </c>
      <c r="P64" s="1" t="b">
        <f t="shared" si="0"/>
        <v>1</v>
      </c>
      <c r="Q64" s="37">
        <f t="shared" si="2"/>
        <v>0.55000000000000004</v>
      </c>
      <c r="R64" s="38" t="b">
        <f t="shared" si="3"/>
        <v>1</v>
      </c>
      <c r="S64" s="38" t="b">
        <f t="shared" si="1"/>
        <v>1</v>
      </c>
    </row>
    <row r="65" spans="1:19" ht="30" customHeight="1" x14ac:dyDescent="0.25">
      <c r="A65" s="96">
        <v>63</v>
      </c>
      <c r="B65" s="96" t="s">
        <v>210</v>
      </c>
      <c r="C65" s="41" t="s">
        <v>102</v>
      </c>
      <c r="D65" s="42" t="s">
        <v>273</v>
      </c>
      <c r="E65" s="42">
        <v>1011043</v>
      </c>
      <c r="F65" s="42" t="s">
        <v>51</v>
      </c>
      <c r="G65" s="40" t="s">
        <v>339</v>
      </c>
      <c r="H65" s="96" t="s">
        <v>131</v>
      </c>
      <c r="I65" s="43">
        <v>2.024</v>
      </c>
      <c r="J65" s="44" t="s">
        <v>352</v>
      </c>
      <c r="K65" s="39">
        <v>1196043</v>
      </c>
      <c r="L65" s="39">
        <v>657823</v>
      </c>
      <c r="M65" s="45">
        <v>538220</v>
      </c>
      <c r="N65" s="46">
        <v>0.55000000000000004</v>
      </c>
      <c r="O65" s="39">
        <v>657823</v>
      </c>
      <c r="P65" s="1" t="b">
        <f t="shared" si="0"/>
        <v>1</v>
      </c>
      <c r="Q65" s="37">
        <f t="shared" si="2"/>
        <v>0.55000000000000004</v>
      </c>
      <c r="R65" s="38" t="b">
        <f t="shared" si="3"/>
        <v>1</v>
      </c>
      <c r="S65" s="38" t="b">
        <f t="shared" si="1"/>
        <v>1</v>
      </c>
    </row>
    <row r="66" spans="1:19" ht="30" customHeight="1" x14ac:dyDescent="0.25">
      <c r="A66" s="96">
        <v>64</v>
      </c>
      <c r="B66" s="96" t="s">
        <v>369</v>
      </c>
      <c r="C66" s="41" t="s">
        <v>102</v>
      </c>
      <c r="D66" s="42" t="s">
        <v>274</v>
      </c>
      <c r="E66" s="42">
        <v>1012062</v>
      </c>
      <c r="F66" s="42" t="s">
        <v>52</v>
      </c>
      <c r="G66" s="40" t="s">
        <v>340</v>
      </c>
      <c r="H66" s="96" t="s">
        <v>131</v>
      </c>
      <c r="I66" s="43">
        <v>0.67</v>
      </c>
      <c r="J66" s="44" t="s">
        <v>135</v>
      </c>
      <c r="K66" s="39">
        <v>455100</v>
      </c>
      <c r="L66" s="39">
        <v>250305.00000000003</v>
      </c>
      <c r="M66" s="45">
        <v>204794.99999999997</v>
      </c>
      <c r="N66" s="46">
        <v>0.55000000000000004</v>
      </c>
      <c r="O66" s="39">
        <v>250305.00000000003</v>
      </c>
      <c r="P66" s="1" t="b">
        <f t="shared" ref="P66:P69" si="4">L66=SUM(O66:O66)</f>
        <v>1</v>
      </c>
      <c r="Q66" s="37">
        <f t="shared" ref="Q66:Q69" si="5">ROUND(L66/K66,4)</f>
        <v>0.55000000000000004</v>
      </c>
      <c r="R66" s="38" t="b">
        <f t="shared" ref="R66:R69" si="6">Q66=N66</f>
        <v>1</v>
      </c>
      <c r="S66" s="38" t="b">
        <f t="shared" ref="S66:S69" si="7">K66=L66+M66</f>
        <v>1</v>
      </c>
    </row>
    <row r="67" spans="1:19" ht="30" customHeight="1" x14ac:dyDescent="0.25">
      <c r="A67" s="96">
        <v>65</v>
      </c>
      <c r="B67" s="96"/>
      <c r="C67" s="41" t="s">
        <v>102</v>
      </c>
      <c r="D67" s="42" t="s">
        <v>470</v>
      </c>
      <c r="E67" s="42"/>
      <c r="F67" s="42" t="s">
        <v>50</v>
      </c>
      <c r="G67" s="40" t="s">
        <v>469</v>
      </c>
      <c r="H67" s="96" t="s">
        <v>131</v>
      </c>
      <c r="I67" s="43"/>
      <c r="J67" s="44"/>
      <c r="K67" s="39">
        <v>1200000</v>
      </c>
      <c r="L67" s="39">
        <f>ROUNDDOWN(K67*N67,2)</f>
        <v>840000</v>
      </c>
      <c r="M67" s="45">
        <f>K67-L67</f>
        <v>360000</v>
      </c>
      <c r="N67" s="46">
        <v>0.7</v>
      </c>
      <c r="O67" s="39">
        <f>L67</f>
        <v>840000</v>
      </c>
      <c r="P67" s="1" t="b">
        <f t="shared" si="4"/>
        <v>1</v>
      </c>
      <c r="Q67" s="37">
        <f t="shared" si="5"/>
        <v>0.7</v>
      </c>
      <c r="R67" s="38" t="b">
        <f t="shared" si="6"/>
        <v>1</v>
      </c>
      <c r="S67" s="38" t="b">
        <f t="shared" si="7"/>
        <v>1</v>
      </c>
    </row>
    <row r="68" spans="1:19" ht="30" customHeight="1" x14ac:dyDescent="0.25">
      <c r="A68" s="96">
        <v>66</v>
      </c>
      <c r="B68" s="40" t="s">
        <v>392</v>
      </c>
      <c r="C68" s="97" t="s">
        <v>102</v>
      </c>
      <c r="D68" s="42" t="s">
        <v>421</v>
      </c>
      <c r="E68" s="42">
        <v>1020083</v>
      </c>
      <c r="F68" s="42" t="s">
        <v>60</v>
      </c>
      <c r="G68" s="40" t="s">
        <v>452</v>
      </c>
      <c r="H68" s="40" t="s">
        <v>131</v>
      </c>
      <c r="I68" s="43">
        <v>0.88900000000000001</v>
      </c>
      <c r="J68" s="44" t="s">
        <v>453</v>
      </c>
      <c r="K68" s="39">
        <v>1020000</v>
      </c>
      <c r="L68" s="39">
        <f>ROUNDDOWN(K68*N68,2)</f>
        <v>612000</v>
      </c>
      <c r="M68" s="45">
        <f>K68-L68</f>
        <v>408000</v>
      </c>
      <c r="N68" s="46">
        <v>0.6</v>
      </c>
      <c r="O68" s="39">
        <f>L68</f>
        <v>612000</v>
      </c>
      <c r="P68" s="1" t="b">
        <f t="shared" ref="P68" si="8">L68=SUM(O68:O68)</f>
        <v>1</v>
      </c>
      <c r="Q68" s="37">
        <f t="shared" ref="Q68" si="9">ROUND(L68/K68,4)</f>
        <v>0.6</v>
      </c>
      <c r="R68" s="38" t="b">
        <f t="shared" ref="R68" si="10">Q68=N68</f>
        <v>1</v>
      </c>
      <c r="S68" s="38" t="b">
        <f t="shared" ref="S68" si="11">K68=L68+M68</f>
        <v>1</v>
      </c>
    </row>
    <row r="69" spans="1:19" ht="30" customHeight="1" x14ac:dyDescent="0.25">
      <c r="A69" s="96">
        <v>67</v>
      </c>
      <c r="B69" s="127" t="s">
        <v>395</v>
      </c>
      <c r="C69" s="128" t="s">
        <v>102</v>
      </c>
      <c r="D69" s="129" t="s">
        <v>424</v>
      </c>
      <c r="E69" s="129">
        <v>1007072</v>
      </c>
      <c r="F69" s="129" t="s">
        <v>47</v>
      </c>
      <c r="G69" s="127" t="s">
        <v>456</v>
      </c>
      <c r="H69" s="127" t="s">
        <v>131</v>
      </c>
      <c r="I69" s="130">
        <v>0.74</v>
      </c>
      <c r="J69" s="131" t="s">
        <v>457</v>
      </c>
      <c r="K69" s="132">
        <v>1191170</v>
      </c>
      <c r="L69" s="132">
        <f>ROUNDDOWN(K69*N69,2)</f>
        <v>952936</v>
      </c>
      <c r="M69" s="133">
        <f>K69-L69</f>
        <v>238234</v>
      </c>
      <c r="N69" s="134">
        <v>0.8</v>
      </c>
      <c r="O69" s="132">
        <f>L69</f>
        <v>952936</v>
      </c>
      <c r="P69" s="1" t="b">
        <f t="shared" si="4"/>
        <v>1</v>
      </c>
      <c r="Q69" s="37">
        <f t="shared" si="5"/>
        <v>0.8</v>
      </c>
      <c r="R69" s="38" t="b">
        <f t="shared" si="6"/>
        <v>1</v>
      </c>
      <c r="S69" s="38" t="b">
        <f t="shared" si="7"/>
        <v>1</v>
      </c>
    </row>
    <row r="70" spans="1:19" ht="20.100000000000001" customHeight="1" x14ac:dyDescent="0.25">
      <c r="A70" s="115" t="s">
        <v>37</v>
      </c>
      <c r="B70" s="115"/>
      <c r="C70" s="115"/>
      <c r="D70" s="115"/>
      <c r="E70" s="115"/>
      <c r="F70" s="115"/>
      <c r="G70" s="115"/>
      <c r="H70" s="115"/>
      <c r="I70" s="47">
        <f>SUM(I3:I69)</f>
        <v>83.154099999999985</v>
      </c>
      <c r="J70" s="48" t="s">
        <v>12</v>
      </c>
      <c r="K70" s="49">
        <f>SUM(K3:K69)</f>
        <v>66033935</v>
      </c>
      <c r="L70" s="49">
        <f>SUM(L3:L69)</f>
        <v>38220064</v>
      </c>
      <c r="M70" s="49">
        <f>SUM(M3:M69)</f>
        <v>27813871</v>
      </c>
      <c r="N70" s="51" t="s">
        <v>12</v>
      </c>
      <c r="O70" s="50">
        <f>SUM(O3:O69)</f>
        <v>38220064</v>
      </c>
      <c r="P70" s="1" t="b">
        <f t="shared" si="0"/>
        <v>1</v>
      </c>
      <c r="Q70" s="37">
        <f t="shared" ref="Q70" si="12">ROUND(L70/K70,4)</f>
        <v>0.57879999999999998</v>
      </c>
      <c r="R70" s="38" t="s">
        <v>12</v>
      </c>
      <c r="S70" s="38" t="b">
        <f t="shared" si="1"/>
        <v>1</v>
      </c>
    </row>
    <row r="71" spans="1:19" x14ac:dyDescent="0.25">
      <c r="A71" s="31"/>
      <c r="B71" s="31"/>
      <c r="C71" s="31"/>
      <c r="D71" s="31"/>
      <c r="E71" s="31"/>
      <c r="F71" s="31"/>
      <c r="G71" s="31"/>
      <c r="H71" s="31"/>
    </row>
    <row r="72" spans="1:19" x14ac:dyDescent="0.25">
      <c r="A72" s="30" t="s">
        <v>38</v>
      </c>
      <c r="B72" s="30"/>
      <c r="C72" s="30"/>
      <c r="D72" s="30"/>
      <c r="E72" s="30"/>
      <c r="F72" s="30"/>
      <c r="G72" s="30"/>
      <c r="H72" s="30"/>
      <c r="I72" s="13"/>
      <c r="J72" s="13"/>
      <c r="K72" s="5"/>
      <c r="L72" s="13"/>
      <c r="M72" s="13"/>
      <c r="O72" s="13"/>
      <c r="P72" s="1"/>
      <c r="S72" s="38"/>
    </row>
    <row r="73" spans="1:19" ht="28.5" customHeight="1" x14ac:dyDescent="0.25">
      <c r="A73" s="111" t="s">
        <v>34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"/>
    </row>
    <row r="74" spans="1:19" x14ac:dyDescent="0.25">
      <c r="B74" s="32"/>
      <c r="C74" s="32"/>
      <c r="D74" s="32"/>
      <c r="E74" s="32"/>
      <c r="F74" s="32"/>
      <c r="G74" s="32"/>
      <c r="H74" s="32"/>
      <c r="K74" s="27"/>
    </row>
  </sheetData>
  <mergeCells count="16">
    <mergeCell ref="N1:N2"/>
    <mergeCell ref="A70:H70"/>
    <mergeCell ref="A73:O73"/>
    <mergeCell ref="F1:F2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G1:G2"/>
  </mergeCells>
  <conditionalFormatting sqref="P3:S70">
    <cfRule type="cellIs" dxfId="11" priority="5" operator="equal">
      <formula>FALSE</formula>
    </cfRule>
  </conditionalFormatting>
  <conditionalFormatting sqref="P3:R70">
    <cfRule type="containsText" dxfId="10" priority="3" operator="containsText" text="fałsz">
      <formula>NOT(ISERROR(SEARCH("fałsz",P3)))</formula>
    </cfRule>
  </conditionalFormatting>
  <conditionalFormatting sqref="S72">
    <cfRule type="cellIs" dxfId="9" priority="2" operator="equal">
      <formula>FALSE</formula>
    </cfRule>
  </conditionalFormatting>
  <conditionalFormatting sqref="S72">
    <cfRule type="cellIs" dxfId="8" priority="1" operator="equal">
      <formula>FALSE</formula>
    </cfRule>
  </conditionalFormatting>
  <dataValidations count="2">
    <dataValidation type="list" allowBlank="1" showInputMessage="1" showErrorMessage="1" sqref="C3:C69" xr:uid="{00000000-0002-0000-0100-000000000000}">
      <formula1>"N"</formula1>
    </dataValidation>
    <dataValidation type="list" allowBlank="1" showInputMessage="1" showErrorMessage="1" sqref="H3:H69" xr:uid="{00000000-0002-0000-0100-000001000000}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8" scale="77" fitToHeight="0" orientation="landscape" r:id="rId1"/>
  <headerFooter>
    <oddHeader>&amp;LWojewództwo Łódzkie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3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5" width="15.7109375" style="3" customWidth="1"/>
    <col min="6" max="6" width="39.28515625" style="3" customWidth="1"/>
    <col min="7" max="9" width="15.7109375" style="3" customWidth="1"/>
    <col min="10" max="10" width="15.7109375" style="4" customWidth="1"/>
    <col min="11" max="12" width="15.7109375" style="3" customWidth="1"/>
    <col min="13" max="13" width="15.7109375" style="1" customWidth="1"/>
    <col min="14" max="14" width="15.7109375" style="3" customWidth="1"/>
    <col min="15" max="15" width="15.7109375" style="35" customWidth="1"/>
    <col min="16" max="17" width="15.7109375" style="1" customWidth="1"/>
    <col min="18" max="18" width="15.7109375" style="35" customWidth="1"/>
    <col min="19" max="16384" width="9.140625" style="3"/>
  </cols>
  <sheetData>
    <row r="1" spans="1:18" ht="33.75" customHeight="1" x14ac:dyDescent="0.25">
      <c r="A1" s="110" t="s">
        <v>4</v>
      </c>
      <c r="B1" s="110" t="s">
        <v>5</v>
      </c>
      <c r="C1" s="116" t="s">
        <v>40</v>
      </c>
      <c r="D1" s="112" t="s">
        <v>6</v>
      </c>
      <c r="E1" s="112" t="s">
        <v>27</v>
      </c>
      <c r="F1" s="112" t="s">
        <v>7</v>
      </c>
      <c r="G1" s="110" t="s">
        <v>22</v>
      </c>
      <c r="H1" s="110" t="s">
        <v>8</v>
      </c>
      <c r="I1" s="110" t="s">
        <v>21</v>
      </c>
      <c r="J1" s="114" t="s">
        <v>9</v>
      </c>
      <c r="K1" s="110" t="s">
        <v>14</v>
      </c>
      <c r="L1" s="112" t="s">
        <v>11</v>
      </c>
      <c r="M1" s="110" t="s">
        <v>10</v>
      </c>
      <c r="N1" s="53" t="s">
        <v>39</v>
      </c>
      <c r="O1" s="1"/>
    </row>
    <row r="2" spans="1:18" ht="33.75" customHeight="1" x14ac:dyDescent="0.25">
      <c r="A2" s="110"/>
      <c r="B2" s="110"/>
      <c r="C2" s="117"/>
      <c r="D2" s="113"/>
      <c r="E2" s="113"/>
      <c r="F2" s="113"/>
      <c r="G2" s="110"/>
      <c r="H2" s="110"/>
      <c r="I2" s="110"/>
      <c r="J2" s="114"/>
      <c r="K2" s="110"/>
      <c r="L2" s="113"/>
      <c r="M2" s="110"/>
      <c r="N2" s="53">
        <v>2023</v>
      </c>
      <c r="O2" s="1" t="s">
        <v>23</v>
      </c>
      <c r="P2" s="1" t="s">
        <v>24</v>
      </c>
      <c r="Q2" s="1" t="s">
        <v>25</v>
      </c>
      <c r="R2" s="36" t="s">
        <v>26</v>
      </c>
    </row>
    <row r="3" spans="1:18" ht="30" customHeight="1" x14ac:dyDescent="0.25">
      <c r="A3" s="96">
        <v>1</v>
      </c>
      <c r="B3" s="40" t="s">
        <v>459</v>
      </c>
      <c r="C3" s="41" t="s">
        <v>102</v>
      </c>
      <c r="D3" s="42" t="s">
        <v>110</v>
      </c>
      <c r="E3" s="42" t="s">
        <v>460</v>
      </c>
      <c r="F3" s="40" t="s">
        <v>461</v>
      </c>
      <c r="G3" s="40" t="s">
        <v>131</v>
      </c>
      <c r="H3" s="43">
        <v>1.2150000000000001</v>
      </c>
      <c r="I3" s="44" t="s">
        <v>146</v>
      </c>
      <c r="J3" s="39">
        <v>2000000</v>
      </c>
      <c r="K3" s="39">
        <v>1100000</v>
      </c>
      <c r="L3" s="45">
        <v>900000</v>
      </c>
      <c r="M3" s="46">
        <v>0.55000000000000004</v>
      </c>
      <c r="N3" s="39">
        <v>1100000</v>
      </c>
      <c r="O3" s="1" t="b">
        <f t="shared" ref="O3:O9" si="0">K3=SUM(N3:N3)</f>
        <v>1</v>
      </c>
      <c r="P3" s="37">
        <f t="shared" ref="P3:P9" si="1">ROUND(K3/J3,4)</f>
        <v>0.55000000000000004</v>
      </c>
      <c r="Q3" s="38" t="b">
        <f t="shared" ref="Q3:Q8" si="2">P3=M3</f>
        <v>1</v>
      </c>
      <c r="R3" s="38" t="b">
        <f t="shared" ref="R3:R9" si="3">J3=K3+L3</f>
        <v>1</v>
      </c>
    </row>
    <row r="4" spans="1:18" ht="30" customHeight="1" x14ac:dyDescent="0.25">
      <c r="A4" s="96">
        <v>2</v>
      </c>
      <c r="B4" s="40" t="s">
        <v>354</v>
      </c>
      <c r="C4" s="41" t="s">
        <v>102</v>
      </c>
      <c r="D4" s="42" t="s">
        <v>66</v>
      </c>
      <c r="E4" s="42">
        <v>1005</v>
      </c>
      <c r="F4" s="40" t="s">
        <v>362</v>
      </c>
      <c r="G4" s="40" t="s">
        <v>131</v>
      </c>
      <c r="H4" s="43">
        <v>5.407</v>
      </c>
      <c r="I4" s="44" t="s">
        <v>137</v>
      </c>
      <c r="J4" s="39">
        <v>2000000</v>
      </c>
      <c r="K4" s="39">
        <v>1100000</v>
      </c>
      <c r="L4" s="45">
        <v>900000</v>
      </c>
      <c r="M4" s="46">
        <v>0.55000000000000004</v>
      </c>
      <c r="N4" s="39">
        <v>1100000</v>
      </c>
      <c r="O4" s="1" t="b">
        <f t="shared" si="0"/>
        <v>1</v>
      </c>
      <c r="P4" s="37">
        <f t="shared" si="1"/>
        <v>0.55000000000000004</v>
      </c>
      <c r="Q4" s="38" t="b">
        <f t="shared" si="2"/>
        <v>1</v>
      </c>
      <c r="R4" s="38" t="b">
        <f t="shared" si="3"/>
        <v>1</v>
      </c>
    </row>
    <row r="5" spans="1:18" ht="30" customHeight="1" x14ac:dyDescent="0.25">
      <c r="A5" s="96">
        <v>3</v>
      </c>
      <c r="B5" s="40" t="s">
        <v>360</v>
      </c>
      <c r="C5" s="41" t="s">
        <v>102</v>
      </c>
      <c r="D5" s="42" t="s">
        <v>74</v>
      </c>
      <c r="E5" s="42">
        <v>1014</v>
      </c>
      <c r="F5" s="40" t="s">
        <v>366</v>
      </c>
      <c r="G5" s="40" t="s">
        <v>131</v>
      </c>
      <c r="H5" s="43">
        <v>2.9550000000000001</v>
      </c>
      <c r="I5" s="44" t="s">
        <v>142</v>
      </c>
      <c r="J5" s="39">
        <v>1998900</v>
      </c>
      <c r="K5" s="39">
        <v>1099395</v>
      </c>
      <c r="L5" s="45">
        <v>899505</v>
      </c>
      <c r="M5" s="46">
        <v>0.55000000000000004</v>
      </c>
      <c r="N5" s="39">
        <v>1099395</v>
      </c>
      <c r="O5" s="1" t="b">
        <f t="shared" si="0"/>
        <v>1</v>
      </c>
      <c r="P5" s="37">
        <f t="shared" si="1"/>
        <v>0.55000000000000004</v>
      </c>
      <c r="Q5" s="38" t="b">
        <f t="shared" si="2"/>
        <v>1</v>
      </c>
      <c r="R5" s="38" t="b">
        <f t="shared" si="3"/>
        <v>1</v>
      </c>
    </row>
    <row r="6" spans="1:18" ht="30" customHeight="1" x14ac:dyDescent="0.25">
      <c r="A6" s="96">
        <v>4</v>
      </c>
      <c r="B6" s="40" t="s">
        <v>356</v>
      </c>
      <c r="C6" s="41" t="s">
        <v>102</v>
      </c>
      <c r="D6" s="42" t="s">
        <v>357</v>
      </c>
      <c r="E6" s="42">
        <v>1017082</v>
      </c>
      <c r="F6" s="40" t="s">
        <v>364</v>
      </c>
      <c r="G6" s="40" t="s">
        <v>131</v>
      </c>
      <c r="H6" s="43">
        <v>0.91500000000000004</v>
      </c>
      <c r="I6" s="44" t="s">
        <v>132</v>
      </c>
      <c r="J6" s="39">
        <v>1076865</v>
      </c>
      <c r="K6" s="39">
        <v>592275</v>
      </c>
      <c r="L6" s="45">
        <v>484590</v>
      </c>
      <c r="M6" s="46">
        <v>0.55000000000000004</v>
      </c>
      <c r="N6" s="39">
        <v>592275</v>
      </c>
      <c r="O6" s="1" t="b">
        <f t="shared" si="0"/>
        <v>1</v>
      </c>
      <c r="P6" s="37">
        <f t="shared" si="1"/>
        <v>0.55000000000000004</v>
      </c>
      <c r="Q6" s="38" t="b">
        <f t="shared" si="2"/>
        <v>1</v>
      </c>
      <c r="R6" s="38" t="b">
        <f t="shared" si="3"/>
        <v>1</v>
      </c>
    </row>
    <row r="7" spans="1:18" ht="30" customHeight="1" x14ac:dyDescent="0.25">
      <c r="A7" s="96">
        <v>5</v>
      </c>
      <c r="B7" s="40" t="s">
        <v>358</v>
      </c>
      <c r="C7" s="41" t="s">
        <v>102</v>
      </c>
      <c r="D7" s="42" t="s">
        <v>359</v>
      </c>
      <c r="E7" s="42">
        <v>1017042</v>
      </c>
      <c r="F7" s="40" t="s">
        <v>365</v>
      </c>
      <c r="G7" s="40" t="s">
        <v>131</v>
      </c>
      <c r="H7" s="43">
        <v>2.65</v>
      </c>
      <c r="I7" s="44" t="s">
        <v>133</v>
      </c>
      <c r="J7" s="39">
        <v>1396050</v>
      </c>
      <c r="K7" s="39">
        <v>767827</v>
      </c>
      <c r="L7" s="45">
        <v>628223</v>
      </c>
      <c r="M7" s="46">
        <v>0.55000000000000004</v>
      </c>
      <c r="N7" s="39">
        <v>767827</v>
      </c>
      <c r="O7" s="1" t="b">
        <f t="shared" si="0"/>
        <v>1</v>
      </c>
      <c r="P7" s="37">
        <f t="shared" si="1"/>
        <v>0.55000000000000004</v>
      </c>
      <c r="Q7" s="38" t="b">
        <f t="shared" si="2"/>
        <v>1</v>
      </c>
      <c r="R7" s="38" t="b">
        <f t="shared" si="3"/>
        <v>1</v>
      </c>
    </row>
    <row r="8" spans="1:18" ht="30" customHeight="1" x14ac:dyDescent="0.25">
      <c r="A8" s="96">
        <v>6</v>
      </c>
      <c r="B8" s="40" t="s">
        <v>353</v>
      </c>
      <c r="C8" s="41" t="s">
        <v>102</v>
      </c>
      <c r="D8" s="42" t="s">
        <v>68</v>
      </c>
      <c r="E8" s="42">
        <v>1008</v>
      </c>
      <c r="F8" s="40" t="s">
        <v>361</v>
      </c>
      <c r="G8" s="40" t="s">
        <v>131</v>
      </c>
      <c r="H8" s="43">
        <v>2.33</v>
      </c>
      <c r="I8" s="44" t="s">
        <v>132</v>
      </c>
      <c r="J8" s="39">
        <v>2000000</v>
      </c>
      <c r="K8" s="39">
        <v>1100000</v>
      </c>
      <c r="L8" s="45">
        <v>900000</v>
      </c>
      <c r="M8" s="46">
        <v>0.55000000000000004</v>
      </c>
      <c r="N8" s="39">
        <v>1100000</v>
      </c>
      <c r="O8" s="1" t="b">
        <f t="shared" si="0"/>
        <v>1</v>
      </c>
      <c r="P8" s="37">
        <f t="shared" si="1"/>
        <v>0.55000000000000004</v>
      </c>
      <c r="Q8" s="38" t="b">
        <f t="shared" si="2"/>
        <v>1</v>
      </c>
      <c r="R8" s="38" t="b">
        <f t="shared" si="3"/>
        <v>1</v>
      </c>
    </row>
    <row r="9" spans="1:18" ht="20.100000000000001" customHeight="1" x14ac:dyDescent="0.25">
      <c r="A9" s="115" t="s">
        <v>37</v>
      </c>
      <c r="B9" s="115"/>
      <c r="C9" s="115"/>
      <c r="D9" s="115"/>
      <c r="E9" s="115"/>
      <c r="F9" s="115"/>
      <c r="G9" s="115"/>
      <c r="H9" s="47">
        <f>SUM(H3:H8)</f>
        <v>15.472000000000001</v>
      </c>
      <c r="I9" s="48" t="s">
        <v>12</v>
      </c>
      <c r="J9" s="49">
        <f>SUM(J3:J8)</f>
        <v>10471815</v>
      </c>
      <c r="K9" s="49">
        <f>SUM(K3:K8)</f>
        <v>5759497</v>
      </c>
      <c r="L9" s="49">
        <f>SUM(L3:L8)</f>
        <v>4712318</v>
      </c>
      <c r="M9" s="51" t="s">
        <v>12</v>
      </c>
      <c r="N9" s="50">
        <f>SUM(N3:N8)</f>
        <v>5759497</v>
      </c>
      <c r="O9" s="1" t="b">
        <f t="shared" si="0"/>
        <v>1</v>
      </c>
      <c r="P9" s="37">
        <f t="shared" si="1"/>
        <v>0.55000000000000004</v>
      </c>
      <c r="Q9" s="38" t="s">
        <v>12</v>
      </c>
      <c r="R9" s="38" t="b">
        <f t="shared" si="3"/>
        <v>1</v>
      </c>
    </row>
    <row r="10" spans="1:18" x14ac:dyDescent="0.25">
      <c r="A10" s="31"/>
      <c r="B10" s="31"/>
      <c r="C10" s="31"/>
      <c r="D10" s="31"/>
      <c r="E10" s="31"/>
      <c r="F10" s="31"/>
      <c r="G10" s="31"/>
    </row>
    <row r="11" spans="1:18" x14ac:dyDescent="0.25">
      <c r="A11" s="30" t="s">
        <v>38</v>
      </c>
      <c r="B11" s="30"/>
      <c r="C11" s="30"/>
      <c r="D11" s="30"/>
      <c r="E11" s="30"/>
      <c r="F11" s="30"/>
      <c r="G11" s="30"/>
      <c r="H11" s="13"/>
      <c r="I11" s="13"/>
      <c r="J11" s="5"/>
      <c r="K11" s="13"/>
      <c r="L11" s="13"/>
      <c r="N11" s="13"/>
      <c r="O11" s="1"/>
      <c r="R11" s="38"/>
    </row>
    <row r="12" spans="1:18" ht="28.5" customHeight="1" x14ac:dyDescent="0.25">
      <c r="A12" s="111" t="s">
        <v>34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"/>
    </row>
    <row r="13" spans="1:18" x14ac:dyDescent="0.25">
      <c r="B13" s="32"/>
      <c r="C13" s="32"/>
      <c r="D13" s="32"/>
      <c r="E13" s="32"/>
      <c r="F13" s="32"/>
      <c r="G13" s="32"/>
      <c r="J13" s="27"/>
    </row>
  </sheetData>
  <mergeCells count="15">
    <mergeCell ref="M1:M2"/>
    <mergeCell ref="A9:G9"/>
    <mergeCell ref="A12:N1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O3:R9">
    <cfRule type="cellIs" dxfId="7" priority="5" operator="equal">
      <formula>FALSE</formula>
    </cfRule>
  </conditionalFormatting>
  <conditionalFormatting sqref="O3:Q9">
    <cfRule type="containsText" dxfId="6" priority="3" operator="containsText" text="fałsz">
      <formula>NOT(ISERROR(SEARCH("fałsz",O3)))</formula>
    </cfRule>
  </conditionalFormatting>
  <conditionalFormatting sqref="R11">
    <cfRule type="cellIs" dxfId="5" priority="2" operator="equal">
      <formula>FALSE</formula>
    </cfRule>
  </conditionalFormatting>
  <conditionalFormatting sqref="R11">
    <cfRule type="cellIs" dxfId="4" priority="1" operator="equal">
      <formula>FALSE</formula>
    </cfRule>
  </conditionalFormatting>
  <dataValidations disablePrompts="1" count="2">
    <dataValidation type="list" allowBlank="1" showInputMessage="1" showErrorMessage="1" sqref="C3:C8" xr:uid="{00000000-0002-0000-0300-000000000000}">
      <formula1>"N"</formula1>
    </dataValidation>
    <dataValidation type="list" allowBlank="1" showInputMessage="1" showErrorMessage="1" sqref="G3:G8" xr:uid="{00000000-0002-0000-0300-000001000000}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8" scale="84" fitToHeight="0" orientation="landscape" r:id="rId1"/>
  <headerFooter>
    <oddHeader>&amp;LWojewództwo Łódzkie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4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2" width="15.7109375" style="3" customWidth="1"/>
    <col min="3" max="3" width="15.7109375" style="35" customWidth="1"/>
    <col min="4" max="6" width="15.7109375" style="3" customWidth="1"/>
    <col min="7" max="7" width="48.140625" style="3" customWidth="1"/>
    <col min="8" max="10" width="15.7109375" style="3" customWidth="1"/>
    <col min="11" max="11" width="15.7109375" style="4" customWidth="1"/>
    <col min="12" max="13" width="15.7109375" style="3" customWidth="1"/>
    <col min="14" max="14" width="15.7109375" style="1" customWidth="1"/>
    <col min="15" max="15" width="15.7109375" style="3" customWidth="1"/>
    <col min="16" max="16" width="15.7109375" style="35" customWidth="1"/>
    <col min="17" max="18" width="15.7109375" style="1" customWidth="1"/>
    <col min="19" max="19" width="15.7109375" style="35" customWidth="1"/>
    <col min="20" max="16384" width="9.140625" style="3"/>
  </cols>
  <sheetData>
    <row r="1" spans="1:19" ht="33.75" customHeight="1" x14ac:dyDescent="0.25">
      <c r="A1" s="110" t="s">
        <v>4</v>
      </c>
      <c r="B1" s="110" t="s">
        <v>5</v>
      </c>
      <c r="C1" s="116" t="s">
        <v>40</v>
      </c>
      <c r="D1" s="112" t="s">
        <v>6</v>
      </c>
      <c r="E1" s="112" t="s">
        <v>27</v>
      </c>
      <c r="F1" s="112" t="s">
        <v>13</v>
      </c>
      <c r="G1" s="112" t="s">
        <v>7</v>
      </c>
      <c r="H1" s="110" t="s">
        <v>22</v>
      </c>
      <c r="I1" s="110" t="s">
        <v>8</v>
      </c>
      <c r="J1" s="110" t="s">
        <v>21</v>
      </c>
      <c r="K1" s="114" t="s">
        <v>9</v>
      </c>
      <c r="L1" s="110" t="s">
        <v>14</v>
      </c>
      <c r="M1" s="112" t="s">
        <v>11</v>
      </c>
      <c r="N1" s="110" t="s">
        <v>10</v>
      </c>
      <c r="O1" s="53" t="s">
        <v>39</v>
      </c>
      <c r="P1" s="1"/>
    </row>
    <row r="2" spans="1:19" ht="33.75" customHeight="1" x14ac:dyDescent="0.25">
      <c r="A2" s="110"/>
      <c r="B2" s="110"/>
      <c r="C2" s="117"/>
      <c r="D2" s="113"/>
      <c r="E2" s="113"/>
      <c r="F2" s="113"/>
      <c r="G2" s="113"/>
      <c r="H2" s="110"/>
      <c r="I2" s="110"/>
      <c r="J2" s="110"/>
      <c r="K2" s="114"/>
      <c r="L2" s="110"/>
      <c r="M2" s="113"/>
      <c r="N2" s="110"/>
      <c r="O2" s="53">
        <v>2023</v>
      </c>
      <c r="P2" s="1" t="s">
        <v>23</v>
      </c>
      <c r="Q2" s="1" t="s">
        <v>24</v>
      </c>
      <c r="R2" s="1" t="s">
        <v>25</v>
      </c>
      <c r="S2" s="36" t="s">
        <v>26</v>
      </c>
    </row>
    <row r="3" spans="1:19" ht="30" customHeight="1" x14ac:dyDescent="0.25">
      <c r="A3" s="96">
        <v>1</v>
      </c>
      <c r="B3" s="40" t="s">
        <v>211</v>
      </c>
      <c r="C3" s="97" t="s">
        <v>102</v>
      </c>
      <c r="D3" s="42" t="s">
        <v>396</v>
      </c>
      <c r="E3" s="42">
        <v>1010102</v>
      </c>
      <c r="F3" s="42" t="s">
        <v>50</v>
      </c>
      <c r="G3" s="40" t="s">
        <v>425</v>
      </c>
      <c r="H3" s="40" t="s">
        <v>131</v>
      </c>
      <c r="I3" s="43">
        <v>3.3860000000000001</v>
      </c>
      <c r="J3" s="44" t="s">
        <v>134</v>
      </c>
      <c r="K3" s="39">
        <v>1199839</v>
      </c>
      <c r="L3" s="39">
        <v>659911</v>
      </c>
      <c r="M3" s="45">
        <v>539928</v>
      </c>
      <c r="N3" s="46">
        <v>0.55000000000000004</v>
      </c>
      <c r="O3" s="39">
        <v>659911</v>
      </c>
      <c r="P3" s="1" t="b">
        <f t="shared" ref="P3:P30" si="0">L3=SUM(O3:O3)</f>
        <v>1</v>
      </c>
      <c r="Q3" s="37">
        <f t="shared" ref="Q3:Q30" si="1">ROUND(L3/K3,4)</f>
        <v>0.55000000000000004</v>
      </c>
      <c r="R3" s="38" t="b">
        <f t="shared" ref="R3:R29" si="2">Q3=N3</f>
        <v>1</v>
      </c>
      <c r="S3" s="38" t="b">
        <f t="shared" ref="S3:S30" si="3">K3=L3+M3</f>
        <v>1</v>
      </c>
    </row>
    <row r="4" spans="1:19" ht="30" customHeight="1" x14ac:dyDescent="0.25">
      <c r="A4" s="96">
        <v>2</v>
      </c>
      <c r="B4" s="40" t="s">
        <v>394</v>
      </c>
      <c r="C4" s="97" t="s">
        <v>102</v>
      </c>
      <c r="D4" s="42" t="s">
        <v>423</v>
      </c>
      <c r="E4" s="42">
        <v>1014023</v>
      </c>
      <c r="F4" s="42" t="s">
        <v>54</v>
      </c>
      <c r="G4" s="40" t="s">
        <v>455</v>
      </c>
      <c r="H4" s="40" t="s">
        <v>131</v>
      </c>
      <c r="I4" s="43">
        <v>2.65</v>
      </c>
      <c r="J4" s="44" t="s">
        <v>139</v>
      </c>
      <c r="K4" s="39">
        <v>1177896</v>
      </c>
      <c r="L4" s="39">
        <v>647842</v>
      </c>
      <c r="M4" s="45">
        <v>530054</v>
      </c>
      <c r="N4" s="46">
        <v>0.55000000000000004</v>
      </c>
      <c r="O4" s="39">
        <v>647842</v>
      </c>
      <c r="P4" s="1" t="b">
        <f t="shared" si="0"/>
        <v>1</v>
      </c>
      <c r="Q4" s="37">
        <f t="shared" si="1"/>
        <v>0.55000000000000004</v>
      </c>
      <c r="R4" s="38" t="b">
        <f t="shared" si="2"/>
        <v>1</v>
      </c>
      <c r="S4" s="38" t="b">
        <f t="shared" si="3"/>
        <v>1</v>
      </c>
    </row>
    <row r="5" spans="1:19" ht="30" customHeight="1" x14ac:dyDescent="0.25">
      <c r="A5" s="96">
        <v>3</v>
      </c>
      <c r="B5" s="40" t="s">
        <v>367</v>
      </c>
      <c r="C5" s="97" t="s">
        <v>102</v>
      </c>
      <c r="D5" s="42" t="s">
        <v>397</v>
      </c>
      <c r="E5" s="42">
        <v>1012072</v>
      </c>
      <c r="F5" s="42" t="s">
        <v>52</v>
      </c>
      <c r="G5" s="40" t="s">
        <v>426</v>
      </c>
      <c r="H5" s="40" t="s">
        <v>131</v>
      </c>
      <c r="I5" s="43">
        <v>1.381</v>
      </c>
      <c r="J5" s="44" t="s">
        <v>134</v>
      </c>
      <c r="K5" s="39">
        <v>809653</v>
      </c>
      <c r="L5" s="39">
        <v>445309</v>
      </c>
      <c r="M5" s="45">
        <v>364344</v>
      </c>
      <c r="N5" s="46">
        <v>0.55000000000000004</v>
      </c>
      <c r="O5" s="39">
        <v>445309</v>
      </c>
      <c r="P5" s="1" t="b">
        <f t="shared" si="0"/>
        <v>1</v>
      </c>
      <c r="Q5" s="37">
        <f t="shared" si="1"/>
        <v>0.55000000000000004</v>
      </c>
      <c r="R5" s="38" t="b">
        <f t="shared" si="2"/>
        <v>1</v>
      </c>
      <c r="S5" s="38" t="b">
        <f t="shared" si="3"/>
        <v>1</v>
      </c>
    </row>
    <row r="6" spans="1:19" ht="30" customHeight="1" x14ac:dyDescent="0.25">
      <c r="A6" s="96">
        <v>4</v>
      </c>
      <c r="B6" s="40" t="s">
        <v>382</v>
      </c>
      <c r="C6" s="97" t="s">
        <v>102</v>
      </c>
      <c r="D6" s="42" t="s">
        <v>411</v>
      </c>
      <c r="E6" s="42">
        <v>1004042</v>
      </c>
      <c r="F6" s="42" t="s">
        <v>44</v>
      </c>
      <c r="G6" s="40" t="s">
        <v>442</v>
      </c>
      <c r="H6" s="40" t="s">
        <v>131</v>
      </c>
      <c r="I6" s="43">
        <v>1.7</v>
      </c>
      <c r="J6" s="44" t="s">
        <v>142</v>
      </c>
      <c r="K6" s="39">
        <v>1092850</v>
      </c>
      <c r="L6" s="39">
        <v>601067</v>
      </c>
      <c r="M6" s="45">
        <v>491783</v>
      </c>
      <c r="N6" s="46">
        <v>0.55000000000000004</v>
      </c>
      <c r="O6" s="39">
        <v>601067</v>
      </c>
      <c r="P6" s="1" t="b">
        <f t="shared" si="0"/>
        <v>1</v>
      </c>
      <c r="Q6" s="37">
        <f t="shared" si="1"/>
        <v>0.55000000000000004</v>
      </c>
      <c r="R6" s="38" t="b">
        <f t="shared" si="2"/>
        <v>1</v>
      </c>
      <c r="S6" s="38" t="b">
        <f t="shared" si="3"/>
        <v>1</v>
      </c>
    </row>
    <row r="7" spans="1:19" ht="30" customHeight="1" x14ac:dyDescent="0.25">
      <c r="A7" s="96">
        <v>5</v>
      </c>
      <c r="B7" s="40" t="s">
        <v>368</v>
      </c>
      <c r="C7" s="97" t="s">
        <v>102</v>
      </c>
      <c r="D7" s="42" t="s">
        <v>398</v>
      </c>
      <c r="E7" s="42">
        <v>1012032</v>
      </c>
      <c r="F7" s="42" t="s">
        <v>52</v>
      </c>
      <c r="G7" s="40" t="s">
        <v>427</v>
      </c>
      <c r="H7" s="40" t="s">
        <v>131</v>
      </c>
      <c r="I7" s="43">
        <v>0.74</v>
      </c>
      <c r="J7" s="44" t="s">
        <v>428</v>
      </c>
      <c r="K7" s="39">
        <v>451656</v>
      </c>
      <c r="L7" s="39">
        <v>248410</v>
      </c>
      <c r="M7" s="45">
        <v>203246</v>
      </c>
      <c r="N7" s="46">
        <v>0.55000000000000004</v>
      </c>
      <c r="O7" s="39">
        <v>248410</v>
      </c>
      <c r="P7" s="1" t="b">
        <f t="shared" si="0"/>
        <v>1</v>
      </c>
      <c r="Q7" s="37">
        <f t="shared" si="1"/>
        <v>0.55000000000000004</v>
      </c>
      <c r="R7" s="38" t="b">
        <f t="shared" si="2"/>
        <v>1</v>
      </c>
      <c r="S7" s="38" t="b">
        <f t="shared" si="3"/>
        <v>1</v>
      </c>
    </row>
    <row r="8" spans="1:19" ht="30" customHeight="1" x14ac:dyDescent="0.25">
      <c r="A8" s="96">
        <v>6</v>
      </c>
      <c r="B8" s="40" t="s">
        <v>370</v>
      </c>
      <c r="C8" s="97" t="s">
        <v>102</v>
      </c>
      <c r="D8" s="42" t="s">
        <v>399</v>
      </c>
      <c r="E8" s="42">
        <v>1012142</v>
      </c>
      <c r="F8" s="42" t="s">
        <v>52</v>
      </c>
      <c r="G8" s="40" t="s">
        <v>429</v>
      </c>
      <c r="H8" s="40" t="s">
        <v>131</v>
      </c>
      <c r="I8" s="43">
        <v>2.2400000000000002</v>
      </c>
      <c r="J8" s="44" t="s">
        <v>142</v>
      </c>
      <c r="K8" s="39">
        <v>1177047</v>
      </c>
      <c r="L8" s="39">
        <v>647375</v>
      </c>
      <c r="M8" s="45">
        <v>529672</v>
      </c>
      <c r="N8" s="46">
        <v>0.55000000000000004</v>
      </c>
      <c r="O8" s="39">
        <v>647375</v>
      </c>
      <c r="P8" s="1" t="b">
        <f t="shared" si="0"/>
        <v>1</v>
      </c>
      <c r="Q8" s="37">
        <f t="shared" si="1"/>
        <v>0.55000000000000004</v>
      </c>
      <c r="R8" s="38" t="b">
        <f t="shared" si="2"/>
        <v>1</v>
      </c>
      <c r="S8" s="38" t="b">
        <f t="shared" si="3"/>
        <v>1</v>
      </c>
    </row>
    <row r="9" spans="1:19" ht="30" customHeight="1" x14ac:dyDescent="0.25">
      <c r="A9" s="96">
        <v>7</v>
      </c>
      <c r="B9" s="40" t="s">
        <v>371</v>
      </c>
      <c r="C9" s="97" t="s">
        <v>102</v>
      </c>
      <c r="D9" s="42" t="s">
        <v>400</v>
      </c>
      <c r="E9" s="42">
        <v>1012022</v>
      </c>
      <c r="F9" s="42" t="s">
        <v>52</v>
      </c>
      <c r="G9" s="40" t="s">
        <v>430</v>
      </c>
      <c r="H9" s="40" t="s">
        <v>131</v>
      </c>
      <c r="I9" s="43">
        <v>0.62</v>
      </c>
      <c r="J9" s="44" t="s">
        <v>431</v>
      </c>
      <c r="K9" s="39">
        <v>1017630</v>
      </c>
      <c r="L9" s="39">
        <v>559696</v>
      </c>
      <c r="M9" s="45">
        <v>457934</v>
      </c>
      <c r="N9" s="46">
        <v>0.55000000000000004</v>
      </c>
      <c r="O9" s="39">
        <v>559696</v>
      </c>
      <c r="P9" s="1" t="b">
        <f t="shared" si="0"/>
        <v>1</v>
      </c>
      <c r="Q9" s="37">
        <f t="shared" si="1"/>
        <v>0.55000000000000004</v>
      </c>
      <c r="R9" s="38" t="b">
        <f t="shared" si="2"/>
        <v>1</v>
      </c>
      <c r="S9" s="38" t="b">
        <f t="shared" si="3"/>
        <v>1</v>
      </c>
    </row>
    <row r="10" spans="1:19" ht="30" customHeight="1" x14ac:dyDescent="0.25">
      <c r="A10" s="96">
        <v>8</v>
      </c>
      <c r="B10" s="40" t="s">
        <v>372</v>
      </c>
      <c r="C10" s="97" t="s">
        <v>102</v>
      </c>
      <c r="D10" s="42" t="s">
        <v>401</v>
      </c>
      <c r="E10" s="42">
        <v>1012053</v>
      </c>
      <c r="F10" s="42" t="s">
        <v>52</v>
      </c>
      <c r="G10" s="40" t="s">
        <v>432</v>
      </c>
      <c r="H10" s="40" t="s">
        <v>131</v>
      </c>
      <c r="I10" s="43">
        <v>1.0900000000000001</v>
      </c>
      <c r="J10" s="44" t="s">
        <v>132</v>
      </c>
      <c r="K10" s="39">
        <v>1200000</v>
      </c>
      <c r="L10" s="39">
        <v>660000</v>
      </c>
      <c r="M10" s="45">
        <v>540000</v>
      </c>
      <c r="N10" s="46">
        <v>0.55000000000000004</v>
      </c>
      <c r="O10" s="39">
        <v>660000</v>
      </c>
      <c r="P10" s="1" t="b">
        <f t="shared" si="0"/>
        <v>1</v>
      </c>
      <c r="Q10" s="37">
        <f t="shared" si="1"/>
        <v>0.55000000000000004</v>
      </c>
      <c r="R10" s="38" t="b">
        <f t="shared" si="2"/>
        <v>1</v>
      </c>
      <c r="S10" s="38" t="b">
        <f t="shared" si="3"/>
        <v>1</v>
      </c>
    </row>
    <row r="11" spans="1:19" ht="30" customHeight="1" x14ac:dyDescent="0.25">
      <c r="A11" s="96">
        <v>9</v>
      </c>
      <c r="B11" s="40" t="s">
        <v>373</v>
      </c>
      <c r="C11" s="97" t="s">
        <v>102</v>
      </c>
      <c r="D11" s="42" t="s">
        <v>402</v>
      </c>
      <c r="E11" s="42">
        <v>1009043</v>
      </c>
      <c r="F11" s="42" t="s">
        <v>49</v>
      </c>
      <c r="G11" s="40" t="s">
        <v>433</v>
      </c>
      <c r="H11" s="40" t="s">
        <v>131</v>
      </c>
      <c r="I11" s="43">
        <v>0.48</v>
      </c>
      <c r="J11" s="44" t="s">
        <v>133</v>
      </c>
      <c r="K11" s="39">
        <v>1197027</v>
      </c>
      <c r="L11" s="39">
        <v>658364</v>
      </c>
      <c r="M11" s="45">
        <v>538663</v>
      </c>
      <c r="N11" s="46">
        <v>0.55000000000000004</v>
      </c>
      <c r="O11" s="39">
        <v>658364</v>
      </c>
      <c r="P11" s="1" t="b">
        <f t="shared" si="0"/>
        <v>1</v>
      </c>
      <c r="Q11" s="37">
        <f t="shared" si="1"/>
        <v>0.55000000000000004</v>
      </c>
      <c r="R11" s="38" t="b">
        <f t="shared" si="2"/>
        <v>1</v>
      </c>
      <c r="S11" s="38" t="b">
        <f t="shared" si="3"/>
        <v>1</v>
      </c>
    </row>
    <row r="12" spans="1:19" ht="30" customHeight="1" x14ac:dyDescent="0.25">
      <c r="A12" s="96">
        <v>10</v>
      </c>
      <c r="B12" s="40" t="s">
        <v>374</v>
      </c>
      <c r="C12" s="97" t="s">
        <v>102</v>
      </c>
      <c r="D12" s="42" t="s">
        <v>403</v>
      </c>
      <c r="E12" s="42">
        <v>1009013</v>
      </c>
      <c r="F12" s="42" t="s">
        <v>49</v>
      </c>
      <c r="G12" s="40" t="s">
        <v>434</v>
      </c>
      <c r="H12" s="40" t="s">
        <v>131</v>
      </c>
      <c r="I12" s="43">
        <v>1.4570000000000001</v>
      </c>
      <c r="J12" s="44" t="s">
        <v>351</v>
      </c>
      <c r="K12" s="39">
        <v>872889</v>
      </c>
      <c r="L12" s="39">
        <v>480088</v>
      </c>
      <c r="M12" s="45">
        <v>392801</v>
      </c>
      <c r="N12" s="46">
        <v>0.55000000000000004</v>
      </c>
      <c r="O12" s="39">
        <v>480088</v>
      </c>
      <c r="P12" s="1" t="b">
        <f t="shared" si="0"/>
        <v>1</v>
      </c>
      <c r="Q12" s="37">
        <f t="shared" si="1"/>
        <v>0.55000000000000004</v>
      </c>
      <c r="R12" s="38" t="b">
        <f t="shared" si="2"/>
        <v>1</v>
      </c>
      <c r="S12" s="38" t="b">
        <f t="shared" si="3"/>
        <v>1</v>
      </c>
    </row>
    <row r="13" spans="1:19" ht="30" customHeight="1" x14ac:dyDescent="0.25">
      <c r="A13" s="96">
        <v>11</v>
      </c>
      <c r="B13" s="40" t="s">
        <v>375</v>
      </c>
      <c r="C13" s="97" t="s">
        <v>102</v>
      </c>
      <c r="D13" s="42" t="s">
        <v>404</v>
      </c>
      <c r="E13" s="42">
        <v>1012122</v>
      </c>
      <c r="F13" s="42" t="s">
        <v>52</v>
      </c>
      <c r="G13" s="40" t="s">
        <v>435</v>
      </c>
      <c r="H13" s="40" t="s">
        <v>131</v>
      </c>
      <c r="I13" s="43">
        <v>1.4890000000000001</v>
      </c>
      <c r="J13" s="44" t="s">
        <v>143</v>
      </c>
      <c r="K13" s="39">
        <v>966691</v>
      </c>
      <c r="L13" s="39">
        <v>531680</v>
      </c>
      <c r="M13" s="45">
        <v>435011</v>
      </c>
      <c r="N13" s="46">
        <v>0.55000000000000004</v>
      </c>
      <c r="O13" s="39">
        <v>531680</v>
      </c>
      <c r="P13" s="1" t="b">
        <f t="shared" si="0"/>
        <v>1</v>
      </c>
      <c r="Q13" s="37">
        <f t="shared" si="1"/>
        <v>0.55000000000000004</v>
      </c>
      <c r="R13" s="38" t="b">
        <f t="shared" si="2"/>
        <v>1</v>
      </c>
      <c r="S13" s="38" t="b">
        <f t="shared" si="3"/>
        <v>1</v>
      </c>
    </row>
    <row r="14" spans="1:19" ht="30" customHeight="1" x14ac:dyDescent="0.25">
      <c r="A14" s="96">
        <v>12</v>
      </c>
      <c r="B14" s="40" t="s">
        <v>376</v>
      </c>
      <c r="C14" s="97" t="s">
        <v>102</v>
      </c>
      <c r="D14" s="42" t="s">
        <v>405</v>
      </c>
      <c r="E14" s="42">
        <v>1009082</v>
      </c>
      <c r="F14" s="42" t="s">
        <v>49</v>
      </c>
      <c r="G14" s="40" t="s">
        <v>436</v>
      </c>
      <c r="H14" s="40" t="s">
        <v>131</v>
      </c>
      <c r="I14" s="43">
        <v>2.2149999999999999</v>
      </c>
      <c r="J14" s="44" t="s">
        <v>431</v>
      </c>
      <c r="K14" s="39">
        <v>1200000</v>
      </c>
      <c r="L14" s="39">
        <v>660000</v>
      </c>
      <c r="M14" s="45">
        <v>540000</v>
      </c>
      <c r="N14" s="46">
        <v>0.55000000000000004</v>
      </c>
      <c r="O14" s="39">
        <v>660000</v>
      </c>
      <c r="P14" s="1" t="b">
        <f t="shared" si="0"/>
        <v>1</v>
      </c>
      <c r="Q14" s="37">
        <f t="shared" si="1"/>
        <v>0.55000000000000004</v>
      </c>
      <c r="R14" s="38" t="b">
        <f t="shared" si="2"/>
        <v>1</v>
      </c>
      <c r="S14" s="38" t="b">
        <f t="shared" si="3"/>
        <v>1</v>
      </c>
    </row>
    <row r="15" spans="1:19" ht="30" customHeight="1" x14ac:dyDescent="0.25">
      <c r="A15" s="96">
        <v>13</v>
      </c>
      <c r="B15" s="40" t="s">
        <v>377</v>
      </c>
      <c r="C15" s="97" t="s">
        <v>102</v>
      </c>
      <c r="D15" s="42" t="s">
        <v>406</v>
      </c>
      <c r="E15" s="42">
        <v>1012011</v>
      </c>
      <c r="F15" s="42" t="s">
        <v>52</v>
      </c>
      <c r="G15" s="40" t="s">
        <v>437</v>
      </c>
      <c r="H15" s="40" t="s">
        <v>131</v>
      </c>
      <c r="I15" s="43">
        <v>0.53</v>
      </c>
      <c r="J15" s="44" t="s">
        <v>132</v>
      </c>
      <c r="K15" s="39">
        <v>1200000</v>
      </c>
      <c r="L15" s="39">
        <v>660000</v>
      </c>
      <c r="M15" s="45">
        <v>540000</v>
      </c>
      <c r="N15" s="46">
        <v>0.55000000000000004</v>
      </c>
      <c r="O15" s="39">
        <v>660000</v>
      </c>
      <c r="P15" s="1" t="b">
        <f t="shared" si="0"/>
        <v>1</v>
      </c>
      <c r="Q15" s="37">
        <f t="shared" si="1"/>
        <v>0.55000000000000004</v>
      </c>
      <c r="R15" s="38" t="b">
        <f t="shared" si="2"/>
        <v>1</v>
      </c>
      <c r="S15" s="38" t="b">
        <f t="shared" si="3"/>
        <v>1</v>
      </c>
    </row>
    <row r="16" spans="1:19" ht="30" customHeight="1" x14ac:dyDescent="0.25">
      <c r="A16" s="96">
        <v>14</v>
      </c>
      <c r="B16" s="40" t="s">
        <v>378</v>
      </c>
      <c r="C16" s="97" t="s">
        <v>102</v>
      </c>
      <c r="D16" s="42" t="s">
        <v>407</v>
      </c>
      <c r="E16" s="42">
        <v>1012092</v>
      </c>
      <c r="F16" s="42" t="s">
        <v>52</v>
      </c>
      <c r="G16" s="40" t="s">
        <v>438</v>
      </c>
      <c r="H16" s="40" t="s">
        <v>131</v>
      </c>
      <c r="I16" s="43">
        <v>0.96499999999999997</v>
      </c>
      <c r="J16" s="44" t="s">
        <v>138</v>
      </c>
      <c r="K16" s="39">
        <v>459000</v>
      </c>
      <c r="L16" s="39">
        <v>252450.00000000003</v>
      </c>
      <c r="M16" s="45">
        <v>206549.99999999997</v>
      </c>
      <c r="N16" s="46">
        <v>0.55000000000000004</v>
      </c>
      <c r="O16" s="39">
        <v>252450.00000000003</v>
      </c>
      <c r="P16" s="1" t="b">
        <f t="shared" si="0"/>
        <v>1</v>
      </c>
      <c r="Q16" s="37">
        <f t="shared" si="1"/>
        <v>0.55000000000000004</v>
      </c>
      <c r="R16" s="38" t="b">
        <f t="shared" si="2"/>
        <v>1</v>
      </c>
      <c r="S16" s="38" t="b">
        <f t="shared" si="3"/>
        <v>1</v>
      </c>
    </row>
    <row r="17" spans="1:19" ht="30" customHeight="1" x14ac:dyDescent="0.25">
      <c r="A17" s="96">
        <v>15</v>
      </c>
      <c r="B17" s="40" t="s">
        <v>379</v>
      </c>
      <c r="C17" s="97" t="s">
        <v>102</v>
      </c>
      <c r="D17" s="42" t="s">
        <v>408</v>
      </c>
      <c r="E17" s="42">
        <v>1009062</v>
      </c>
      <c r="F17" s="42" t="s">
        <v>49</v>
      </c>
      <c r="G17" s="40" t="s">
        <v>439</v>
      </c>
      <c r="H17" s="40" t="s">
        <v>131</v>
      </c>
      <c r="I17" s="43">
        <v>0.51900000000000002</v>
      </c>
      <c r="J17" s="44" t="s">
        <v>143</v>
      </c>
      <c r="K17" s="39">
        <v>586426</v>
      </c>
      <c r="L17" s="39">
        <v>322534</v>
      </c>
      <c r="M17" s="45">
        <v>263892</v>
      </c>
      <c r="N17" s="46">
        <v>0.55000000000000004</v>
      </c>
      <c r="O17" s="39">
        <v>322534</v>
      </c>
      <c r="P17" s="1" t="b">
        <f t="shared" si="0"/>
        <v>1</v>
      </c>
      <c r="Q17" s="37">
        <f t="shared" si="1"/>
        <v>0.55000000000000004</v>
      </c>
      <c r="R17" s="38" t="b">
        <f t="shared" si="2"/>
        <v>1</v>
      </c>
      <c r="S17" s="38" t="b">
        <f t="shared" si="3"/>
        <v>1</v>
      </c>
    </row>
    <row r="18" spans="1:19" ht="30" customHeight="1" x14ac:dyDescent="0.25">
      <c r="A18" s="96">
        <v>16</v>
      </c>
      <c r="B18" s="40" t="s">
        <v>380</v>
      </c>
      <c r="C18" s="97" t="s">
        <v>102</v>
      </c>
      <c r="D18" s="42" t="s">
        <v>409</v>
      </c>
      <c r="E18" s="42">
        <v>1012102</v>
      </c>
      <c r="F18" s="42" t="s">
        <v>52</v>
      </c>
      <c r="G18" s="40" t="s">
        <v>440</v>
      </c>
      <c r="H18" s="40" t="s">
        <v>131</v>
      </c>
      <c r="I18" s="43">
        <v>2.4500000000000002</v>
      </c>
      <c r="J18" s="44" t="s">
        <v>428</v>
      </c>
      <c r="K18" s="39">
        <v>920409</v>
      </c>
      <c r="L18" s="39">
        <v>506224</v>
      </c>
      <c r="M18" s="45">
        <v>414185</v>
      </c>
      <c r="N18" s="46">
        <v>0.55000000000000004</v>
      </c>
      <c r="O18" s="39">
        <v>506224</v>
      </c>
      <c r="P18" s="1" t="b">
        <f t="shared" si="0"/>
        <v>1</v>
      </c>
      <c r="Q18" s="37">
        <f t="shared" si="1"/>
        <v>0.55000000000000004</v>
      </c>
      <c r="R18" s="38" t="b">
        <f t="shared" si="2"/>
        <v>1</v>
      </c>
      <c r="S18" s="38" t="b">
        <f t="shared" si="3"/>
        <v>1</v>
      </c>
    </row>
    <row r="19" spans="1:19" ht="30" customHeight="1" x14ac:dyDescent="0.25">
      <c r="A19" s="96">
        <v>17</v>
      </c>
      <c r="B19" s="40" t="s">
        <v>381</v>
      </c>
      <c r="C19" s="97" t="s">
        <v>102</v>
      </c>
      <c r="D19" s="42" t="s">
        <v>410</v>
      </c>
      <c r="E19" s="42">
        <v>1012042</v>
      </c>
      <c r="F19" s="42" t="s">
        <v>52</v>
      </c>
      <c r="G19" s="40" t="s">
        <v>441</v>
      </c>
      <c r="H19" s="40" t="s">
        <v>131</v>
      </c>
      <c r="I19" s="43">
        <v>2</v>
      </c>
      <c r="J19" s="44" t="s">
        <v>143</v>
      </c>
      <c r="K19" s="39">
        <v>1200000</v>
      </c>
      <c r="L19" s="39">
        <v>660000</v>
      </c>
      <c r="M19" s="45">
        <v>540000</v>
      </c>
      <c r="N19" s="46">
        <v>0.55000000000000004</v>
      </c>
      <c r="O19" s="39">
        <v>660000</v>
      </c>
      <c r="P19" s="1" t="b">
        <f t="shared" si="0"/>
        <v>1</v>
      </c>
      <c r="Q19" s="37">
        <f t="shared" si="1"/>
        <v>0.55000000000000004</v>
      </c>
      <c r="R19" s="38" t="b">
        <f t="shared" si="2"/>
        <v>1</v>
      </c>
      <c r="S19" s="38" t="b">
        <f t="shared" si="3"/>
        <v>1</v>
      </c>
    </row>
    <row r="20" spans="1:19" ht="30" customHeight="1" x14ac:dyDescent="0.25">
      <c r="A20" s="96">
        <v>18</v>
      </c>
      <c r="B20" s="40" t="s">
        <v>383</v>
      </c>
      <c r="C20" s="97" t="s">
        <v>102</v>
      </c>
      <c r="D20" s="42" t="s">
        <v>412</v>
      </c>
      <c r="E20" s="42">
        <v>1015042</v>
      </c>
      <c r="F20" s="42" t="s">
        <v>55</v>
      </c>
      <c r="G20" s="40" t="s">
        <v>443</v>
      </c>
      <c r="H20" s="40" t="s">
        <v>131</v>
      </c>
      <c r="I20" s="43">
        <v>1.29</v>
      </c>
      <c r="J20" s="44" t="s">
        <v>140</v>
      </c>
      <c r="K20" s="39">
        <v>1165687</v>
      </c>
      <c r="L20" s="39">
        <v>641127</v>
      </c>
      <c r="M20" s="45">
        <v>524560</v>
      </c>
      <c r="N20" s="46">
        <v>0.55000000000000004</v>
      </c>
      <c r="O20" s="39">
        <v>641127</v>
      </c>
      <c r="P20" s="1" t="b">
        <f t="shared" si="0"/>
        <v>1</v>
      </c>
      <c r="Q20" s="37">
        <f t="shared" si="1"/>
        <v>0.55000000000000004</v>
      </c>
      <c r="R20" s="38" t="b">
        <f t="shared" si="2"/>
        <v>1</v>
      </c>
      <c r="S20" s="38" t="b">
        <f t="shared" si="3"/>
        <v>1</v>
      </c>
    </row>
    <row r="21" spans="1:19" ht="30" customHeight="1" x14ac:dyDescent="0.25">
      <c r="A21" s="96">
        <v>19</v>
      </c>
      <c r="B21" s="40" t="s">
        <v>384</v>
      </c>
      <c r="C21" s="97" t="s">
        <v>102</v>
      </c>
      <c r="D21" s="42" t="s">
        <v>413</v>
      </c>
      <c r="E21" s="42">
        <v>1018073</v>
      </c>
      <c r="F21" s="42" t="s">
        <v>58</v>
      </c>
      <c r="G21" s="40" t="s">
        <v>444</v>
      </c>
      <c r="H21" s="40" t="s">
        <v>131</v>
      </c>
      <c r="I21" s="43">
        <v>2</v>
      </c>
      <c r="J21" s="44" t="s">
        <v>143</v>
      </c>
      <c r="K21" s="39">
        <v>1199250</v>
      </c>
      <c r="L21" s="39">
        <v>659587</v>
      </c>
      <c r="M21" s="45">
        <v>539663</v>
      </c>
      <c r="N21" s="46">
        <v>0.55000000000000004</v>
      </c>
      <c r="O21" s="39">
        <v>659587</v>
      </c>
      <c r="P21" s="1" t="b">
        <f t="shared" si="0"/>
        <v>1</v>
      </c>
      <c r="Q21" s="37">
        <f t="shared" si="1"/>
        <v>0.55000000000000004</v>
      </c>
      <c r="R21" s="38" t="b">
        <f t="shared" si="2"/>
        <v>1</v>
      </c>
      <c r="S21" s="38" t="b">
        <f t="shared" si="3"/>
        <v>1</v>
      </c>
    </row>
    <row r="22" spans="1:19" ht="30" customHeight="1" x14ac:dyDescent="0.25">
      <c r="A22" s="96">
        <v>20</v>
      </c>
      <c r="B22" s="40" t="s">
        <v>385</v>
      </c>
      <c r="C22" s="97" t="s">
        <v>102</v>
      </c>
      <c r="D22" s="42" t="s">
        <v>414</v>
      </c>
      <c r="E22" s="42">
        <v>1005011</v>
      </c>
      <c r="F22" s="42" t="s">
        <v>45</v>
      </c>
      <c r="G22" s="40" t="s">
        <v>445</v>
      </c>
      <c r="H22" s="40" t="s">
        <v>131</v>
      </c>
      <c r="I22" s="43">
        <v>1.1000000000000001</v>
      </c>
      <c r="J22" s="44" t="s">
        <v>134</v>
      </c>
      <c r="K22" s="39">
        <v>1200000</v>
      </c>
      <c r="L22" s="39">
        <v>660000</v>
      </c>
      <c r="M22" s="45">
        <v>540000</v>
      </c>
      <c r="N22" s="46">
        <v>0.55000000000000004</v>
      </c>
      <c r="O22" s="39">
        <v>660000</v>
      </c>
      <c r="P22" s="1" t="b">
        <f t="shared" si="0"/>
        <v>1</v>
      </c>
      <c r="Q22" s="37">
        <f t="shared" si="1"/>
        <v>0.55000000000000004</v>
      </c>
      <c r="R22" s="38" t="b">
        <f t="shared" si="2"/>
        <v>1</v>
      </c>
      <c r="S22" s="38" t="b">
        <f t="shared" si="3"/>
        <v>1</v>
      </c>
    </row>
    <row r="23" spans="1:19" ht="30" customHeight="1" x14ac:dyDescent="0.25">
      <c r="A23" s="96">
        <v>21</v>
      </c>
      <c r="B23" s="40" t="s">
        <v>386</v>
      </c>
      <c r="C23" s="97" t="s">
        <v>102</v>
      </c>
      <c r="D23" s="42" t="s">
        <v>415</v>
      </c>
      <c r="E23" s="42">
        <v>1001011</v>
      </c>
      <c r="F23" s="42" t="s">
        <v>41</v>
      </c>
      <c r="G23" s="40" t="s">
        <v>467</v>
      </c>
      <c r="H23" s="40" t="s">
        <v>131</v>
      </c>
      <c r="I23" s="43">
        <v>1.24</v>
      </c>
      <c r="J23" s="44" t="s">
        <v>137</v>
      </c>
      <c r="K23" s="39">
        <v>1005257</v>
      </c>
      <c r="L23" s="39">
        <v>552891</v>
      </c>
      <c r="M23" s="45">
        <v>452366</v>
      </c>
      <c r="N23" s="46">
        <v>0.55000000000000004</v>
      </c>
      <c r="O23" s="39">
        <v>552891</v>
      </c>
      <c r="P23" s="1" t="b">
        <f t="shared" si="0"/>
        <v>1</v>
      </c>
      <c r="Q23" s="37">
        <f t="shared" si="1"/>
        <v>0.55000000000000004</v>
      </c>
      <c r="R23" s="38" t="b">
        <f t="shared" si="2"/>
        <v>1</v>
      </c>
      <c r="S23" s="38" t="b">
        <f t="shared" si="3"/>
        <v>1</v>
      </c>
    </row>
    <row r="24" spans="1:19" ht="30" customHeight="1" x14ac:dyDescent="0.25">
      <c r="A24" s="96">
        <v>22</v>
      </c>
      <c r="B24" s="40" t="s">
        <v>387</v>
      </c>
      <c r="C24" s="97" t="s">
        <v>102</v>
      </c>
      <c r="D24" s="42" t="s">
        <v>416</v>
      </c>
      <c r="E24" s="42">
        <v>1001062</v>
      </c>
      <c r="F24" s="42" t="s">
        <v>41</v>
      </c>
      <c r="G24" s="40" t="s">
        <v>446</v>
      </c>
      <c r="H24" s="40" t="s">
        <v>131</v>
      </c>
      <c r="I24" s="43">
        <v>0.31690000000000002</v>
      </c>
      <c r="J24" s="44" t="s">
        <v>133</v>
      </c>
      <c r="K24" s="39">
        <v>613609</v>
      </c>
      <c r="L24" s="39">
        <v>337484</v>
      </c>
      <c r="M24" s="45">
        <v>276125</v>
      </c>
      <c r="N24" s="46">
        <v>0.55000000000000004</v>
      </c>
      <c r="O24" s="39">
        <v>337484</v>
      </c>
      <c r="P24" s="1" t="b">
        <f t="shared" si="0"/>
        <v>1</v>
      </c>
      <c r="Q24" s="37">
        <f t="shared" si="1"/>
        <v>0.55000000000000004</v>
      </c>
      <c r="R24" s="38" t="b">
        <f t="shared" si="2"/>
        <v>1</v>
      </c>
      <c r="S24" s="38" t="b">
        <f t="shared" si="3"/>
        <v>1</v>
      </c>
    </row>
    <row r="25" spans="1:19" ht="30" customHeight="1" x14ac:dyDescent="0.25">
      <c r="A25" s="96">
        <v>23</v>
      </c>
      <c r="B25" s="40" t="s">
        <v>388</v>
      </c>
      <c r="C25" s="97" t="s">
        <v>102</v>
      </c>
      <c r="D25" s="42" t="s">
        <v>417</v>
      </c>
      <c r="E25" s="42">
        <v>1017093</v>
      </c>
      <c r="F25" s="42" t="s">
        <v>57</v>
      </c>
      <c r="G25" s="40" t="s">
        <v>447</v>
      </c>
      <c r="H25" s="40" t="s">
        <v>131</v>
      </c>
      <c r="I25" s="43">
        <v>0.80600000000000005</v>
      </c>
      <c r="J25" s="44" t="s">
        <v>141</v>
      </c>
      <c r="K25" s="39">
        <v>1195916</v>
      </c>
      <c r="L25" s="39">
        <v>657753</v>
      </c>
      <c r="M25" s="45">
        <v>538163</v>
      </c>
      <c r="N25" s="46">
        <v>0.55000000000000004</v>
      </c>
      <c r="O25" s="39">
        <v>657753</v>
      </c>
      <c r="P25" s="1" t="b">
        <f t="shared" si="0"/>
        <v>1</v>
      </c>
      <c r="Q25" s="37">
        <f t="shared" si="1"/>
        <v>0.55000000000000004</v>
      </c>
      <c r="R25" s="38" t="b">
        <f t="shared" si="2"/>
        <v>1</v>
      </c>
      <c r="S25" s="38" t="b">
        <f t="shared" si="3"/>
        <v>1</v>
      </c>
    </row>
    <row r="26" spans="1:19" ht="30" customHeight="1" x14ac:dyDescent="0.25">
      <c r="A26" s="96">
        <v>24</v>
      </c>
      <c r="B26" s="40" t="s">
        <v>389</v>
      </c>
      <c r="C26" s="97" t="s">
        <v>102</v>
      </c>
      <c r="D26" s="42" t="s">
        <v>418</v>
      </c>
      <c r="E26" s="42">
        <v>1017022</v>
      </c>
      <c r="F26" s="42" t="s">
        <v>57</v>
      </c>
      <c r="G26" s="40" t="s">
        <v>448</v>
      </c>
      <c r="H26" s="40" t="s">
        <v>131</v>
      </c>
      <c r="I26" s="43">
        <v>0.95</v>
      </c>
      <c r="J26" s="44" t="s">
        <v>132</v>
      </c>
      <c r="K26" s="39">
        <v>1190000</v>
      </c>
      <c r="L26" s="39">
        <v>654500</v>
      </c>
      <c r="M26" s="45">
        <v>535500</v>
      </c>
      <c r="N26" s="46">
        <v>0.55000000000000004</v>
      </c>
      <c r="O26" s="39">
        <v>654500</v>
      </c>
      <c r="P26" s="1" t="b">
        <f t="shared" si="0"/>
        <v>1</v>
      </c>
      <c r="Q26" s="37">
        <f t="shared" si="1"/>
        <v>0.55000000000000004</v>
      </c>
      <c r="R26" s="38" t="b">
        <f t="shared" si="2"/>
        <v>1</v>
      </c>
      <c r="S26" s="38" t="b">
        <f t="shared" si="3"/>
        <v>1</v>
      </c>
    </row>
    <row r="27" spans="1:19" ht="30" customHeight="1" x14ac:dyDescent="0.25">
      <c r="A27" s="96">
        <v>25</v>
      </c>
      <c r="B27" s="40" t="s">
        <v>390</v>
      </c>
      <c r="C27" s="97" t="s">
        <v>102</v>
      </c>
      <c r="D27" s="42" t="s">
        <v>419</v>
      </c>
      <c r="E27" s="42">
        <v>1016022</v>
      </c>
      <c r="F27" s="42" t="s">
        <v>56</v>
      </c>
      <c r="G27" s="40" t="s">
        <v>449</v>
      </c>
      <c r="H27" s="40" t="s">
        <v>131</v>
      </c>
      <c r="I27" s="43">
        <v>0.43</v>
      </c>
      <c r="J27" s="44" t="s">
        <v>143</v>
      </c>
      <c r="K27" s="39">
        <v>462480</v>
      </c>
      <c r="L27" s="39">
        <v>254364.00000000003</v>
      </c>
      <c r="M27" s="45">
        <v>208115.99999999997</v>
      </c>
      <c r="N27" s="46">
        <v>0.55000000000000004</v>
      </c>
      <c r="O27" s="39">
        <v>254364.00000000003</v>
      </c>
      <c r="P27" s="1" t="b">
        <f t="shared" si="0"/>
        <v>1</v>
      </c>
      <c r="Q27" s="37">
        <f t="shared" si="1"/>
        <v>0.55000000000000004</v>
      </c>
      <c r="R27" s="38" t="b">
        <f t="shared" si="2"/>
        <v>1</v>
      </c>
      <c r="S27" s="38" t="b">
        <f t="shared" si="3"/>
        <v>1</v>
      </c>
    </row>
    <row r="28" spans="1:19" ht="30" customHeight="1" x14ac:dyDescent="0.25">
      <c r="A28" s="96">
        <v>26</v>
      </c>
      <c r="B28" s="40" t="s">
        <v>391</v>
      </c>
      <c r="C28" s="97" t="s">
        <v>102</v>
      </c>
      <c r="D28" s="42" t="s">
        <v>420</v>
      </c>
      <c r="E28" s="42">
        <v>1017032</v>
      </c>
      <c r="F28" s="42" t="s">
        <v>57</v>
      </c>
      <c r="G28" s="40" t="s">
        <v>450</v>
      </c>
      <c r="H28" s="40" t="s">
        <v>131</v>
      </c>
      <c r="I28" s="43">
        <v>1.97</v>
      </c>
      <c r="J28" s="44" t="s">
        <v>451</v>
      </c>
      <c r="K28" s="39">
        <v>1199220</v>
      </c>
      <c r="L28" s="39">
        <v>659571</v>
      </c>
      <c r="M28" s="45">
        <v>539649</v>
      </c>
      <c r="N28" s="46">
        <v>0.55000000000000004</v>
      </c>
      <c r="O28" s="39">
        <v>659571</v>
      </c>
      <c r="P28" s="1" t="b">
        <f t="shared" si="0"/>
        <v>1</v>
      </c>
      <c r="Q28" s="37">
        <f t="shared" si="1"/>
        <v>0.55000000000000004</v>
      </c>
      <c r="R28" s="38" t="b">
        <f t="shared" si="2"/>
        <v>1</v>
      </c>
      <c r="S28" s="38" t="b">
        <f t="shared" si="3"/>
        <v>1</v>
      </c>
    </row>
    <row r="29" spans="1:19" ht="30" customHeight="1" x14ac:dyDescent="0.25">
      <c r="A29" s="96">
        <v>27</v>
      </c>
      <c r="B29" s="40" t="s">
        <v>393</v>
      </c>
      <c r="C29" s="97" t="s">
        <v>102</v>
      </c>
      <c r="D29" s="42" t="s">
        <v>422</v>
      </c>
      <c r="E29" s="42">
        <v>1003012</v>
      </c>
      <c r="F29" s="42" t="s">
        <v>43</v>
      </c>
      <c r="G29" s="40" t="s">
        <v>454</v>
      </c>
      <c r="H29" s="40" t="s">
        <v>131</v>
      </c>
      <c r="I29" s="43">
        <v>2.1560000000000001</v>
      </c>
      <c r="J29" s="44" t="s">
        <v>141</v>
      </c>
      <c r="K29" s="39">
        <v>1011477</v>
      </c>
      <c r="L29" s="39">
        <v>556312</v>
      </c>
      <c r="M29" s="45">
        <v>455165</v>
      </c>
      <c r="N29" s="46">
        <v>0.55000000000000004</v>
      </c>
      <c r="O29" s="39">
        <v>556312</v>
      </c>
      <c r="P29" s="1" t="b">
        <f t="shared" si="0"/>
        <v>1</v>
      </c>
      <c r="Q29" s="37">
        <f t="shared" si="1"/>
        <v>0.55000000000000004</v>
      </c>
      <c r="R29" s="38" t="b">
        <f t="shared" si="2"/>
        <v>1</v>
      </c>
      <c r="S29" s="38" t="b">
        <f t="shared" si="3"/>
        <v>1</v>
      </c>
    </row>
    <row r="30" spans="1:19" ht="20.100000000000001" customHeight="1" x14ac:dyDescent="0.25">
      <c r="A30" s="115" t="s">
        <v>37</v>
      </c>
      <c r="B30" s="115"/>
      <c r="C30" s="115"/>
      <c r="D30" s="115"/>
      <c r="E30" s="115"/>
      <c r="F30" s="115"/>
      <c r="G30" s="115"/>
      <c r="H30" s="115"/>
      <c r="I30" s="47">
        <f>SUM(I3:I29)</f>
        <v>38.170899999999996</v>
      </c>
      <c r="J30" s="48" t="s">
        <v>12</v>
      </c>
      <c r="K30" s="49">
        <f>SUM(K3:K29)</f>
        <v>26971909</v>
      </c>
      <c r="L30" s="49">
        <f>SUM(L3:L29)</f>
        <v>14834539</v>
      </c>
      <c r="M30" s="49">
        <f>SUM(M3:M29)</f>
        <v>12137370</v>
      </c>
      <c r="N30" s="51" t="s">
        <v>12</v>
      </c>
      <c r="O30" s="50">
        <f>SUM(O3:O29)</f>
        <v>14834539</v>
      </c>
      <c r="P30" s="1" t="b">
        <f t="shared" si="0"/>
        <v>1</v>
      </c>
      <c r="Q30" s="37">
        <f t="shared" si="1"/>
        <v>0.55000000000000004</v>
      </c>
      <c r="R30" s="38" t="s">
        <v>12</v>
      </c>
      <c r="S30" s="38" t="b">
        <f t="shared" si="3"/>
        <v>1</v>
      </c>
    </row>
    <row r="31" spans="1:19" x14ac:dyDescent="0.25">
      <c r="A31" s="31"/>
      <c r="B31" s="31"/>
      <c r="C31" s="98"/>
      <c r="D31" s="31"/>
      <c r="E31" s="31"/>
      <c r="F31" s="31"/>
      <c r="G31" s="31"/>
      <c r="H31" s="31"/>
    </row>
    <row r="32" spans="1:19" x14ac:dyDescent="0.25">
      <c r="A32" s="30" t="s">
        <v>38</v>
      </c>
      <c r="B32" s="30"/>
      <c r="C32" s="99"/>
      <c r="D32" s="30"/>
      <c r="E32" s="30"/>
      <c r="F32" s="30"/>
      <c r="G32" s="30"/>
      <c r="H32" s="30"/>
      <c r="I32" s="13"/>
      <c r="J32" s="13"/>
      <c r="K32" s="5"/>
      <c r="L32" s="13"/>
      <c r="M32" s="13"/>
      <c r="O32" s="13"/>
      <c r="P32" s="1"/>
      <c r="S32" s="38"/>
    </row>
    <row r="33" spans="1:16" ht="28.5" customHeight="1" x14ac:dyDescent="0.25">
      <c r="A33" s="111" t="s">
        <v>34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"/>
    </row>
    <row r="34" spans="1:16" x14ac:dyDescent="0.25">
      <c r="B34" s="32"/>
      <c r="C34" s="100"/>
      <c r="D34" s="32"/>
      <c r="E34" s="32"/>
      <c r="F34" s="32"/>
      <c r="G34" s="32"/>
      <c r="H34" s="32"/>
      <c r="K34" s="27"/>
    </row>
  </sheetData>
  <mergeCells count="16">
    <mergeCell ref="M1:M2"/>
    <mergeCell ref="N1:N2"/>
    <mergeCell ref="A30:H30"/>
    <mergeCell ref="A33:O33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P3:S30">
    <cfRule type="cellIs" dxfId="3" priority="5" operator="equal">
      <formula>FALSE</formula>
    </cfRule>
  </conditionalFormatting>
  <conditionalFormatting sqref="P3:R30">
    <cfRule type="containsText" dxfId="2" priority="3" operator="containsText" text="fałsz">
      <formula>NOT(ISERROR(SEARCH("fałsz",P3)))</formula>
    </cfRule>
  </conditionalFormatting>
  <conditionalFormatting sqref="S32">
    <cfRule type="cellIs" dxfId="1" priority="2" operator="equal">
      <formula>FALSE</formula>
    </cfRule>
  </conditionalFormatting>
  <conditionalFormatting sqref="S32">
    <cfRule type="cellIs" dxfId="0" priority="1" operator="equal">
      <formula>FALSE</formula>
    </cfRule>
  </conditionalFormatting>
  <dataValidations count="2">
    <dataValidation type="list" allowBlank="1" showInputMessage="1" showErrorMessage="1" sqref="H3:H29" xr:uid="{00000000-0002-0000-0400-000000000000}">
      <formula1>"R"</formula1>
    </dataValidation>
    <dataValidation type="list" allowBlank="1" showInputMessage="1" showErrorMessage="1" sqref="C3:C29" xr:uid="{00000000-0002-0000-0400-000001000000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76" fitToHeight="0" orientation="landscape" r:id="rId1"/>
  <headerFooter>
    <oddHeader>&amp;LWojewództwo Łódzkie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2023-04-17T14:11:42Z</cp:lastPrinted>
  <dcterms:created xsi:type="dcterms:W3CDTF">2019-02-25T10:53:14Z</dcterms:created>
  <dcterms:modified xsi:type="dcterms:W3CDTF">2023-07-18T10:57:42Z</dcterms:modified>
</cp:coreProperties>
</file>