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C:\Users\iskowron\Desktop\org.rok.18.05.2023\"/>
    </mc:Choice>
  </mc:AlternateContent>
  <xr:revisionPtr revIDLastSave="0" documentId="13_ncr:1_{55987AB8-89D4-48FF-BDB3-1AC718BA3B07}" xr6:coauthVersionLast="36" xr6:coauthVersionMax="47" xr10:uidLastSave="{00000000-0000-0000-0000-000000000000}"/>
  <bookViews>
    <workbookView xWindow="0" yWindow="0" windowWidth="28800" windowHeight="11805" activeTab="11" xr2:uid="{00000000-000D-0000-FFFF-FFFF00000000}"/>
  </bookViews>
  <sheets>
    <sheet name="słownik" sheetId="3" r:id="rId1"/>
    <sheet name="wizyt" sheetId="4" r:id="rId2"/>
    <sheet name=" zestaw 1" sheetId="5" r:id="rId3"/>
    <sheet name="zał. fin" sheetId="6" r:id="rId4"/>
    <sheet name=" kalendarz A" sheetId="7" r:id="rId5"/>
    <sheet name="kal.harm.szc." sheetId="8" r:id="rId6"/>
    <sheet name="pedag" sheetId="9" r:id="rId7"/>
    <sheet name="adm.i obs." sheetId="10" r:id="rId8"/>
    <sheet name="Liczbaucz" sheetId="11" r:id="rId9"/>
    <sheet name="Specyf" sheetId="12" r:id="rId10"/>
    <sheet name="Grupy" sheetId="13" r:id="rId11"/>
    <sheet name="Inne zajęcia" sheetId="20" r:id="rId12"/>
    <sheet name="Absolwenci" sheetId="14" r:id="rId13"/>
    <sheet name=" SPN LSP (I)" sheetId="15" r:id="rId14"/>
    <sheet name="SPN LSP (II)" sheetId="16" r:id="rId15"/>
    <sheet name="SPN LSP (III-V)" sheetId="17" r:id="rId16"/>
    <sheet name="Lista SPN LSP" sheetId="18" r:id="rId17"/>
    <sheet name="SPN PSP" sheetId="19" r:id="rId18"/>
  </sheets>
  <definedNames>
    <definedName name="_xlnm._FilterDatabase" localSheetId="10" hidden="1">Grupy!#REF!</definedName>
    <definedName name="_xlnm.Print_Area" localSheetId="4">' kalendarz A'!$A$1:$G$54</definedName>
    <definedName name="_xlnm.Print_Area" localSheetId="13">' SPN LSP (I)'!$B$1:$M$55</definedName>
    <definedName name="_xlnm.Print_Area" localSheetId="2">' zestaw 1'!$A$1:$J$41</definedName>
    <definedName name="_xlnm.Print_Area" localSheetId="12">Absolwenci!$B$1:$L$17</definedName>
    <definedName name="_xlnm.Print_Area" localSheetId="7">'adm.i obs.'!$A$1:$N$39</definedName>
    <definedName name="_xlnm.Print_Area" localSheetId="10">Grupy!$B$2:$BA$54</definedName>
    <definedName name="_xlnm.Print_Area" localSheetId="5">kal.harm.szc.!$A$1:$H$12</definedName>
    <definedName name="_xlnm.Print_Area" localSheetId="8">Liczbaucz!$B$1:$L$11</definedName>
    <definedName name="_xlnm.Print_Area" localSheetId="16">'Lista SPN LSP'!$B$1:$L$38</definedName>
    <definedName name="_xlnm.Print_Area" localSheetId="6">pedag!$A$1:$AC$721</definedName>
    <definedName name="_xlnm.Print_Area" localSheetId="0">słownik!$A$1:$M$66</definedName>
    <definedName name="_xlnm.Print_Area" localSheetId="9">Specyf!$A$2:$L$17</definedName>
    <definedName name="_xlnm.Print_Area" localSheetId="14">'SPN LSP (II)'!$B$1:$M$54</definedName>
    <definedName name="_xlnm.Print_Area" localSheetId="15">'SPN LSP (III-V)'!$B$1:$M$55</definedName>
    <definedName name="_xlnm.Print_Area" localSheetId="17">'SPN PSP'!$B$1:$J$30</definedName>
    <definedName name="_xlnm.Print_Area" localSheetId="1">wizyt!$A$1:$J$50</definedName>
    <definedName name="_xlnm.Print_Area" localSheetId="3">'zał. fin'!$B$1:$K$49</definedName>
    <definedName name="SSLink0" localSheetId="4">' kalendarz A'!#REF!</definedName>
    <definedName name="SSLink0" localSheetId="13">#REF!</definedName>
    <definedName name="SSLink0" localSheetId="15">#REF!</definedName>
    <definedName name="SSLink0">#REF!</definedName>
    <definedName name="xxxx">#REF!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0" l="1"/>
  <c r="N24" i="20" l="1"/>
  <c r="M24" i="20"/>
  <c r="L24" i="20"/>
  <c r="K24" i="20"/>
  <c r="J24" i="20"/>
  <c r="I24" i="20"/>
  <c r="H24" i="20"/>
  <c r="G24" i="20"/>
  <c r="F24" i="20"/>
  <c r="E24" i="20"/>
  <c r="D24" i="20"/>
  <c r="C24" i="20"/>
  <c r="L1" i="18" l="1"/>
  <c r="K1" i="18"/>
  <c r="L1" i="17"/>
  <c r="K1" i="17"/>
  <c r="L1" i="16"/>
  <c r="K1" i="16"/>
  <c r="L1" i="15"/>
  <c r="K1" i="15"/>
  <c r="AZ2" i="13" l="1"/>
  <c r="AU2" i="13"/>
  <c r="J2" i="12"/>
  <c r="K2" i="12"/>
  <c r="J1" i="11"/>
  <c r="AA1" i="9"/>
  <c r="H30" i="19"/>
  <c r="H29" i="19"/>
  <c r="H28" i="19"/>
  <c r="H27" i="19"/>
  <c r="H26" i="19"/>
  <c r="H25" i="19"/>
  <c r="H24" i="19"/>
  <c r="H23" i="19"/>
  <c r="H22" i="19"/>
  <c r="H20" i="19"/>
  <c r="H19" i="19"/>
  <c r="H18" i="19"/>
  <c r="H17" i="19"/>
  <c r="H16" i="19"/>
  <c r="H15" i="19"/>
  <c r="H14" i="19"/>
  <c r="H12" i="19"/>
  <c r="G12" i="19"/>
  <c r="F12" i="19"/>
  <c r="E12" i="19"/>
  <c r="D12" i="19"/>
  <c r="G11" i="19"/>
  <c r="G10" i="19" s="1"/>
  <c r="F11" i="19"/>
  <c r="E11" i="19"/>
  <c r="D11" i="19"/>
  <c r="D10" i="19"/>
  <c r="I2" i="19"/>
  <c r="I1" i="19"/>
  <c r="F1" i="19"/>
  <c r="J37" i="18"/>
  <c r="J36" i="18"/>
  <c r="J35" i="18"/>
  <c r="J34" i="18"/>
  <c r="J33" i="18"/>
  <c r="J32" i="18"/>
  <c r="J31" i="18"/>
  <c r="J30" i="18"/>
  <c r="J29" i="18"/>
  <c r="J28" i="18"/>
  <c r="J27" i="18"/>
  <c r="J26" i="18"/>
  <c r="J25" i="18"/>
  <c r="J24" i="18"/>
  <c r="J23" i="18"/>
  <c r="J22" i="18"/>
  <c r="J21" i="18"/>
  <c r="J20" i="18"/>
  <c r="J19" i="18"/>
  <c r="J18" i="18"/>
  <c r="J17" i="18"/>
  <c r="J16" i="18"/>
  <c r="J15" i="18"/>
  <c r="J14" i="18"/>
  <c r="J13" i="18"/>
  <c r="I12" i="18"/>
  <c r="H12" i="18"/>
  <c r="G12" i="18"/>
  <c r="F12" i="18"/>
  <c r="E12" i="18"/>
  <c r="J12" i="18" s="1"/>
  <c r="I11" i="18"/>
  <c r="I10" i="18" s="1"/>
  <c r="H11" i="18"/>
  <c r="H10" i="18" s="1"/>
  <c r="G11" i="18"/>
  <c r="G10" i="18" s="1"/>
  <c r="F11" i="18"/>
  <c r="E11" i="18"/>
  <c r="J11" i="18" s="1"/>
  <c r="F10" i="18"/>
  <c r="E10" i="18"/>
  <c r="J3" i="18"/>
  <c r="K54" i="17"/>
  <c r="K53" i="17"/>
  <c r="K52" i="17"/>
  <c r="K51" i="17"/>
  <c r="K50" i="17"/>
  <c r="K49" i="17"/>
  <c r="K48" i="17"/>
  <c r="K46" i="17"/>
  <c r="K45" i="17"/>
  <c r="K44" i="17"/>
  <c r="K43" i="17"/>
  <c r="K42" i="17"/>
  <c r="K40" i="17"/>
  <c r="K39" i="17"/>
  <c r="K38" i="17"/>
  <c r="K37" i="17"/>
  <c r="K36" i="17"/>
  <c r="K35" i="17"/>
  <c r="K34" i="17"/>
  <c r="K33" i="17"/>
  <c r="K32" i="17"/>
  <c r="K31" i="17"/>
  <c r="K30" i="17"/>
  <c r="K29" i="17"/>
  <c r="K28" i="17"/>
  <c r="K27" i="17"/>
  <c r="K26" i="17"/>
  <c r="K25" i="17"/>
  <c r="K24" i="17"/>
  <c r="K23" i="17"/>
  <c r="K22" i="17"/>
  <c r="K21" i="17"/>
  <c r="K20" i="17"/>
  <c r="K19" i="17"/>
  <c r="K18" i="17"/>
  <c r="K17" i="17"/>
  <c r="J15" i="17"/>
  <c r="I15" i="17"/>
  <c r="H15" i="17"/>
  <c r="G15" i="17"/>
  <c r="F15" i="17"/>
  <c r="K15" i="17" s="1"/>
  <c r="J14" i="17"/>
  <c r="I14" i="17"/>
  <c r="H14" i="17"/>
  <c r="G14" i="17"/>
  <c r="F14" i="17"/>
  <c r="K14" i="17" s="1"/>
  <c r="J13" i="17"/>
  <c r="I13" i="17"/>
  <c r="H13" i="17"/>
  <c r="G13" i="17"/>
  <c r="F13" i="17"/>
  <c r="K13" i="17" s="1"/>
  <c r="J12" i="17"/>
  <c r="J11" i="17" s="1"/>
  <c r="J10" i="17" s="1"/>
  <c r="I12" i="17"/>
  <c r="H12" i="17"/>
  <c r="G12" i="17"/>
  <c r="F12" i="17"/>
  <c r="I11" i="17"/>
  <c r="I10" i="17" s="1"/>
  <c r="H11" i="17"/>
  <c r="G11" i="17"/>
  <c r="F11" i="17"/>
  <c r="K11" i="17" s="1"/>
  <c r="H10" i="17"/>
  <c r="G10" i="17"/>
  <c r="K2" i="17"/>
  <c r="K54" i="16"/>
  <c r="K53" i="16"/>
  <c r="K52" i="16"/>
  <c r="K51" i="16"/>
  <c r="K50" i="16"/>
  <c r="K49" i="16"/>
  <c r="K48" i="16"/>
  <c r="K46" i="16"/>
  <c r="K45" i="16"/>
  <c r="K44" i="16"/>
  <c r="K43" i="16"/>
  <c r="K42" i="16"/>
  <c r="K40" i="16"/>
  <c r="K39" i="16"/>
  <c r="K38" i="16"/>
  <c r="K37" i="16"/>
  <c r="K36" i="16"/>
  <c r="K35" i="16"/>
  <c r="K34" i="16"/>
  <c r="K33" i="16"/>
  <c r="K32" i="16"/>
  <c r="K31" i="16"/>
  <c r="K30" i="16"/>
  <c r="K29" i="16"/>
  <c r="K28" i="16"/>
  <c r="K27" i="16"/>
  <c r="K26" i="16"/>
  <c r="K25" i="16"/>
  <c r="K24" i="16"/>
  <c r="K23" i="16"/>
  <c r="K22" i="16"/>
  <c r="K21" i="16"/>
  <c r="K20" i="16"/>
  <c r="K19" i="16"/>
  <c r="K18" i="16"/>
  <c r="K17" i="16"/>
  <c r="J15" i="16"/>
  <c r="I15" i="16"/>
  <c r="H15" i="16"/>
  <c r="G15" i="16"/>
  <c r="F15" i="16"/>
  <c r="K15" i="16" s="1"/>
  <c r="J14" i="16"/>
  <c r="I14" i="16"/>
  <c r="H14" i="16"/>
  <c r="G14" i="16"/>
  <c r="F14" i="16"/>
  <c r="K14" i="16" s="1"/>
  <c r="J13" i="16"/>
  <c r="I13" i="16"/>
  <c r="H13" i="16"/>
  <c r="G13" i="16"/>
  <c r="F13" i="16"/>
  <c r="K13" i="16" s="1"/>
  <c r="J12" i="16"/>
  <c r="I12" i="16"/>
  <c r="H12" i="16"/>
  <c r="G12" i="16"/>
  <c r="F12" i="16"/>
  <c r="K12" i="16" s="1"/>
  <c r="J11" i="16"/>
  <c r="J10" i="16" s="1"/>
  <c r="I11" i="16"/>
  <c r="H11" i="16"/>
  <c r="G11" i="16"/>
  <c r="F11" i="16"/>
  <c r="I10" i="16"/>
  <c r="H10" i="16"/>
  <c r="G10" i="16"/>
  <c r="K2" i="16"/>
  <c r="K54" i="15"/>
  <c r="K53" i="15"/>
  <c r="K52" i="15"/>
  <c r="K51" i="15"/>
  <c r="K50" i="15"/>
  <c r="K49" i="15"/>
  <c r="K48" i="15"/>
  <c r="K46" i="15"/>
  <c r="K45" i="15"/>
  <c r="K44" i="15"/>
  <c r="K43" i="15"/>
  <c r="K42" i="15"/>
  <c r="K40" i="15"/>
  <c r="K39" i="15"/>
  <c r="K38" i="15"/>
  <c r="K37" i="15"/>
  <c r="K36" i="15"/>
  <c r="K35" i="15"/>
  <c r="K34" i="15"/>
  <c r="K33" i="15"/>
  <c r="K32" i="15"/>
  <c r="K31" i="15"/>
  <c r="K30" i="15"/>
  <c r="K29" i="15"/>
  <c r="K28" i="15"/>
  <c r="K27" i="15"/>
  <c r="K26" i="15"/>
  <c r="K25" i="15"/>
  <c r="K24" i="15"/>
  <c r="K23" i="15"/>
  <c r="K22" i="15"/>
  <c r="K21" i="15"/>
  <c r="K20" i="15"/>
  <c r="K19" i="15"/>
  <c r="K18" i="15"/>
  <c r="K17" i="15"/>
  <c r="J15" i="15"/>
  <c r="I15" i="15"/>
  <c r="H15" i="15"/>
  <c r="G15" i="15"/>
  <c r="F15" i="15"/>
  <c r="K15" i="15" s="1"/>
  <c r="J14" i="15"/>
  <c r="I14" i="15"/>
  <c r="H14" i="15"/>
  <c r="G14" i="15"/>
  <c r="F14" i="15"/>
  <c r="K14" i="15" s="1"/>
  <c r="J13" i="15"/>
  <c r="I13" i="15"/>
  <c r="H13" i="15"/>
  <c r="G13" i="15"/>
  <c r="F13" i="15"/>
  <c r="K13" i="15" s="1"/>
  <c r="J12" i="15"/>
  <c r="I12" i="15"/>
  <c r="H12" i="15"/>
  <c r="H11" i="15" s="1"/>
  <c r="G12" i="15"/>
  <c r="F12" i="15"/>
  <c r="K12" i="15" s="1"/>
  <c r="J11" i="15"/>
  <c r="I11" i="15"/>
  <c r="G11" i="15"/>
  <c r="F11" i="15"/>
  <c r="J10" i="15"/>
  <c r="I10" i="15"/>
  <c r="K2" i="15"/>
  <c r="L17" i="14"/>
  <c r="K17" i="14"/>
  <c r="J17" i="14"/>
  <c r="L16" i="14"/>
  <c r="K16" i="14"/>
  <c r="J16" i="14"/>
  <c r="L15" i="14"/>
  <c r="K15" i="14"/>
  <c r="J15" i="14"/>
  <c r="L14" i="14"/>
  <c r="K14" i="14"/>
  <c r="J14" i="14"/>
  <c r="L13" i="14"/>
  <c r="K13" i="14"/>
  <c r="J13" i="14"/>
  <c r="L12" i="14"/>
  <c r="K12" i="14"/>
  <c r="J12" i="14"/>
  <c r="L11" i="14"/>
  <c r="K11" i="14"/>
  <c r="J11" i="14"/>
  <c r="L10" i="14"/>
  <c r="K10" i="14"/>
  <c r="J10" i="14"/>
  <c r="L9" i="14"/>
  <c r="K9" i="14"/>
  <c r="J9" i="14"/>
  <c r="L8" i="14"/>
  <c r="K8" i="14"/>
  <c r="J8" i="14"/>
  <c r="L7" i="14"/>
  <c r="L6" i="14" s="1"/>
  <c r="K7" i="14"/>
  <c r="J7" i="14"/>
  <c r="I6" i="14"/>
  <c r="H6" i="14"/>
  <c r="G6" i="14"/>
  <c r="F6" i="14"/>
  <c r="E6" i="14"/>
  <c r="D6" i="14"/>
  <c r="J6" i="14" s="1"/>
  <c r="BA54" i="13"/>
  <c r="BA53" i="13"/>
  <c r="BA52" i="13"/>
  <c r="BA51" i="13"/>
  <c r="BA50" i="13"/>
  <c r="BA49" i="13"/>
  <c r="BA48" i="13"/>
  <c r="BA47" i="13"/>
  <c r="BA46" i="13"/>
  <c r="BA45" i="13"/>
  <c r="BA44" i="13"/>
  <c r="BA43" i="13"/>
  <c r="BA42" i="13"/>
  <c r="BA41" i="13"/>
  <c r="BA40" i="13"/>
  <c r="BA39" i="13"/>
  <c r="BA38" i="13"/>
  <c r="BA37" i="13"/>
  <c r="BA36" i="13"/>
  <c r="BA35" i="13"/>
  <c r="BA34" i="13"/>
  <c r="BA33" i="13"/>
  <c r="BA32" i="13"/>
  <c r="BA31" i="13"/>
  <c r="BA30" i="13"/>
  <c r="BA29" i="13"/>
  <c r="BA28" i="13"/>
  <c r="BA27" i="13"/>
  <c r="BA26" i="13"/>
  <c r="BA25" i="13"/>
  <c r="BA24" i="13"/>
  <c r="BA23" i="13"/>
  <c r="BA22" i="13"/>
  <c r="BA21" i="13"/>
  <c r="BA20" i="13"/>
  <c r="BA19" i="13"/>
  <c r="BA18" i="13"/>
  <c r="BA17" i="13"/>
  <c r="BA16" i="13"/>
  <c r="BA15" i="13"/>
  <c r="BA14" i="13"/>
  <c r="BA13" i="13"/>
  <c r="BA12" i="13"/>
  <c r="BA11" i="13"/>
  <c r="BA10" i="13"/>
  <c r="BA8" i="13"/>
  <c r="AX8" i="13"/>
  <c r="AT8" i="13"/>
  <c r="AP8" i="13"/>
  <c r="AL8" i="13"/>
  <c r="AH8" i="13"/>
  <c r="AB8" i="13"/>
  <c r="V8" i="13"/>
  <c r="P8" i="13"/>
  <c r="J8" i="13"/>
  <c r="D8" i="13"/>
  <c r="AT6" i="13"/>
  <c r="AP6" i="13"/>
  <c r="AL6" i="13"/>
  <c r="AH6" i="13"/>
  <c r="AB6" i="13"/>
  <c r="V6" i="13"/>
  <c r="P6" i="13"/>
  <c r="J6" i="13"/>
  <c r="D6" i="13"/>
  <c r="AH5" i="13"/>
  <c r="P2" i="13"/>
  <c r="L17" i="12"/>
  <c r="L16" i="12"/>
  <c r="L15" i="12"/>
  <c r="L14" i="12"/>
  <c r="L13" i="12"/>
  <c r="L12" i="12"/>
  <c r="L11" i="12"/>
  <c r="L10" i="12"/>
  <c r="L9" i="12"/>
  <c r="L8" i="12"/>
  <c r="K7" i="12"/>
  <c r="J7" i="12"/>
  <c r="I7" i="12"/>
  <c r="H7" i="12"/>
  <c r="G7" i="12"/>
  <c r="F7" i="12"/>
  <c r="E7" i="12"/>
  <c r="D7" i="12"/>
  <c r="C7" i="12"/>
  <c r="C5" i="12" s="1"/>
  <c r="B2" i="12"/>
  <c r="L11" i="11"/>
  <c r="K8" i="11"/>
  <c r="J8" i="11"/>
  <c r="I8" i="11"/>
  <c r="H8" i="11"/>
  <c r="G8" i="11"/>
  <c r="F8" i="11"/>
  <c r="E8" i="11"/>
  <c r="E10" i="11" s="1"/>
  <c r="D8" i="11"/>
  <c r="D10" i="11" s="1"/>
  <c r="C8" i="11"/>
  <c r="L7" i="11"/>
  <c r="L6" i="11"/>
  <c r="L5" i="11"/>
  <c r="J2" i="11"/>
  <c r="K1" i="11"/>
  <c r="L39" i="10"/>
  <c r="M39" i="10" s="1"/>
  <c r="K39" i="10"/>
  <c r="L38" i="10"/>
  <c r="M38" i="10" s="1"/>
  <c r="K38" i="10"/>
  <c r="L37" i="10"/>
  <c r="M37" i="10" s="1"/>
  <c r="K37" i="10"/>
  <c r="L36" i="10"/>
  <c r="K36" i="10"/>
  <c r="J36" i="10"/>
  <c r="L35" i="10"/>
  <c r="M35" i="10" s="1"/>
  <c r="K35" i="10"/>
  <c r="L34" i="10"/>
  <c r="M34" i="10" s="1"/>
  <c r="K34" i="10"/>
  <c r="L33" i="10"/>
  <c r="M33" i="10" s="1"/>
  <c r="K33" i="10"/>
  <c r="L32" i="10"/>
  <c r="M32" i="10" s="1"/>
  <c r="K32" i="10"/>
  <c r="L31" i="10"/>
  <c r="M31" i="10" s="1"/>
  <c r="K31" i="10"/>
  <c r="L30" i="10"/>
  <c r="M30" i="10" s="1"/>
  <c r="K30" i="10"/>
  <c r="L29" i="10"/>
  <c r="M29" i="10" s="1"/>
  <c r="K29" i="10"/>
  <c r="L28" i="10"/>
  <c r="M28" i="10" s="1"/>
  <c r="K28" i="10"/>
  <c r="L27" i="10"/>
  <c r="M27" i="10" s="1"/>
  <c r="K27" i="10"/>
  <c r="L26" i="10"/>
  <c r="M26" i="10" s="1"/>
  <c r="K26" i="10"/>
  <c r="L25" i="10"/>
  <c r="M25" i="10" s="1"/>
  <c r="K25" i="10"/>
  <c r="L24" i="10"/>
  <c r="M24" i="10" s="1"/>
  <c r="K24" i="10"/>
  <c r="L23" i="10"/>
  <c r="M23" i="10" s="1"/>
  <c r="K23" i="10"/>
  <c r="L22" i="10"/>
  <c r="M22" i="10" s="1"/>
  <c r="K22" i="10"/>
  <c r="L21" i="10"/>
  <c r="M21" i="10" s="1"/>
  <c r="K21" i="10"/>
  <c r="L20" i="10"/>
  <c r="M20" i="10" s="1"/>
  <c r="K20" i="10"/>
  <c r="L19" i="10"/>
  <c r="M19" i="10" s="1"/>
  <c r="K19" i="10"/>
  <c r="L18" i="10"/>
  <c r="M18" i="10" s="1"/>
  <c r="K18" i="10"/>
  <c r="L17" i="10"/>
  <c r="K17" i="10"/>
  <c r="K16" i="10" s="1"/>
  <c r="J16" i="10"/>
  <c r="L15" i="10"/>
  <c r="M15" i="10" s="1"/>
  <c r="K15" i="10"/>
  <c r="L14" i="10"/>
  <c r="M14" i="10" s="1"/>
  <c r="K14" i="10"/>
  <c r="L13" i="10"/>
  <c r="M13" i="10" s="1"/>
  <c r="K13" i="10"/>
  <c r="L12" i="10"/>
  <c r="M12" i="10" s="1"/>
  <c r="K12" i="10"/>
  <c r="L11" i="10"/>
  <c r="M11" i="10" s="1"/>
  <c r="K11" i="10"/>
  <c r="L10" i="10"/>
  <c r="M10" i="10" s="1"/>
  <c r="K10" i="10"/>
  <c r="L9" i="10"/>
  <c r="M9" i="10" s="1"/>
  <c r="K9" i="10"/>
  <c r="L8" i="10"/>
  <c r="M8" i="10" s="1"/>
  <c r="K8" i="10"/>
  <c r="L7" i="10"/>
  <c r="M7" i="10" s="1"/>
  <c r="K7" i="10"/>
  <c r="L6" i="10"/>
  <c r="M6" i="10" s="1"/>
  <c r="K6" i="10"/>
  <c r="J5" i="10"/>
  <c r="K2" i="10"/>
  <c r="A2" i="10"/>
  <c r="L1" i="10"/>
  <c r="J1" i="10"/>
  <c r="AG721" i="9"/>
  <c r="AB721" i="9"/>
  <c r="AG720" i="9"/>
  <c r="AB720" i="9"/>
  <c r="AG719" i="9"/>
  <c r="AB719" i="9"/>
  <c r="AG718" i="9"/>
  <c r="AB718" i="9"/>
  <c r="AA717" i="9"/>
  <c r="AG716" i="9"/>
  <c r="AB716" i="9"/>
  <c r="AG715" i="9"/>
  <c r="AB715" i="9"/>
  <c r="AG714" i="9"/>
  <c r="AB714" i="9"/>
  <c r="AG713" i="9"/>
  <c r="AB713" i="9"/>
  <c r="AA712" i="9"/>
  <c r="AH711" i="9"/>
  <c r="AD711" i="9"/>
  <c r="AH710" i="9"/>
  <c r="AD710" i="9"/>
  <c r="AH709" i="9"/>
  <c r="AD709" i="9"/>
  <c r="AH708" i="9"/>
  <c r="AD708" i="9"/>
  <c r="AH707" i="9"/>
  <c r="AD707" i="9"/>
  <c r="AH706" i="9"/>
  <c r="AD706" i="9"/>
  <c r="AH705" i="9"/>
  <c r="AD705" i="9"/>
  <c r="AG704" i="9"/>
  <c r="AG705" i="9" s="1"/>
  <c r="AG706" i="9" s="1"/>
  <c r="AG707" i="9" s="1"/>
  <c r="AG708" i="9" s="1"/>
  <c r="AG709" i="9" s="1"/>
  <c r="AG710" i="9" s="1"/>
  <c r="AG711" i="9" s="1"/>
  <c r="X704" i="9"/>
  <c r="AH703" i="9"/>
  <c r="AD703" i="9"/>
  <c r="AH702" i="9"/>
  <c r="AD702" i="9"/>
  <c r="AH701" i="9"/>
  <c r="AD701" i="9"/>
  <c r="AH700" i="9"/>
  <c r="AD700" i="9"/>
  <c r="AH699" i="9"/>
  <c r="AD699" i="9"/>
  <c r="AH698" i="9"/>
  <c r="AD698" i="9"/>
  <c r="AH697" i="9"/>
  <c r="AD697" i="9"/>
  <c r="AG696" i="9"/>
  <c r="AG697" i="9" s="1"/>
  <c r="AG698" i="9" s="1"/>
  <c r="AG699" i="9" s="1"/>
  <c r="AG700" i="9" s="1"/>
  <c r="AG701" i="9" s="1"/>
  <c r="AG702" i="9" s="1"/>
  <c r="AG703" i="9" s="1"/>
  <c r="X696" i="9"/>
  <c r="AH695" i="9"/>
  <c r="AD695" i="9"/>
  <c r="AH694" i="9"/>
  <c r="AD694" i="9"/>
  <c r="AH693" i="9"/>
  <c r="AD693" i="9"/>
  <c r="AH692" i="9"/>
  <c r="AD692" i="9"/>
  <c r="AH691" i="9"/>
  <c r="AD691" i="9"/>
  <c r="AH690" i="9"/>
  <c r="AD690" i="9"/>
  <c r="AH689" i="9"/>
  <c r="AD689" i="9"/>
  <c r="AG688" i="9"/>
  <c r="AG689" i="9" s="1"/>
  <c r="AG690" i="9" s="1"/>
  <c r="AG691" i="9" s="1"/>
  <c r="AG692" i="9" s="1"/>
  <c r="AG693" i="9" s="1"/>
  <c r="AG694" i="9" s="1"/>
  <c r="AG695" i="9" s="1"/>
  <c r="X688" i="9"/>
  <c r="AH687" i="9"/>
  <c r="AD687" i="9"/>
  <c r="AH686" i="9"/>
  <c r="AD686" i="9"/>
  <c r="AH685" i="9"/>
  <c r="AD685" i="9"/>
  <c r="AH684" i="9"/>
  <c r="AD684" i="9"/>
  <c r="AH683" i="9"/>
  <c r="AD683" i="9"/>
  <c r="AH682" i="9"/>
  <c r="AD682" i="9"/>
  <c r="AH681" i="9"/>
  <c r="AD681" i="9"/>
  <c r="AG680" i="9"/>
  <c r="AG681" i="9" s="1"/>
  <c r="AG682" i="9" s="1"/>
  <c r="AG683" i="9" s="1"/>
  <c r="AG684" i="9" s="1"/>
  <c r="AG685" i="9" s="1"/>
  <c r="AG686" i="9" s="1"/>
  <c r="AG687" i="9" s="1"/>
  <c r="X680" i="9"/>
  <c r="AH679" i="9"/>
  <c r="AD679" i="9"/>
  <c r="AH678" i="9"/>
  <c r="AD678" i="9"/>
  <c r="AH677" i="9"/>
  <c r="AD677" i="9"/>
  <c r="AH676" i="9"/>
  <c r="AD676" i="9"/>
  <c r="AH675" i="9"/>
  <c r="AD675" i="9"/>
  <c r="AH674" i="9"/>
  <c r="AD674" i="9"/>
  <c r="AH673" i="9"/>
  <c r="AD673" i="9"/>
  <c r="AG672" i="9"/>
  <c r="AG673" i="9" s="1"/>
  <c r="AG674" i="9" s="1"/>
  <c r="AG675" i="9" s="1"/>
  <c r="AG676" i="9" s="1"/>
  <c r="AG677" i="9" s="1"/>
  <c r="AG678" i="9" s="1"/>
  <c r="AG679" i="9" s="1"/>
  <c r="X672" i="9"/>
  <c r="AA672" i="9" s="1"/>
  <c r="AB672" i="9" s="1"/>
  <c r="AG670" i="9"/>
  <c r="X670" i="9"/>
  <c r="Z670" i="9" s="1"/>
  <c r="AI670" i="9" s="1"/>
  <c r="AG669" i="9"/>
  <c r="X669" i="9"/>
  <c r="Z669" i="9" s="1"/>
  <c r="AI669" i="9" s="1"/>
  <c r="AG668" i="9"/>
  <c r="X668" i="9"/>
  <c r="AG666" i="9"/>
  <c r="X666" i="9"/>
  <c r="AG665" i="9"/>
  <c r="X665" i="9"/>
  <c r="AG664" i="9"/>
  <c r="X664" i="9"/>
  <c r="AG663" i="9"/>
  <c r="X663" i="9"/>
  <c r="Z663" i="9" s="1"/>
  <c r="AI663" i="9" s="1"/>
  <c r="X662" i="9"/>
  <c r="AH661" i="9"/>
  <c r="AD661" i="9"/>
  <c r="AH660" i="9"/>
  <c r="AD660" i="9"/>
  <c r="AH659" i="9"/>
  <c r="AD659" i="9"/>
  <c r="AH658" i="9"/>
  <c r="AD658" i="9"/>
  <c r="AH657" i="9"/>
  <c r="AD657" i="9"/>
  <c r="AH656" i="9"/>
  <c r="AD656" i="9"/>
  <c r="AH655" i="9"/>
  <c r="AD655" i="9"/>
  <c r="AG654" i="9"/>
  <c r="AG655" i="9" s="1"/>
  <c r="AG656" i="9" s="1"/>
  <c r="AG657" i="9" s="1"/>
  <c r="AG658" i="9" s="1"/>
  <c r="AG659" i="9" s="1"/>
  <c r="AG660" i="9" s="1"/>
  <c r="AG661" i="9" s="1"/>
  <c r="X654" i="9"/>
  <c r="AH653" i="9"/>
  <c r="AD653" i="9"/>
  <c r="AH652" i="9"/>
  <c r="AD652" i="9"/>
  <c r="AH651" i="9"/>
  <c r="AD651" i="9"/>
  <c r="AH650" i="9"/>
  <c r="AD650" i="9"/>
  <c r="AH649" i="9"/>
  <c r="AD649" i="9"/>
  <c r="AH648" i="9"/>
  <c r="AD648" i="9"/>
  <c r="AH647" i="9"/>
  <c r="AD647" i="9"/>
  <c r="AG646" i="9"/>
  <c r="AG647" i="9" s="1"/>
  <c r="AG648" i="9" s="1"/>
  <c r="AG649" i="9" s="1"/>
  <c r="AG650" i="9" s="1"/>
  <c r="AG651" i="9" s="1"/>
  <c r="AG652" i="9" s="1"/>
  <c r="AG653" i="9" s="1"/>
  <c r="X646" i="9"/>
  <c r="AH645" i="9"/>
  <c r="AD645" i="9"/>
  <c r="AH644" i="9"/>
  <c r="AD644" i="9"/>
  <c r="AH643" i="9"/>
  <c r="AD643" i="9"/>
  <c r="AH642" i="9"/>
  <c r="AD642" i="9"/>
  <c r="AH641" i="9"/>
  <c r="AD641" i="9"/>
  <c r="AH640" i="9"/>
  <c r="AD640" i="9"/>
  <c r="AH639" i="9"/>
  <c r="AD639" i="9"/>
  <c r="AG638" i="9"/>
  <c r="AG639" i="9" s="1"/>
  <c r="AG640" i="9" s="1"/>
  <c r="AG641" i="9" s="1"/>
  <c r="AG642" i="9" s="1"/>
  <c r="AG643" i="9" s="1"/>
  <c r="AG644" i="9" s="1"/>
  <c r="AG645" i="9" s="1"/>
  <c r="X638" i="9"/>
  <c r="Y638" i="9" s="1"/>
  <c r="AH637" i="9"/>
  <c r="AD637" i="9"/>
  <c r="AH636" i="9"/>
  <c r="AD636" i="9"/>
  <c r="AH635" i="9"/>
  <c r="AD635" i="9"/>
  <c r="AH634" i="9"/>
  <c r="AD634" i="9"/>
  <c r="AH633" i="9"/>
  <c r="AD633" i="9"/>
  <c r="AH632" i="9"/>
  <c r="AD632" i="9"/>
  <c r="AH631" i="9"/>
  <c r="AD631" i="9"/>
  <c r="AG630" i="9"/>
  <c r="AG631" i="9" s="1"/>
  <c r="AG632" i="9" s="1"/>
  <c r="AG633" i="9" s="1"/>
  <c r="AG634" i="9" s="1"/>
  <c r="AG635" i="9" s="1"/>
  <c r="AG636" i="9" s="1"/>
  <c r="AG637" i="9" s="1"/>
  <c r="X630" i="9"/>
  <c r="AH629" i="9"/>
  <c r="AD629" i="9"/>
  <c r="AH628" i="9"/>
  <c r="AD628" i="9"/>
  <c r="AH627" i="9"/>
  <c r="AD627" i="9"/>
  <c r="AH626" i="9"/>
  <c r="AD626" i="9"/>
  <c r="AH625" i="9"/>
  <c r="AD625" i="9"/>
  <c r="AH624" i="9"/>
  <c r="AD624" i="9"/>
  <c r="AH623" i="9"/>
  <c r="AD623" i="9"/>
  <c r="AG622" i="9"/>
  <c r="AG623" i="9" s="1"/>
  <c r="AG624" i="9" s="1"/>
  <c r="AG625" i="9" s="1"/>
  <c r="AG626" i="9" s="1"/>
  <c r="AG627" i="9" s="1"/>
  <c r="AG628" i="9" s="1"/>
  <c r="AG629" i="9" s="1"/>
  <c r="X622" i="9"/>
  <c r="AH621" i="9"/>
  <c r="AD621" i="9"/>
  <c r="AH620" i="9"/>
  <c r="AD620" i="9"/>
  <c r="AH619" i="9"/>
  <c r="AD619" i="9"/>
  <c r="AH618" i="9"/>
  <c r="AD618" i="9"/>
  <c r="AH617" i="9"/>
  <c r="AD617" i="9"/>
  <c r="AH616" i="9"/>
  <c r="AD616" i="9"/>
  <c r="AH615" i="9"/>
  <c r="AD615" i="9"/>
  <c r="AG614" i="9"/>
  <c r="AG615" i="9" s="1"/>
  <c r="AG616" i="9" s="1"/>
  <c r="AG617" i="9" s="1"/>
  <c r="AG618" i="9" s="1"/>
  <c r="AG619" i="9" s="1"/>
  <c r="AG620" i="9" s="1"/>
  <c r="AG621" i="9" s="1"/>
  <c r="X614" i="9"/>
  <c r="AH613" i="9"/>
  <c r="AD613" i="9"/>
  <c r="AH612" i="9"/>
  <c r="AD612" i="9"/>
  <c r="AH611" i="9"/>
  <c r="AD611" i="9"/>
  <c r="AH610" i="9"/>
  <c r="AD610" i="9"/>
  <c r="AH609" i="9"/>
  <c r="AD609" i="9"/>
  <c r="AH608" i="9"/>
  <c r="AD608" i="9"/>
  <c r="AH607" i="9"/>
  <c r="AD607" i="9"/>
  <c r="AG606" i="9"/>
  <c r="AG607" i="9" s="1"/>
  <c r="AG608" i="9" s="1"/>
  <c r="AG609" i="9" s="1"/>
  <c r="AG610" i="9" s="1"/>
  <c r="AG611" i="9" s="1"/>
  <c r="AG612" i="9" s="1"/>
  <c r="AG613" i="9" s="1"/>
  <c r="X606" i="9"/>
  <c r="AH605" i="9"/>
  <c r="AD605" i="9"/>
  <c r="AH604" i="9"/>
  <c r="AD604" i="9"/>
  <c r="AH603" i="9"/>
  <c r="AD603" i="9"/>
  <c r="AH602" i="9"/>
  <c r="AD602" i="9"/>
  <c r="AH601" i="9"/>
  <c r="AD601" i="9"/>
  <c r="AH600" i="9"/>
  <c r="AD600" i="9"/>
  <c r="AH599" i="9"/>
  <c r="AD599" i="9"/>
  <c r="AG598" i="9"/>
  <c r="AG599" i="9" s="1"/>
  <c r="AG600" i="9" s="1"/>
  <c r="AG601" i="9" s="1"/>
  <c r="AG602" i="9" s="1"/>
  <c r="AG603" i="9" s="1"/>
  <c r="AG604" i="9" s="1"/>
  <c r="AG605" i="9" s="1"/>
  <c r="X598" i="9"/>
  <c r="AG596" i="9"/>
  <c r="X596" i="9"/>
  <c r="AG595" i="9"/>
  <c r="X595" i="9"/>
  <c r="AG594" i="9"/>
  <c r="X594" i="9"/>
  <c r="AA594" i="9" s="1"/>
  <c r="AB594" i="9" s="1"/>
  <c r="AG593" i="9"/>
  <c r="X593" i="9"/>
  <c r="X592" i="9"/>
  <c r="AH591" i="9"/>
  <c r="AD591" i="9"/>
  <c r="AH590" i="9"/>
  <c r="AD590" i="9"/>
  <c r="AH589" i="9"/>
  <c r="AD589" i="9"/>
  <c r="AH588" i="9"/>
  <c r="AD588" i="9"/>
  <c r="AH587" i="9"/>
  <c r="AD587" i="9"/>
  <c r="AH586" i="9"/>
  <c r="AD586" i="9"/>
  <c r="AH585" i="9"/>
  <c r="AD585" i="9"/>
  <c r="AH584" i="9"/>
  <c r="AD584" i="9"/>
  <c r="AH583" i="9"/>
  <c r="AD583" i="9"/>
  <c r="AG582" i="9"/>
  <c r="AG583" i="9" s="1"/>
  <c r="AG584" i="9" s="1"/>
  <c r="AG585" i="9" s="1"/>
  <c r="AG586" i="9" s="1"/>
  <c r="X582" i="9"/>
  <c r="AH581" i="9"/>
  <c r="AD581" i="9"/>
  <c r="AH580" i="9"/>
  <c r="AD580" i="9"/>
  <c r="AH579" i="9"/>
  <c r="AD579" i="9"/>
  <c r="AH578" i="9"/>
  <c r="AD578" i="9"/>
  <c r="AH577" i="9"/>
  <c r="AD577" i="9"/>
  <c r="AH576" i="9"/>
  <c r="AD576" i="9"/>
  <c r="AH575" i="9"/>
  <c r="AD575" i="9"/>
  <c r="AH574" i="9"/>
  <c r="AD574" i="9"/>
  <c r="AH573" i="9"/>
  <c r="AD573" i="9"/>
  <c r="AG572" i="9"/>
  <c r="AG573" i="9" s="1"/>
  <c r="AG574" i="9" s="1"/>
  <c r="AG575" i="9" s="1"/>
  <c r="AG576" i="9" s="1"/>
  <c r="X572" i="9"/>
  <c r="AH571" i="9"/>
  <c r="AD571" i="9"/>
  <c r="AH570" i="9"/>
  <c r="AD570" i="9"/>
  <c r="AH569" i="9"/>
  <c r="AD569" i="9"/>
  <c r="AH568" i="9"/>
  <c r="AD568" i="9"/>
  <c r="AH567" i="9"/>
  <c r="AD567" i="9"/>
  <c r="AH566" i="9"/>
  <c r="AD566" i="9"/>
  <c r="AH565" i="9"/>
  <c r="AD565" i="9"/>
  <c r="AH564" i="9"/>
  <c r="AD564" i="9"/>
  <c r="AH563" i="9"/>
  <c r="AD563" i="9"/>
  <c r="AG562" i="9"/>
  <c r="AG563" i="9" s="1"/>
  <c r="AG564" i="9" s="1"/>
  <c r="AG565" i="9" s="1"/>
  <c r="AG566" i="9" s="1"/>
  <c r="X562" i="9"/>
  <c r="AH561" i="9"/>
  <c r="AD561" i="9"/>
  <c r="AH560" i="9"/>
  <c r="AD560" i="9"/>
  <c r="AH559" i="9"/>
  <c r="AD559" i="9"/>
  <c r="AH558" i="9"/>
  <c r="AD558" i="9"/>
  <c r="AH557" i="9"/>
  <c r="AD557" i="9"/>
  <c r="AH556" i="9"/>
  <c r="AD556" i="9"/>
  <c r="AH555" i="9"/>
  <c r="AD555" i="9"/>
  <c r="AH554" i="9"/>
  <c r="AD554" i="9"/>
  <c r="AH553" i="9"/>
  <c r="AD553" i="9"/>
  <c r="AG552" i="9"/>
  <c r="AG553" i="9" s="1"/>
  <c r="AG554" i="9" s="1"/>
  <c r="AG555" i="9" s="1"/>
  <c r="AG556" i="9" s="1"/>
  <c r="X552" i="9"/>
  <c r="AH551" i="9"/>
  <c r="AD551" i="9"/>
  <c r="AH550" i="9"/>
  <c r="AD550" i="9"/>
  <c r="AH549" i="9"/>
  <c r="AD549" i="9"/>
  <c r="AH548" i="9"/>
  <c r="AD548" i="9"/>
  <c r="AH547" i="9"/>
  <c r="AD547" i="9"/>
  <c r="AH546" i="9"/>
  <c r="AD546" i="9"/>
  <c r="AH545" i="9"/>
  <c r="AD545" i="9"/>
  <c r="AH544" i="9"/>
  <c r="AD544" i="9"/>
  <c r="AH543" i="9"/>
  <c r="AD543" i="9"/>
  <c r="AG542" i="9"/>
  <c r="AG543" i="9" s="1"/>
  <c r="AG544" i="9" s="1"/>
  <c r="AG545" i="9" s="1"/>
  <c r="AG546" i="9" s="1"/>
  <c r="X542" i="9"/>
  <c r="AH541" i="9"/>
  <c r="AD541" i="9"/>
  <c r="AH540" i="9"/>
  <c r="AD540" i="9"/>
  <c r="AH539" i="9"/>
  <c r="AD539" i="9"/>
  <c r="AH538" i="9"/>
  <c r="AD538" i="9"/>
  <c r="AH537" i="9"/>
  <c r="AD537" i="9"/>
  <c r="AH536" i="9"/>
  <c r="AD536" i="9"/>
  <c r="AH535" i="9"/>
  <c r="AD535" i="9"/>
  <c r="AH534" i="9"/>
  <c r="AD534" i="9"/>
  <c r="AH533" i="9"/>
  <c r="AD533" i="9"/>
  <c r="AG532" i="9"/>
  <c r="AG533" i="9" s="1"/>
  <c r="AG534" i="9" s="1"/>
  <c r="AG535" i="9" s="1"/>
  <c r="AG536" i="9" s="1"/>
  <c r="X532" i="9"/>
  <c r="AH531" i="9"/>
  <c r="AD531" i="9"/>
  <c r="AH530" i="9"/>
  <c r="AD530" i="9"/>
  <c r="AH529" i="9"/>
  <c r="AD529" i="9"/>
  <c r="AH528" i="9"/>
  <c r="AD528" i="9"/>
  <c r="AH527" i="9"/>
  <c r="AD527" i="9"/>
  <c r="AH526" i="9"/>
  <c r="AD526" i="9"/>
  <c r="AH525" i="9"/>
  <c r="AD525" i="9"/>
  <c r="AH524" i="9"/>
  <c r="AD524" i="9"/>
  <c r="AH523" i="9"/>
  <c r="AD523" i="9"/>
  <c r="AG522" i="9"/>
  <c r="AG523" i="9" s="1"/>
  <c r="AG524" i="9" s="1"/>
  <c r="AG525" i="9" s="1"/>
  <c r="AG526" i="9" s="1"/>
  <c r="X522" i="9"/>
  <c r="AH521" i="9"/>
  <c r="AD521" i="9"/>
  <c r="AH520" i="9"/>
  <c r="AD520" i="9"/>
  <c r="AH519" i="9"/>
  <c r="AD519" i="9"/>
  <c r="AH518" i="9"/>
  <c r="AD518" i="9"/>
  <c r="AH517" i="9"/>
  <c r="AD517" i="9"/>
  <c r="AH516" i="9"/>
  <c r="AD516" i="9"/>
  <c r="AH515" i="9"/>
  <c r="AD515" i="9"/>
  <c r="AH514" i="9"/>
  <c r="AD514" i="9"/>
  <c r="AH513" i="9"/>
  <c r="AD513" i="9"/>
  <c r="AG512" i="9"/>
  <c r="AG513" i="9" s="1"/>
  <c r="AG514" i="9" s="1"/>
  <c r="AG515" i="9" s="1"/>
  <c r="AG516" i="9" s="1"/>
  <c r="X512" i="9"/>
  <c r="AH511" i="9"/>
  <c r="AD511" i="9"/>
  <c r="AH510" i="9"/>
  <c r="AD510" i="9"/>
  <c r="AH509" i="9"/>
  <c r="AD509" i="9"/>
  <c r="AH508" i="9"/>
  <c r="AD508" i="9"/>
  <c r="AH507" i="9"/>
  <c r="AD507" i="9"/>
  <c r="AH506" i="9"/>
  <c r="AD506" i="9"/>
  <c r="AH505" i="9"/>
  <c r="AD505" i="9"/>
  <c r="AH504" i="9"/>
  <c r="AD504" i="9"/>
  <c r="AH503" i="9"/>
  <c r="AD503" i="9"/>
  <c r="AG502" i="9"/>
  <c r="AG503" i="9" s="1"/>
  <c r="AG504" i="9" s="1"/>
  <c r="AG505" i="9" s="1"/>
  <c r="AG506" i="9" s="1"/>
  <c r="AG507" i="9" s="1"/>
  <c r="AG508" i="9" s="1"/>
  <c r="X502" i="9"/>
  <c r="AH501" i="9"/>
  <c r="AD501" i="9"/>
  <c r="AH500" i="9"/>
  <c r="AD500" i="9"/>
  <c r="AH499" i="9"/>
  <c r="AD499" i="9"/>
  <c r="AH498" i="9"/>
  <c r="AD498" i="9"/>
  <c r="AH497" i="9"/>
  <c r="AD497" i="9"/>
  <c r="AH496" i="9"/>
  <c r="AD496" i="9"/>
  <c r="AH495" i="9"/>
  <c r="AD495" i="9"/>
  <c r="AH494" i="9"/>
  <c r="AD494" i="9"/>
  <c r="AH493" i="9"/>
  <c r="AD493" i="9"/>
  <c r="AG492" i="9"/>
  <c r="AG493" i="9" s="1"/>
  <c r="AG494" i="9" s="1"/>
  <c r="AG495" i="9" s="1"/>
  <c r="AG496" i="9" s="1"/>
  <c r="X492" i="9"/>
  <c r="AH491" i="9"/>
  <c r="AD491" i="9"/>
  <c r="AH490" i="9"/>
  <c r="AD490" i="9"/>
  <c r="AH489" i="9"/>
  <c r="AD489" i="9"/>
  <c r="AH488" i="9"/>
  <c r="AD488" i="9"/>
  <c r="AH487" i="9"/>
  <c r="AD487" i="9"/>
  <c r="AH486" i="9"/>
  <c r="AD486" i="9"/>
  <c r="AH485" i="9"/>
  <c r="AD485" i="9"/>
  <c r="AH484" i="9"/>
  <c r="AD484" i="9"/>
  <c r="AH483" i="9"/>
  <c r="AD483" i="9"/>
  <c r="AG482" i="9"/>
  <c r="AG483" i="9" s="1"/>
  <c r="AG484" i="9" s="1"/>
  <c r="AG485" i="9" s="1"/>
  <c r="AG486" i="9" s="1"/>
  <c r="X482" i="9"/>
  <c r="AH481" i="9"/>
  <c r="AD481" i="9"/>
  <c r="AH480" i="9"/>
  <c r="AD480" i="9"/>
  <c r="AH479" i="9"/>
  <c r="AD479" i="9"/>
  <c r="AH478" i="9"/>
  <c r="AD478" i="9"/>
  <c r="AH477" i="9"/>
  <c r="AD477" i="9"/>
  <c r="AH476" i="9"/>
  <c r="AD476" i="9"/>
  <c r="AH475" i="9"/>
  <c r="AD475" i="9"/>
  <c r="AH474" i="9"/>
  <c r="AD474" i="9"/>
  <c r="AH473" i="9"/>
  <c r="AD473" i="9"/>
  <c r="AG472" i="9"/>
  <c r="AG473" i="9" s="1"/>
  <c r="AG474" i="9" s="1"/>
  <c r="AG475" i="9" s="1"/>
  <c r="AG476" i="9" s="1"/>
  <c r="X472" i="9"/>
  <c r="AH471" i="9"/>
  <c r="AD471" i="9"/>
  <c r="AH470" i="9"/>
  <c r="AD470" i="9"/>
  <c r="AH469" i="9"/>
  <c r="AD469" i="9"/>
  <c r="AH468" i="9"/>
  <c r="AD468" i="9"/>
  <c r="AH467" i="9"/>
  <c r="AD467" i="9"/>
  <c r="AH466" i="9"/>
  <c r="AD466" i="9"/>
  <c r="AH465" i="9"/>
  <c r="AD465" i="9"/>
  <c r="AH464" i="9"/>
  <c r="AD464" i="9"/>
  <c r="AH463" i="9"/>
  <c r="AD463" i="9"/>
  <c r="AG462" i="9"/>
  <c r="AG463" i="9" s="1"/>
  <c r="AG464" i="9" s="1"/>
  <c r="AG465" i="9" s="1"/>
  <c r="AG466" i="9" s="1"/>
  <c r="X462" i="9"/>
  <c r="AH461" i="9"/>
  <c r="AD461" i="9"/>
  <c r="AH460" i="9"/>
  <c r="AD460" i="9"/>
  <c r="AH459" i="9"/>
  <c r="AD459" i="9"/>
  <c r="AH458" i="9"/>
  <c r="AD458" i="9"/>
  <c r="AH457" i="9"/>
  <c r="AD457" i="9"/>
  <c r="AH456" i="9"/>
  <c r="AD456" i="9"/>
  <c r="AH455" i="9"/>
  <c r="AD455" i="9"/>
  <c r="AH454" i="9"/>
  <c r="AD454" i="9"/>
  <c r="AH453" i="9"/>
  <c r="AD453" i="9"/>
  <c r="AG452" i="9"/>
  <c r="AG453" i="9" s="1"/>
  <c r="AG454" i="9" s="1"/>
  <c r="AG455" i="9" s="1"/>
  <c r="AG456" i="9" s="1"/>
  <c r="X452" i="9"/>
  <c r="AH451" i="9"/>
  <c r="AD451" i="9"/>
  <c r="AH450" i="9"/>
  <c r="AD450" i="9"/>
  <c r="AH449" i="9"/>
  <c r="AD449" i="9"/>
  <c r="AH448" i="9"/>
  <c r="AD448" i="9"/>
  <c r="AH447" i="9"/>
  <c r="AD447" i="9"/>
  <c r="AH446" i="9"/>
  <c r="AD446" i="9"/>
  <c r="AH445" i="9"/>
  <c r="AD445" i="9"/>
  <c r="AH444" i="9"/>
  <c r="AD444" i="9"/>
  <c r="AH443" i="9"/>
  <c r="AD443" i="9"/>
  <c r="AG442" i="9"/>
  <c r="AG443" i="9" s="1"/>
  <c r="AG444" i="9" s="1"/>
  <c r="AG445" i="9" s="1"/>
  <c r="AG446" i="9" s="1"/>
  <c r="AG449" i="9" s="1"/>
  <c r="AG450" i="9" s="1"/>
  <c r="AG451" i="9" s="1"/>
  <c r="X442" i="9"/>
  <c r="AH441" i="9"/>
  <c r="AD441" i="9"/>
  <c r="AH440" i="9"/>
  <c r="AD440" i="9"/>
  <c r="AH439" i="9"/>
  <c r="AD439" i="9"/>
  <c r="AH438" i="9"/>
  <c r="AD438" i="9"/>
  <c r="AH437" i="9"/>
  <c r="AD437" i="9"/>
  <c r="AH436" i="9"/>
  <c r="AD436" i="9"/>
  <c r="AH435" i="9"/>
  <c r="AD435" i="9"/>
  <c r="AH434" i="9"/>
  <c r="AD434" i="9"/>
  <c r="AH433" i="9"/>
  <c r="AD433" i="9"/>
  <c r="AG432" i="9"/>
  <c r="AG433" i="9" s="1"/>
  <c r="AG434" i="9" s="1"/>
  <c r="AG435" i="9" s="1"/>
  <c r="AG436" i="9" s="1"/>
  <c r="X432" i="9"/>
  <c r="AH431" i="9"/>
  <c r="AD431" i="9"/>
  <c r="AH430" i="9"/>
  <c r="AD430" i="9"/>
  <c r="AH429" i="9"/>
  <c r="AD429" i="9"/>
  <c r="AH428" i="9"/>
  <c r="AD428" i="9"/>
  <c r="AH427" i="9"/>
  <c r="AD427" i="9"/>
  <c r="AH426" i="9"/>
  <c r="AD426" i="9"/>
  <c r="AH425" i="9"/>
  <c r="AD425" i="9"/>
  <c r="AH424" i="9"/>
  <c r="AD424" i="9"/>
  <c r="AH423" i="9"/>
  <c r="AD423" i="9"/>
  <c r="AG422" i="9"/>
  <c r="AG423" i="9" s="1"/>
  <c r="AG424" i="9" s="1"/>
  <c r="AG425" i="9" s="1"/>
  <c r="AG426" i="9" s="1"/>
  <c r="X422" i="9"/>
  <c r="AH421" i="9"/>
  <c r="AD421" i="9"/>
  <c r="AH420" i="9"/>
  <c r="AD420" i="9"/>
  <c r="AH419" i="9"/>
  <c r="AD419" i="9"/>
  <c r="AH418" i="9"/>
  <c r="AD418" i="9"/>
  <c r="AH417" i="9"/>
  <c r="AD417" i="9"/>
  <c r="AH416" i="9"/>
  <c r="AD416" i="9"/>
  <c r="AH415" i="9"/>
  <c r="AD415" i="9"/>
  <c r="AH414" i="9"/>
  <c r="AD414" i="9"/>
  <c r="AH413" i="9"/>
  <c r="AD413" i="9"/>
  <c r="AG412" i="9"/>
  <c r="AG413" i="9" s="1"/>
  <c r="AG414" i="9" s="1"/>
  <c r="AG415" i="9" s="1"/>
  <c r="AG416" i="9" s="1"/>
  <c r="X412" i="9"/>
  <c r="AH411" i="9"/>
  <c r="AD411" i="9"/>
  <c r="AH410" i="9"/>
  <c r="AD410" i="9"/>
  <c r="AH409" i="9"/>
  <c r="AD409" i="9"/>
  <c r="AH408" i="9"/>
  <c r="AD408" i="9"/>
  <c r="AH407" i="9"/>
  <c r="AD407" i="9"/>
  <c r="AH406" i="9"/>
  <c r="AD406" i="9"/>
  <c r="AH405" i="9"/>
  <c r="AD405" i="9"/>
  <c r="AH404" i="9"/>
  <c r="AD404" i="9"/>
  <c r="AH403" i="9"/>
  <c r="AD403" i="9"/>
  <c r="AG402" i="9"/>
  <c r="AG403" i="9" s="1"/>
  <c r="AG404" i="9" s="1"/>
  <c r="AG405" i="9" s="1"/>
  <c r="AG406" i="9" s="1"/>
  <c r="X402" i="9"/>
  <c r="AH401" i="9"/>
  <c r="AD401" i="9"/>
  <c r="AH400" i="9"/>
  <c r="AD400" i="9"/>
  <c r="AH399" i="9"/>
  <c r="AD399" i="9"/>
  <c r="AH398" i="9"/>
  <c r="AD398" i="9"/>
  <c r="AH397" i="9"/>
  <c r="AD397" i="9"/>
  <c r="AH396" i="9"/>
  <c r="AD396" i="9"/>
  <c r="AH395" i="9"/>
  <c r="AD395" i="9"/>
  <c r="AH394" i="9"/>
  <c r="AD394" i="9"/>
  <c r="AH393" i="9"/>
  <c r="AD393" i="9"/>
  <c r="AG392" i="9"/>
  <c r="AG393" i="9" s="1"/>
  <c r="AG394" i="9" s="1"/>
  <c r="AG395" i="9" s="1"/>
  <c r="AG396" i="9" s="1"/>
  <c r="AG397" i="9" s="1"/>
  <c r="AG398" i="9" s="1"/>
  <c r="X392" i="9"/>
  <c r="AH391" i="9"/>
  <c r="AD391" i="9"/>
  <c r="AH390" i="9"/>
  <c r="AD390" i="9"/>
  <c r="AH389" i="9"/>
  <c r="AD389" i="9"/>
  <c r="AH388" i="9"/>
  <c r="AD388" i="9"/>
  <c r="AH387" i="9"/>
  <c r="AD387" i="9"/>
  <c r="AH386" i="9"/>
  <c r="AD386" i="9"/>
  <c r="AH385" i="9"/>
  <c r="AD385" i="9"/>
  <c r="AH384" i="9"/>
  <c r="AD384" i="9"/>
  <c r="AH383" i="9"/>
  <c r="AD383" i="9"/>
  <c r="AG382" i="9"/>
  <c r="AG383" i="9" s="1"/>
  <c r="AG384" i="9" s="1"/>
  <c r="AG385" i="9" s="1"/>
  <c r="AG386" i="9" s="1"/>
  <c r="X382" i="9"/>
  <c r="Y382" i="9" s="1"/>
  <c r="AA382" i="9" s="1"/>
  <c r="AB382" i="9" s="1"/>
  <c r="AH381" i="9"/>
  <c r="AD381" i="9"/>
  <c r="AH380" i="9"/>
  <c r="AD380" i="9"/>
  <c r="AH379" i="9"/>
  <c r="AD379" i="9"/>
  <c r="AH378" i="9"/>
  <c r="AD378" i="9"/>
  <c r="AH377" i="9"/>
  <c r="AD377" i="9"/>
  <c r="AH376" i="9"/>
  <c r="AD376" i="9"/>
  <c r="AH375" i="9"/>
  <c r="AD375" i="9"/>
  <c r="AH374" i="9"/>
  <c r="AD374" i="9"/>
  <c r="AH373" i="9"/>
  <c r="AD373" i="9"/>
  <c r="AG372" i="9"/>
  <c r="AG373" i="9" s="1"/>
  <c r="AG374" i="9" s="1"/>
  <c r="AG375" i="9" s="1"/>
  <c r="AG376" i="9" s="1"/>
  <c r="X372" i="9"/>
  <c r="Y372" i="9" s="1"/>
  <c r="AH371" i="9"/>
  <c r="AD371" i="9"/>
  <c r="AH370" i="9"/>
  <c r="AD370" i="9"/>
  <c r="AH369" i="9"/>
  <c r="AD369" i="9"/>
  <c r="AH368" i="9"/>
  <c r="AD368" i="9"/>
  <c r="AH367" i="9"/>
  <c r="AD367" i="9"/>
  <c r="AH366" i="9"/>
  <c r="AD366" i="9"/>
  <c r="AH365" i="9"/>
  <c r="AD365" i="9"/>
  <c r="AH364" i="9"/>
  <c r="AD364" i="9"/>
  <c r="AH363" i="9"/>
  <c r="AD363" i="9"/>
  <c r="AG362" i="9"/>
  <c r="AG363" i="9" s="1"/>
  <c r="AG364" i="9" s="1"/>
  <c r="AG365" i="9" s="1"/>
  <c r="AG366" i="9" s="1"/>
  <c r="AG369" i="9" s="1"/>
  <c r="AG370" i="9" s="1"/>
  <c r="AG371" i="9" s="1"/>
  <c r="X362" i="9"/>
  <c r="Y362" i="9" s="1"/>
  <c r="AA362" i="9" s="1"/>
  <c r="AB362" i="9" s="1"/>
  <c r="AH361" i="9"/>
  <c r="AD361" i="9"/>
  <c r="AH360" i="9"/>
  <c r="AD360" i="9"/>
  <c r="AH359" i="9"/>
  <c r="AD359" i="9"/>
  <c r="AH358" i="9"/>
  <c r="AD358" i="9"/>
  <c r="AH357" i="9"/>
  <c r="AD357" i="9"/>
  <c r="AH356" i="9"/>
  <c r="AD356" i="9"/>
  <c r="AH355" i="9"/>
  <c r="AD355" i="9"/>
  <c r="AH354" i="9"/>
  <c r="AD354" i="9"/>
  <c r="AH353" i="9"/>
  <c r="AD353" i="9"/>
  <c r="AG352" i="9"/>
  <c r="AG353" i="9" s="1"/>
  <c r="AG354" i="9" s="1"/>
  <c r="AG355" i="9" s="1"/>
  <c r="AG356" i="9" s="1"/>
  <c r="X352" i="9"/>
  <c r="Y352" i="9" s="1"/>
  <c r="AH351" i="9"/>
  <c r="AD351" i="9"/>
  <c r="AH350" i="9"/>
  <c r="AD350" i="9"/>
  <c r="AH349" i="9"/>
  <c r="AD349" i="9"/>
  <c r="AH348" i="9"/>
  <c r="AD348" i="9"/>
  <c r="AH347" i="9"/>
  <c r="AD347" i="9"/>
  <c r="AH346" i="9"/>
  <c r="AD346" i="9"/>
  <c r="AH345" i="9"/>
  <c r="AD345" i="9"/>
  <c r="AH344" i="9"/>
  <c r="AD344" i="9"/>
  <c r="AH343" i="9"/>
  <c r="AD343" i="9"/>
  <c r="AG342" i="9"/>
  <c r="AG343" i="9" s="1"/>
  <c r="AG344" i="9" s="1"/>
  <c r="AG345" i="9" s="1"/>
  <c r="AG346" i="9" s="1"/>
  <c r="X342" i="9"/>
  <c r="Y342" i="9" s="1"/>
  <c r="AA342" i="9" s="1"/>
  <c r="AB342" i="9" s="1"/>
  <c r="AH341" i="9"/>
  <c r="AD341" i="9"/>
  <c r="AH340" i="9"/>
  <c r="AD340" i="9"/>
  <c r="AH339" i="9"/>
  <c r="AD339" i="9"/>
  <c r="AH338" i="9"/>
  <c r="AD338" i="9"/>
  <c r="AH337" i="9"/>
  <c r="AD337" i="9"/>
  <c r="AH336" i="9"/>
  <c r="AD336" i="9"/>
  <c r="AH335" i="9"/>
  <c r="AD335" i="9"/>
  <c r="AH334" i="9"/>
  <c r="AD334" i="9"/>
  <c r="AH333" i="9"/>
  <c r="AD333" i="9"/>
  <c r="AG332" i="9"/>
  <c r="AG333" i="9" s="1"/>
  <c r="AG334" i="9" s="1"/>
  <c r="AG335" i="9" s="1"/>
  <c r="AG336" i="9" s="1"/>
  <c r="X332" i="9"/>
  <c r="Y332" i="9" s="1"/>
  <c r="AH331" i="9"/>
  <c r="AD331" i="9"/>
  <c r="AH330" i="9"/>
  <c r="AD330" i="9"/>
  <c r="AH329" i="9"/>
  <c r="AD329" i="9"/>
  <c r="AH328" i="9"/>
  <c r="AD328" i="9"/>
  <c r="AH327" i="9"/>
  <c r="AD327" i="9"/>
  <c r="AH326" i="9"/>
  <c r="AD326" i="9"/>
  <c r="AH325" i="9"/>
  <c r="AD325" i="9"/>
  <c r="AH324" i="9"/>
  <c r="AD324" i="9"/>
  <c r="AH323" i="9"/>
  <c r="AD323" i="9"/>
  <c r="AG322" i="9"/>
  <c r="AG323" i="9" s="1"/>
  <c r="AG324" i="9" s="1"/>
  <c r="AG325" i="9" s="1"/>
  <c r="AG326" i="9" s="1"/>
  <c r="AG329" i="9" s="1"/>
  <c r="AG330" i="9" s="1"/>
  <c r="AG331" i="9" s="1"/>
  <c r="X322" i="9"/>
  <c r="Y322" i="9" s="1"/>
  <c r="AA322" i="9" s="1"/>
  <c r="AB322" i="9" s="1"/>
  <c r="AH321" i="9"/>
  <c r="AD321" i="9"/>
  <c r="AH320" i="9"/>
  <c r="AD320" i="9"/>
  <c r="AH319" i="9"/>
  <c r="AD319" i="9"/>
  <c r="AH318" i="9"/>
  <c r="AD318" i="9"/>
  <c r="AH317" i="9"/>
  <c r="AD317" i="9"/>
  <c r="AH316" i="9"/>
  <c r="AD316" i="9"/>
  <c r="AH315" i="9"/>
  <c r="AD315" i="9"/>
  <c r="AH314" i="9"/>
  <c r="AD314" i="9"/>
  <c r="AH313" i="9"/>
  <c r="AD313" i="9"/>
  <c r="AG312" i="9"/>
  <c r="AG313" i="9" s="1"/>
  <c r="AG314" i="9" s="1"/>
  <c r="AG315" i="9" s="1"/>
  <c r="AG316" i="9" s="1"/>
  <c r="X312" i="9"/>
  <c r="Y312" i="9" s="1"/>
  <c r="AH311" i="9"/>
  <c r="AD311" i="9"/>
  <c r="AH310" i="9"/>
  <c r="AD310" i="9"/>
  <c r="AH309" i="9"/>
  <c r="AD309" i="9"/>
  <c r="AH308" i="9"/>
  <c r="AD308" i="9"/>
  <c r="AH307" i="9"/>
  <c r="AD307" i="9"/>
  <c r="AH306" i="9"/>
  <c r="AD306" i="9"/>
  <c r="AH305" i="9"/>
  <c r="AD305" i="9"/>
  <c r="AH304" i="9"/>
  <c r="AD304" i="9"/>
  <c r="AH303" i="9"/>
  <c r="AD303" i="9"/>
  <c r="AG302" i="9"/>
  <c r="AG303" i="9" s="1"/>
  <c r="AG304" i="9" s="1"/>
  <c r="AG305" i="9" s="1"/>
  <c r="AG306" i="9" s="1"/>
  <c r="X302" i="9"/>
  <c r="Y302" i="9" s="1"/>
  <c r="AA302" i="9" s="1"/>
  <c r="AB302" i="9" s="1"/>
  <c r="AH301" i="9"/>
  <c r="AD301" i="9"/>
  <c r="AH300" i="9"/>
  <c r="AD300" i="9"/>
  <c r="AH299" i="9"/>
  <c r="AD299" i="9"/>
  <c r="AH298" i="9"/>
  <c r="AD298" i="9"/>
  <c r="AH297" i="9"/>
  <c r="AD297" i="9"/>
  <c r="AH296" i="9"/>
  <c r="AD296" i="9"/>
  <c r="AH295" i="9"/>
  <c r="AD295" i="9"/>
  <c r="AH294" i="9"/>
  <c r="AD294" i="9"/>
  <c r="AH293" i="9"/>
  <c r="AD293" i="9"/>
  <c r="AG292" i="9"/>
  <c r="AG293" i="9" s="1"/>
  <c r="AG294" i="9" s="1"/>
  <c r="AG295" i="9" s="1"/>
  <c r="AG296" i="9" s="1"/>
  <c r="X292" i="9"/>
  <c r="Y292" i="9" s="1"/>
  <c r="AH291" i="9"/>
  <c r="AD291" i="9"/>
  <c r="AH290" i="9"/>
  <c r="AD290" i="9"/>
  <c r="AH289" i="9"/>
  <c r="AD289" i="9"/>
  <c r="AH288" i="9"/>
  <c r="AD288" i="9"/>
  <c r="AH287" i="9"/>
  <c r="AD287" i="9"/>
  <c r="AH286" i="9"/>
  <c r="AD286" i="9"/>
  <c r="AH285" i="9"/>
  <c r="AD285" i="9"/>
  <c r="AH284" i="9"/>
  <c r="AD284" i="9"/>
  <c r="AH283" i="9"/>
  <c r="AD283" i="9"/>
  <c r="AG282" i="9"/>
  <c r="AG283" i="9" s="1"/>
  <c r="AG284" i="9" s="1"/>
  <c r="AG285" i="9" s="1"/>
  <c r="AG286" i="9" s="1"/>
  <c r="X282" i="9"/>
  <c r="AH281" i="9"/>
  <c r="AD281" i="9"/>
  <c r="AH280" i="9"/>
  <c r="AD280" i="9"/>
  <c r="AH279" i="9"/>
  <c r="AD279" i="9"/>
  <c r="AH278" i="9"/>
  <c r="AD278" i="9"/>
  <c r="AH277" i="9"/>
  <c r="AD277" i="9"/>
  <c r="AH276" i="9"/>
  <c r="AD276" i="9"/>
  <c r="AH275" i="9"/>
  <c r="AD275" i="9"/>
  <c r="AH274" i="9"/>
  <c r="AD274" i="9"/>
  <c r="AH273" i="9"/>
  <c r="AD273" i="9"/>
  <c r="AG272" i="9"/>
  <c r="AG273" i="9" s="1"/>
  <c r="AG274" i="9" s="1"/>
  <c r="AG275" i="9" s="1"/>
  <c r="AG276" i="9" s="1"/>
  <c r="X272" i="9"/>
  <c r="Y272" i="9" s="1"/>
  <c r="AH271" i="9"/>
  <c r="AD271" i="9"/>
  <c r="AH270" i="9"/>
  <c r="AD270" i="9"/>
  <c r="AH269" i="9"/>
  <c r="AD269" i="9"/>
  <c r="AH268" i="9"/>
  <c r="AD268" i="9"/>
  <c r="AH267" i="9"/>
  <c r="AD267" i="9"/>
  <c r="AH266" i="9"/>
  <c r="AD266" i="9"/>
  <c r="AH265" i="9"/>
  <c r="AD265" i="9"/>
  <c r="AH264" i="9"/>
  <c r="AD264" i="9"/>
  <c r="AH263" i="9"/>
  <c r="AD263" i="9"/>
  <c r="AG262" i="9"/>
  <c r="AG263" i="9" s="1"/>
  <c r="AG264" i="9" s="1"/>
  <c r="AG265" i="9" s="1"/>
  <c r="AG266" i="9" s="1"/>
  <c r="X262" i="9"/>
  <c r="AH261" i="9"/>
  <c r="AD261" i="9"/>
  <c r="AH260" i="9"/>
  <c r="AD260" i="9"/>
  <c r="AH259" i="9"/>
  <c r="AD259" i="9"/>
  <c r="AH258" i="9"/>
  <c r="AD258" i="9"/>
  <c r="AH257" i="9"/>
  <c r="AD257" i="9"/>
  <c r="AH256" i="9"/>
  <c r="AD256" i="9"/>
  <c r="AH255" i="9"/>
  <c r="AD255" i="9"/>
  <c r="AH254" i="9"/>
  <c r="AD254" i="9"/>
  <c r="AH253" i="9"/>
  <c r="AD253" i="9"/>
  <c r="AG252" i="9"/>
  <c r="AG253" i="9" s="1"/>
  <c r="AG254" i="9" s="1"/>
  <c r="AG255" i="9" s="1"/>
  <c r="AG256" i="9" s="1"/>
  <c r="X252" i="9"/>
  <c r="Y252" i="9" s="1"/>
  <c r="AH251" i="9"/>
  <c r="AD251" i="9"/>
  <c r="AH250" i="9"/>
  <c r="AD250" i="9"/>
  <c r="AH249" i="9"/>
  <c r="AD249" i="9"/>
  <c r="AH248" i="9"/>
  <c r="AD248" i="9"/>
  <c r="AH247" i="9"/>
  <c r="AD247" i="9"/>
  <c r="AH246" i="9"/>
  <c r="AD246" i="9"/>
  <c r="AH245" i="9"/>
  <c r="AD245" i="9"/>
  <c r="AH244" i="9"/>
  <c r="AD244" i="9"/>
  <c r="AH243" i="9"/>
  <c r="AD243" i="9"/>
  <c r="AG242" i="9"/>
  <c r="AG243" i="9" s="1"/>
  <c r="AG244" i="9" s="1"/>
  <c r="AG245" i="9" s="1"/>
  <c r="AG246" i="9" s="1"/>
  <c r="X242" i="9"/>
  <c r="Y242" i="9" s="1"/>
  <c r="AA242" i="9" s="1"/>
  <c r="AB242" i="9" s="1"/>
  <c r="AH241" i="9"/>
  <c r="AD241" i="9"/>
  <c r="AH240" i="9"/>
  <c r="AD240" i="9"/>
  <c r="AH239" i="9"/>
  <c r="AD239" i="9"/>
  <c r="AH238" i="9"/>
  <c r="AD238" i="9"/>
  <c r="AH237" i="9"/>
  <c r="AD237" i="9"/>
  <c r="AH236" i="9"/>
  <c r="AD236" i="9"/>
  <c r="AH235" i="9"/>
  <c r="AD235" i="9"/>
  <c r="AH234" i="9"/>
  <c r="AD234" i="9"/>
  <c r="AH233" i="9"/>
  <c r="AD233" i="9"/>
  <c r="AG232" i="9"/>
  <c r="AG233" i="9" s="1"/>
  <c r="AG234" i="9" s="1"/>
  <c r="AG235" i="9" s="1"/>
  <c r="AG236" i="9" s="1"/>
  <c r="X232" i="9"/>
  <c r="Y232" i="9" s="1"/>
  <c r="AH231" i="9"/>
  <c r="AD231" i="9"/>
  <c r="AH230" i="9"/>
  <c r="AD230" i="9"/>
  <c r="AH229" i="9"/>
  <c r="AD229" i="9"/>
  <c r="AH228" i="9"/>
  <c r="AD228" i="9"/>
  <c r="AH227" i="9"/>
  <c r="AD227" i="9"/>
  <c r="AH226" i="9"/>
  <c r="AD226" i="9"/>
  <c r="AH225" i="9"/>
  <c r="AD225" i="9"/>
  <c r="AH224" i="9"/>
  <c r="AD224" i="9"/>
  <c r="AH223" i="9"/>
  <c r="AD223" i="9"/>
  <c r="AG222" i="9"/>
  <c r="AG223" i="9" s="1"/>
  <c r="AG224" i="9" s="1"/>
  <c r="AG225" i="9" s="1"/>
  <c r="AG226" i="9" s="1"/>
  <c r="AG229" i="9" s="1"/>
  <c r="AG230" i="9" s="1"/>
  <c r="AG231" i="9" s="1"/>
  <c r="X222" i="9"/>
  <c r="AH221" i="9"/>
  <c r="AD221" i="9"/>
  <c r="AH220" i="9"/>
  <c r="AD220" i="9"/>
  <c r="AH219" i="9"/>
  <c r="AD219" i="9"/>
  <c r="AH218" i="9"/>
  <c r="AD218" i="9"/>
  <c r="AH217" i="9"/>
  <c r="AD217" i="9"/>
  <c r="AH216" i="9"/>
  <c r="AD216" i="9"/>
  <c r="AH215" i="9"/>
  <c r="AD215" i="9"/>
  <c r="AH214" i="9"/>
  <c r="AD214" i="9"/>
  <c r="AH213" i="9"/>
  <c r="AD213" i="9"/>
  <c r="AG212" i="9"/>
  <c r="AG213" i="9" s="1"/>
  <c r="AG214" i="9" s="1"/>
  <c r="AG215" i="9" s="1"/>
  <c r="AG216" i="9" s="1"/>
  <c r="X212" i="9"/>
  <c r="Y212" i="9" s="1"/>
  <c r="AH211" i="9"/>
  <c r="AD211" i="9"/>
  <c r="AH210" i="9"/>
  <c r="AD210" i="9"/>
  <c r="AH209" i="9"/>
  <c r="AD209" i="9"/>
  <c r="AH208" i="9"/>
  <c r="AD208" i="9"/>
  <c r="AH207" i="9"/>
  <c r="AD207" i="9"/>
  <c r="AH206" i="9"/>
  <c r="AD206" i="9"/>
  <c r="AH205" i="9"/>
  <c r="AD205" i="9"/>
  <c r="AH204" i="9"/>
  <c r="AD204" i="9"/>
  <c r="AH203" i="9"/>
  <c r="AD203" i="9"/>
  <c r="AG202" i="9"/>
  <c r="AG203" i="9" s="1"/>
  <c r="AG204" i="9" s="1"/>
  <c r="AG205" i="9" s="1"/>
  <c r="AG206" i="9" s="1"/>
  <c r="X202" i="9"/>
  <c r="Y202" i="9" s="1"/>
  <c r="AA202" i="9" s="1"/>
  <c r="AB202" i="9" s="1"/>
  <c r="AH201" i="9"/>
  <c r="AD201" i="9"/>
  <c r="AH200" i="9"/>
  <c r="AD200" i="9"/>
  <c r="AH199" i="9"/>
  <c r="AD199" i="9"/>
  <c r="AH198" i="9"/>
  <c r="AD198" i="9"/>
  <c r="AH197" i="9"/>
  <c r="AD197" i="9"/>
  <c r="AH196" i="9"/>
  <c r="AD196" i="9"/>
  <c r="AH195" i="9"/>
  <c r="AD195" i="9"/>
  <c r="AH194" i="9"/>
  <c r="AD194" i="9"/>
  <c r="AH193" i="9"/>
  <c r="AD193" i="9"/>
  <c r="AG192" i="9"/>
  <c r="AG193" i="9" s="1"/>
  <c r="AG194" i="9" s="1"/>
  <c r="AG195" i="9" s="1"/>
  <c r="AG196" i="9" s="1"/>
  <c r="AG199" i="9" s="1"/>
  <c r="AG200" i="9" s="1"/>
  <c r="AG201" i="9" s="1"/>
  <c r="X192" i="9"/>
  <c r="Y192" i="9" s="1"/>
  <c r="AH191" i="9"/>
  <c r="AD191" i="9"/>
  <c r="AH190" i="9"/>
  <c r="AD190" i="9"/>
  <c r="AH189" i="9"/>
  <c r="AD189" i="9"/>
  <c r="AH188" i="9"/>
  <c r="AD188" i="9"/>
  <c r="AH187" i="9"/>
  <c r="AD187" i="9"/>
  <c r="AH186" i="9"/>
  <c r="AD186" i="9"/>
  <c r="AH185" i="9"/>
  <c r="AD185" i="9"/>
  <c r="AH184" i="9"/>
  <c r="AD184" i="9"/>
  <c r="AH183" i="9"/>
  <c r="AD183" i="9"/>
  <c r="AG182" i="9"/>
  <c r="AG183" i="9" s="1"/>
  <c r="AG184" i="9" s="1"/>
  <c r="AG185" i="9" s="1"/>
  <c r="AG186" i="9" s="1"/>
  <c r="AG189" i="9" s="1"/>
  <c r="AG190" i="9" s="1"/>
  <c r="AG191" i="9" s="1"/>
  <c r="X182" i="9"/>
  <c r="AH181" i="9"/>
  <c r="AD181" i="9"/>
  <c r="AH180" i="9"/>
  <c r="AD180" i="9"/>
  <c r="AH179" i="9"/>
  <c r="AD179" i="9"/>
  <c r="AH178" i="9"/>
  <c r="AD178" i="9"/>
  <c r="AH177" i="9"/>
  <c r="AD177" i="9"/>
  <c r="AH176" i="9"/>
  <c r="AD176" i="9"/>
  <c r="AH175" i="9"/>
  <c r="AD175" i="9"/>
  <c r="AH174" i="9"/>
  <c r="AD174" i="9"/>
  <c r="AH173" i="9"/>
  <c r="AD173" i="9"/>
  <c r="AG172" i="9"/>
  <c r="AG173" i="9" s="1"/>
  <c r="AG174" i="9" s="1"/>
  <c r="AG175" i="9" s="1"/>
  <c r="AG176" i="9" s="1"/>
  <c r="X172" i="9"/>
  <c r="Y172" i="9" s="1"/>
  <c r="AH171" i="9"/>
  <c r="AD171" i="9"/>
  <c r="AH170" i="9"/>
  <c r="AD170" i="9"/>
  <c r="AH169" i="9"/>
  <c r="AD169" i="9"/>
  <c r="AH168" i="9"/>
  <c r="AD168" i="9"/>
  <c r="AH167" i="9"/>
  <c r="AD167" i="9"/>
  <c r="AH166" i="9"/>
  <c r="AD166" i="9"/>
  <c r="AH165" i="9"/>
  <c r="AD165" i="9"/>
  <c r="AH164" i="9"/>
  <c r="AD164" i="9"/>
  <c r="AH163" i="9"/>
  <c r="AD163" i="9"/>
  <c r="AG162" i="9"/>
  <c r="AG163" i="9" s="1"/>
  <c r="AG164" i="9" s="1"/>
  <c r="AG165" i="9" s="1"/>
  <c r="AG166" i="9" s="1"/>
  <c r="X162" i="9"/>
  <c r="Y162" i="9" s="1"/>
  <c r="AA162" i="9" s="1"/>
  <c r="AB162" i="9" s="1"/>
  <c r="AH161" i="9"/>
  <c r="AD161" i="9"/>
  <c r="AH160" i="9"/>
  <c r="AD160" i="9"/>
  <c r="AH159" i="9"/>
  <c r="AD159" i="9"/>
  <c r="AH158" i="9"/>
  <c r="AD158" i="9"/>
  <c r="AH157" i="9"/>
  <c r="AD157" i="9"/>
  <c r="AH156" i="9"/>
  <c r="AD156" i="9"/>
  <c r="AH155" i="9"/>
  <c r="AD155" i="9"/>
  <c r="AH154" i="9"/>
  <c r="AD154" i="9"/>
  <c r="AH153" i="9"/>
  <c r="AD153" i="9"/>
  <c r="AG152" i="9"/>
  <c r="AG153" i="9" s="1"/>
  <c r="AG154" i="9" s="1"/>
  <c r="AG155" i="9" s="1"/>
  <c r="AG156" i="9" s="1"/>
  <c r="AG159" i="9" s="1"/>
  <c r="AG160" i="9" s="1"/>
  <c r="AG161" i="9" s="1"/>
  <c r="X152" i="9"/>
  <c r="Y152" i="9" s="1"/>
  <c r="AA152" i="9" s="1"/>
  <c r="AB152" i="9" s="1"/>
  <c r="AH151" i="9"/>
  <c r="AD151" i="9"/>
  <c r="AH150" i="9"/>
  <c r="AD150" i="9"/>
  <c r="AH149" i="9"/>
  <c r="AD149" i="9"/>
  <c r="AH148" i="9"/>
  <c r="AD148" i="9"/>
  <c r="AH147" i="9"/>
  <c r="AD147" i="9"/>
  <c r="AH146" i="9"/>
  <c r="AD146" i="9"/>
  <c r="AH145" i="9"/>
  <c r="AD145" i="9"/>
  <c r="AH144" i="9"/>
  <c r="AD144" i="9"/>
  <c r="AH143" i="9"/>
  <c r="AD143" i="9"/>
  <c r="AG142" i="9"/>
  <c r="AG143" i="9" s="1"/>
  <c r="AG144" i="9" s="1"/>
  <c r="AG145" i="9" s="1"/>
  <c r="AG146" i="9" s="1"/>
  <c r="X142" i="9"/>
  <c r="AH141" i="9"/>
  <c r="AD141" i="9"/>
  <c r="AH140" i="9"/>
  <c r="AD140" i="9"/>
  <c r="AH139" i="9"/>
  <c r="AD139" i="9"/>
  <c r="AH138" i="9"/>
  <c r="AD138" i="9"/>
  <c r="AH137" i="9"/>
  <c r="AD137" i="9"/>
  <c r="AH136" i="9"/>
  <c r="AD136" i="9"/>
  <c r="AH135" i="9"/>
  <c r="AD135" i="9"/>
  <c r="AH134" i="9"/>
  <c r="AD134" i="9"/>
  <c r="AH133" i="9"/>
  <c r="AD133" i="9"/>
  <c r="AG132" i="9"/>
  <c r="AG133" i="9" s="1"/>
  <c r="AG134" i="9" s="1"/>
  <c r="AG135" i="9" s="1"/>
  <c r="AG136" i="9" s="1"/>
  <c r="X132" i="9"/>
  <c r="AH131" i="9"/>
  <c r="AD131" i="9"/>
  <c r="AH130" i="9"/>
  <c r="AD130" i="9"/>
  <c r="AH129" i="9"/>
  <c r="AD129" i="9"/>
  <c r="AH128" i="9"/>
  <c r="AD128" i="9"/>
  <c r="AH127" i="9"/>
  <c r="AD127" i="9"/>
  <c r="AH126" i="9"/>
  <c r="AD126" i="9"/>
  <c r="AH125" i="9"/>
  <c r="AD125" i="9"/>
  <c r="AH124" i="9"/>
  <c r="AD124" i="9"/>
  <c r="AH123" i="9"/>
  <c r="AD123" i="9"/>
  <c r="AG122" i="9"/>
  <c r="AG123" i="9" s="1"/>
  <c r="AG124" i="9" s="1"/>
  <c r="AG125" i="9" s="1"/>
  <c r="AG126" i="9" s="1"/>
  <c r="X122" i="9"/>
  <c r="AH121" i="9"/>
  <c r="AD121" i="9"/>
  <c r="AH120" i="9"/>
  <c r="AD120" i="9"/>
  <c r="AH119" i="9"/>
  <c r="AD119" i="9"/>
  <c r="AH118" i="9"/>
  <c r="AD118" i="9"/>
  <c r="AH117" i="9"/>
  <c r="AD117" i="9"/>
  <c r="AH116" i="9"/>
  <c r="AD116" i="9"/>
  <c r="AH115" i="9"/>
  <c r="AD115" i="9"/>
  <c r="AH114" i="9"/>
  <c r="AD114" i="9"/>
  <c r="AH113" i="9"/>
  <c r="AD113" i="9"/>
  <c r="AG112" i="9"/>
  <c r="AG113" i="9" s="1"/>
  <c r="AG114" i="9" s="1"/>
  <c r="AG115" i="9" s="1"/>
  <c r="AG116" i="9" s="1"/>
  <c r="X112" i="9"/>
  <c r="AH111" i="9"/>
  <c r="AD111" i="9"/>
  <c r="AH110" i="9"/>
  <c r="AD110" i="9"/>
  <c r="AH109" i="9"/>
  <c r="AD109" i="9"/>
  <c r="AH108" i="9"/>
  <c r="AD108" i="9"/>
  <c r="AH107" i="9"/>
  <c r="AD107" i="9"/>
  <c r="AH106" i="9"/>
  <c r="AD106" i="9"/>
  <c r="AH105" i="9"/>
  <c r="AD105" i="9"/>
  <c r="AH104" i="9"/>
  <c r="AD104" i="9"/>
  <c r="AH103" i="9"/>
  <c r="AD103" i="9"/>
  <c r="AG102" i="9"/>
  <c r="AG103" i="9" s="1"/>
  <c r="AG104" i="9" s="1"/>
  <c r="AG105" i="9" s="1"/>
  <c r="AG106" i="9" s="1"/>
  <c r="X102" i="9"/>
  <c r="AH101" i="9"/>
  <c r="AD101" i="9"/>
  <c r="AH100" i="9"/>
  <c r="AD100" i="9"/>
  <c r="AH99" i="9"/>
  <c r="AD99" i="9"/>
  <c r="AH98" i="9"/>
  <c r="AD98" i="9"/>
  <c r="AH97" i="9"/>
  <c r="AD97" i="9"/>
  <c r="AH96" i="9"/>
  <c r="AD96" i="9"/>
  <c r="AH95" i="9"/>
  <c r="AD95" i="9"/>
  <c r="AH94" i="9"/>
  <c r="AD94" i="9"/>
  <c r="AH93" i="9"/>
  <c r="AD93" i="9"/>
  <c r="AG92" i="9"/>
  <c r="AG93" i="9" s="1"/>
  <c r="AG94" i="9" s="1"/>
  <c r="AG95" i="9" s="1"/>
  <c r="AG96" i="9" s="1"/>
  <c r="X92" i="9"/>
  <c r="AH91" i="9"/>
  <c r="AD91" i="9"/>
  <c r="AH90" i="9"/>
  <c r="AD90" i="9"/>
  <c r="AH89" i="9"/>
  <c r="AD89" i="9"/>
  <c r="AH88" i="9"/>
  <c r="AD88" i="9"/>
  <c r="AH87" i="9"/>
  <c r="AD87" i="9"/>
  <c r="AH86" i="9"/>
  <c r="AD86" i="9"/>
  <c r="AH85" i="9"/>
  <c r="AD85" i="9"/>
  <c r="AH84" i="9"/>
  <c r="AD84" i="9"/>
  <c r="AH83" i="9"/>
  <c r="AD83" i="9"/>
  <c r="AG82" i="9"/>
  <c r="AG83" i="9" s="1"/>
  <c r="AG84" i="9" s="1"/>
  <c r="AG85" i="9" s="1"/>
  <c r="AG86" i="9" s="1"/>
  <c r="X82" i="9"/>
  <c r="AH81" i="9"/>
  <c r="AD81" i="9"/>
  <c r="AH80" i="9"/>
  <c r="AD80" i="9"/>
  <c r="AH79" i="9"/>
  <c r="AD79" i="9"/>
  <c r="AH78" i="9"/>
  <c r="AD78" i="9"/>
  <c r="AH77" i="9"/>
  <c r="AD77" i="9"/>
  <c r="AH76" i="9"/>
  <c r="AD76" i="9"/>
  <c r="AH75" i="9"/>
  <c r="AD75" i="9"/>
  <c r="AH74" i="9"/>
  <c r="AD74" i="9"/>
  <c r="AH73" i="9"/>
  <c r="AD73" i="9"/>
  <c r="AG72" i="9"/>
  <c r="AG73" i="9" s="1"/>
  <c r="AG74" i="9" s="1"/>
  <c r="AG75" i="9" s="1"/>
  <c r="AG76" i="9" s="1"/>
  <c r="AG79" i="9" s="1"/>
  <c r="AG80" i="9" s="1"/>
  <c r="AG81" i="9" s="1"/>
  <c r="X72" i="9"/>
  <c r="AH70" i="9"/>
  <c r="AD70" i="9"/>
  <c r="AH69" i="9"/>
  <c r="AD69" i="9"/>
  <c r="AH68" i="9"/>
  <c r="AD68" i="9"/>
  <c r="AH67" i="9"/>
  <c r="AD67" i="9"/>
  <c r="AH66" i="9"/>
  <c r="AD66" i="9"/>
  <c r="AH65" i="9"/>
  <c r="AD65" i="9"/>
  <c r="AH64" i="9"/>
  <c r="AD64" i="9"/>
  <c r="AH63" i="9"/>
  <c r="AD63" i="9"/>
  <c r="AH62" i="9"/>
  <c r="AD62" i="9"/>
  <c r="AG61" i="9"/>
  <c r="AG62" i="9" s="1"/>
  <c r="AG63" i="9" s="1"/>
  <c r="AG64" i="9" s="1"/>
  <c r="AG65" i="9" s="1"/>
  <c r="AG66" i="9" s="1"/>
  <c r="AG67" i="9" s="1"/>
  <c r="AG68" i="9" s="1"/>
  <c r="AG69" i="9" s="1"/>
  <c r="AG70" i="9" s="1"/>
  <c r="X61" i="9"/>
  <c r="Z61" i="9" s="1"/>
  <c r="Z67" i="9" s="1"/>
  <c r="AH60" i="9"/>
  <c r="AD60" i="9"/>
  <c r="AH59" i="9"/>
  <c r="AD59" i="9"/>
  <c r="AH58" i="9"/>
  <c r="AD58" i="9"/>
  <c r="AH57" i="9"/>
  <c r="AD57" i="9"/>
  <c r="AH56" i="9"/>
  <c r="AD56" i="9"/>
  <c r="AH55" i="9"/>
  <c r="AD55" i="9"/>
  <c r="AH54" i="9"/>
  <c r="AD54" i="9"/>
  <c r="AH53" i="9"/>
  <c r="AD53" i="9"/>
  <c r="AH52" i="9"/>
  <c r="AD52" i="9"/>
  <c r="AG51" i="9"/>
  <c r="AG52" i="9" s="1"/>
  <c r="AG53" i="9" s="1"/>
  <c r="AG54" i="9" s="1"/>
  <c r="AG55" i="9" s="1"/>
  <c r="AG56" i="9" s="1"/>
  <c r="X51" i="9"/>
  <c r="AH50" i="9"/>
  <c r="AD50" i="9"/>
  <c r="AH49" i="9"/>
  <c r="AD49" i="9"/>
  <c r="AH48" i="9"/>
  <c r="AD48" i="9"/>
  <c r="AH47" i="9"/>
  <c r="AD47" i="9"/>
  <c r="AH46" i="9"/>
  <c r="AD46" i="9"/>
  <c r="AH45" i="9"/>
  <c r="AD45" i="9"/>
  <c r="AH44" i="9"/>
  <c r="AD44" i="9"/>
  <c r="AH43" i="9"/>
  <c r="AD43" i="9"/>
  <c r="AH42" i="9"/>
  <c r="AD42" i="9"/>
  <c r="AG41" i="9"/>
  <c r="AG42" i="9" s="1"/>
  <c r="AG43" i="9" s="1"/>
  <c r="AG44" i="9" s="1"/>
  <c r="AG45" i="9" s="1"/>
  <c r="X41" i="9"/>
  <c r="AH40" i="9"/>
  <c r="AD40" i="9"/>
  <c r="AH39" i="9"/>
  <c r="AD39" i="9"/>
  <c r="AH38" i="9"/>
  <c r="AD38" i="9"/>
  <c r="AH37" i="9"/>
  <c r="AD37" i="9"/>
  <c r="AH36" i="9"/>
  <c r="AD36" i="9"/>
  <c r="AH35" i="9"/>
  <c r="AD35" i="9"/>
  <c r="AH34" i="9"/>
  <c r="AD34" i="9"/>
  <c r="AH33" i="9"/>
  <c r="AD33" i="9"/>
  <c r="AH32" i="9"/>
  <c r="AD32" i="9"/>
  <c r="AG31" i="9"/>
  <c r="AG32" i="9" s="1"/>
  <c r="AG33" i="9" s="1"/>
  <c r="AG34" i="9" s="1"/>
  <c r="AG35" i="9" s="1"/>
  <c r="AG36" i="9" s="1"/>
  <c r="AG37" i="9" s="1"/>
  <c r="AG38" i="9" s="1"/>
  <c r="AG39" i="9" s="1"/>
  <c r="AG40" i="9" s="1"/>
  <c r="X31" i="9"/>
  <c r="X30" i="9"/>
  <c r="AH29" i="9"/>
  <c r="AD29" i="9"/>
  <c r="AH28" i="9"/>
  <c r="AD28" i="9"/>
  <c r="AH27" i="9"/>
  <c r="AD27" i="9"/>
  <c r="AH26" i="9"/>
  <c r="AD26" i="9"/>
  <c r="AH25" i="9"/>
  <c r="AD25" i="9"/>
  <c r="AH24" i="9"/>
  <c r="AD24" i="9"/>
  <c r="AH23" i="9"/>
  <c r="AD23" i="9"/>
  <c r="AG22" i="9"/>
  <c r="AG23" i="9" s="1"/>
  <c r="AG24" i="9" s="1"/>
  <c r="AG25" i="9" s="1"/>
  <c r="AG26" i="9" s="1"/>
  <c r="AG27" i="9" s="1"/>
  <c r="AG28" i="9" s="1"/>
  <c r="AG29" i="9" s="1"/>
  <c r="X22" i="9"/>
  <c r="AH21" i="9"/>
  <c r="AD21" i="9"/>
  <c r="AH20" i="9"/>
  <c r="AD20" i="9"/>
  <c r="AH19" i="9"/>
  <c r="AD19" i="9"/>
  <c r="AH18" i="9"/>
  <c r="AD18" i="9"/>
  <c r="AH17" i="9"/>
  <c r="AD17" i="9"/>
  <c r="AH16" i="9"/>
  <c r="AD16" i="9"/>
  <c r="AH15" i="9"/>
  <c r="AD15" i="9"/>
  <c r="AG14" i="9"/>
  <c r="AG15" i="9" s="1"/>
  <c r="AG16" i="9" s="1"/>
  <c r="AG17" i="9" s="1"/>
  <c r="AG18" i="9" s="1"/>
  <c r="AG19" i="9" s="1"/>
  <c r="AG20" i="9" s="1"/>
  <c r="AG21" i="9" s="1"/>
  <c r="X14" i="9"/>
  <c r="AH12" i="9"/>
  <c r="AD12" i="9"/>
  <c r="AH11" i="9"/>
  <c r="AD11" i="9"/>
  <c r="AH10" i="9"/>
  <c r="AD10" i="9"/>
  <c r="AH9" i="9"/>
  <c r="AD9" i="9"/>
  <c r="AH8" i="9"/>
  <c r="AD8" i="9"/>
  <c r="AH7" i="9"/>
  <c r="AD7" i="9"/>
  <c r="AH6" i="9"/>
  <c r="AD6" i="9"/>
  <c r="AG5" i="9"/>
  <c r="AG6" i="9" s="1"/>
  <c r="AG7" i="9" s="1"/>
  <c r="AG8" i="9" s="1"/>
  <c r="AG9" i="9" s="1"/>
  <c r="AG10" i="9" s="1"/>
  <c r="AG11" i="9" s="1"/>
  <c r="AG12" i="9" s="1"/>
  <c r="X5" i="9"/>
  <c r="X4" i="9"/>
  <c r="Y1" i="9"/>
  <c r="H3" i="8"/>
  <c r="B2" i="8"/>
  <c r="H1" i="8"/>
  <c r="G1" i="8"/>
  <c r="F54" i="7"/>
  <c r="F23" i="7"/>
  <c r="F19" i="7"/>
  <c r="D3" i="7"/>
  <c r="C3" i="7"/>
  <c r="G2" i="7"/>
  <c r="B1" i="7"/>
  <c r="K38" i="6"/>
  <c r="K36" i="6"/>
  <c r="K35" i="6"/>
  <c r="K34" i="6"/>
  <c r="K33" i="6"/>
  <c r="K32" i="6"/>
  <c r="K30" i="6"/>
  <c r="K28" i="6"/>
  <c r="J25" i="6"/>
  <c r="I25" i="6"/>
  <c r="K24" i="6"/>
  <c r="K22" i="6"/>
  <c r="K21" i="6"/>
  <c r="K20" i="6"/>
  <c r="K19" i="6"/>
  <c r="K18" i="6"/>
  <c r="K16" i="6"/>
  <c r="K14" i="6"/>
  <c r="J12" i="6"/>
  <c r="I12" i="6"/>
  <c r="K12" i="6" s="1"/>
  <c r="K11" i="6"/>
  <c r="J5" i="6"/>
  <c r="B3" i="6"/>
  <c r="K2" i="6"/>
  <c r="J2" i="6"/>
  <c r="K1" i="6"/>
  <c r="B37" i="5"/>
  <c r="I30" i="5"/>
  <c r="H30" i="5"/>
  <c r="G30" i="5"/>
  <c r="F30" i="5"/>
  <c r="E30" i="5"/>
  <c r="C30" i="5"/>
  <c r="I29" i="5"/>
  <c r="H29" i="5"/>
  <c r="G29" i="5"/>
  <c r="F29" i="5"/>
  <c r="E29" i="5"/>
  <c r="C29" i="5"/>
  <c r="J24" i="5"/>
  <c r="J23" i="5"/>
  <c r="G23" i="5"/>
  <c r="F23" i="5"/>
  <c r="E23" i="5"/>
  <c r="D23" i="5"/>
  <c r="C23" i="5"/>
  <c r="G22" i="5"/>
  <c r="F22" i="5"/>
  <c r="E22" i="5"/>
  <c r="D22" i="5"/>
  <c r="C22" i="5"/>
  <c r="I21" i="5"/>
  <c r="G21" i="5"/>
  <c r="G24" i="5" s="1"/>
  <c r="D21" i="5"/>
  <c r="C21" i="5"/>
  <c r="C24" i="5" s="1"/>
  <c r="J16" i="5"/>
  <c r="I16" i="5"/>
  <c r="H24" i="6" s="1"/>
  <c r="G16" i="5"/>
  <c r="F16" i="5"/>
  <c r="E16" i="5"/>
  <c r="H16" i="5" s="1"/>
  <c r="D16" i="5"/>
  <c r="C16" i="5"/>
  <c r="J15" i="5"/>
  <c r="I15" i="5"/>
  <c r="H36" i="6" s="1"/>
  <c r="G15" i="5"/>
  <c r="F15" i="5"/>
  <c r="E15" i="5"/>
  <c r="H15" i="5" s="1"/>
  <c r="D15" i="5"/>
  <c r="C15" i="5"/>
  <c r="G3" i="5"/>
  <c r="B2" i="5"/>
  <c r="H1" i="5"/>
  <c r="G1" i="5"/>
  <c r="C1" i="5"/>
  <c r="C1" i="9" s="1"/>
  <c r="D24" i="5" l="1"/>
  <c r="J25" i="5"/>
  <c r="K25" i="6"/>
  <c r="H11" i="6" s="1"/>
  <c r="F32" i="7"/>
  <c r="F31" i="7"/>
  <c r="AA5" i="9"/>
  <c r="Z5" i="9"/>
  <c r="Z4" i="9" s="1"/>
  <c r="X13" i="9"/>
  <c r="AA14" i="9"/>
  <c r="Z14" i="9"/>
  <c r="Z22" i="9"/>
  <c r="Z27" i="9" s="1"/>
  <c r="AA22" i="9"/>
  <c r="AB22" i="9" s="1"/>
  <c r="AA31" i="9"/>
  <c r="Z31" i="9"/>
  <c r="Z37" i="9" s="1"/>
  <c r="AA41" i="9"/>
  <c r="AB41" i="9" s="1"/>
  <c r="Z41" i="9"/>
  <c r="Z47" i="9" s="1"/>
  <c r="AA51" i="9"/>
  <c r="AB51" i="9" s="1"/>
  <c r="Z51" i="9"/>
  <c r="Z57" i="9" s="1"/>
  <c r="Y72" i="9"/>
  <c r="Y92" i="9"/>
  <c r="Y112" i="9"/>
  <c r="Y132" i="9"/>
  <c r="AG139" i="9"/>
  <c r="AG140" i="9" s="1"/>
  <c r="AG141" i="9" s="1"/>
  <c r="AG137" i="9"/>
  <c r="AG138" i="9" s="1"/>
  <c r="Y182" i="9"/>
  <c r="AA182" i="9" s="1"/>
  <c r="AB182" i="9" s="1"/>
  <c r="Y222" i="9"/>
  <c r="AA222" i="9" s="1"/>
  <c r="AB222" i="9" s="1"/>
  <c r="AG239" i="9"/>
  <c r="AG240" i="9" s="1"/>
  <c r="AG241" i="9" s="1"/>
  <c r="AG237" i="9"/>
  <c r="AG238" i="9" s="1"/>
  <c r="Y262" i="9"/>
  <c r="AA262" i="9" s="1"/>
  <c r="AB262" i="9" s="1"/>
  <c r="Y282" i="9"/>
  <c r="AA282" i="9" s="1"/>
  <c r="AB282" i="9" s="1"/>
  <c r="AG309" i="9"/>
  <c r="AG310" i="9" s="1"/>
  <c r="AG311" i="9" s="1"/>
  <c r="AG307" i="9"/>
  <c r="AG308" i="9" s="1"/>
  <c r="AG349" i="9"/>
  <c r="AG350" i="9" s="1"/>
  <c r="AG351" i="9" s="1"/>
  <c r="AG347" i="9"/>
  <c r="AG348" i="9" s="1"/>
  <c r="Y502" i="9"/>
  <c r="AA502" i="9"/>
  <c r="AB502" i="9" s="1"/>
  <c r="Y512" i="9"/>
  <c r="AA512" i="9"/>
  <c r="AB512" i="9" s="1"/>
  <c r="Z512" i="9"/>
  <c r="Z518" i="9" s="1"/>
  <c r="Y522" i="9"/>
  <c r="AA522" i="9"/>
  <c r="AB522" i="9" s="1"/>
  <c r="AG527" i="9"/>
  <c r="AG528" i="9" s="1"/>
  <c r="AG529" i="9"/>
  <c r="AG530" i="9" s="1"/>
  <c r="AG531" i="9" s="1"/>
  <c r="AG547" i="9"/>
  <c r="AG548" i="9" s="1"/>
  <c r="AG549" i="9"/>
  <c r="AG550" i="9" s="1"/>
  <c r="AG551" i="9" s="1"/>
  <c r="AG587" i="9"/>
  <c r="AG588" i="9" s="1"/>
  <c r="AG589" i="9"/>
  <c r="AG590" i="9" s="1"/>
  <c r="AG591" i="9" s="1"/>
  <c r="Z593" i="9"/>
  <c r="AA593" i="9"/>
  <c r="AA595" i="9"/>
  <c r="AB595" i="9" s="1"/>
  <c r="Z595" i="9"/>
  <c r="AI595" i="9" s="1"/>
  <c r="Z596" i="9"/>
  <c r="AI596" i="9" s="1"/>
  <c r="AA596" i="9"/>
  <c r="AB596" i="9" s="1"/>
  <c r="AA680" i="9"/>
  <c r="AB680" i="9" s="1"/>
  <c r="Z680" i="9"/>
  <c r="Z685" i="9" s="1"/>
  <c r="AA696" i="9"/>
  <c r="AB696" i="9" s="1"/>
  <c r="Z696" i="9"/>
  <c r="Z701" i="9" s="1"/>
  <c r="L8" i="11"/>
  <c r="AL5" i="13"/>
  <c r="D5" i="13"/>
  <c r="C10" i="11"/>
  <c r="C9" i="11"/>
  <c r="V5" i="13"/>
  <c r="F10" i="11"/>
  <c r="F9" i="11"/>
  <c r="AP5" i="13"/>
  <c r="AB5" i="13"/>
  <c r="H10" i="11"/>
  <c r="H9" i="11"/>
  <c r="K10" i="11"/>
  <c r="AT5" i="13"/>
  <c r="H5" i="12"/>
  <c r="L5" i="12" s="1"/>
  <c r="M5" i="12" s="1"/>
  <c r="K6" i="14"/>
  <c r="G10" i="15"/>
  <c r="K11" i="16"/>
  <c r="K12" i="17"/>
  <c r="H11" i="19"/>
  <c r="E10" i="19"/>
  <c r="J27" i="6"/>
  <c r="AF719" i="9"/>
  <c r="AF716" i="9"/>
  <c r="AF707" i="9"/>
  <c r="AF705" i="9"/>
  <c r="AF687" i="9"/>
  <c r="AF685" i="9"/>
  <c r="AF676" i="9"/>
  <c r="AF674" i="9"/>
  <c r="AF667" i="9"/>
  <c r="AF713" i="9"/>
  <c r="AF694" i="9"/>
  <c r="AF688" i="9"/>
  <c r="AF683" i="9"/>
  <c r="AF681" i="9"/>
  <c r="AF721" i="9"/>
  <c r="AF703" i="9"/>
  <c r="AF701" i="9"/>
  <c r="AF692" i="9"/>
  <c r="AF690" i="9"/>
  <c r="AF670" i="9"/>
  <c r="AF669" i="9"/>
  <c r="AF668" i="9"/>
  <c r="AF661" i="9"/>
  <c r="AF659" i="9"/>
  <c r="AF652" i="9"/>
  <c r="AF646" i="9"/>
  <c r="AF645" i="9"/>
  <c r="AF643" i="9"/>
  <c r="AF718" i="9"/>
  <c r="AF715" i="9"/>
  <c r="AF712" i="9"/>
  <c r="AF710" i="9"/>
  <c r="AF704" i="9"/>
  <c r="AF699" i="9"/>
  <c r="AF697" i="9"/>
  <c r="AF679" i="9"/>
  <c r="AF677" i="9"/>
  <c r="AF657" i="9"/>
  <c r="AF655" i="9"/>
  <c r="AF650" i="9"/>
  <c r="AF648" i="9"/>
  <c r="AF641" i="9"/>
  <c r="AF639" i="9"/>
  <c r="AF708" i="9"/>
  <c r="AF706" i="9"/>
  <c r="AF686" i="9"/>
  <c r="AF680" i="9"/>
  <c r="AF675" i="9"/>
  <c r="AF673" i="9"/>
  <c r="AF671" i="9"/>
  <c r="AF662" i="9"/>
  <c r="AF714" i="9"/>
  <c r="AF702" i="9"/>
  <c r="AF696" i="9"/>
  <c r="AF691" i="9"/>
  <c r="AF689" i="9"/>
  <c r="AF666" i="9"/>
  <c r="AF665" i="9"/>
  <c r="AF664" i="9"/>
  <c r="AF663" i="9"/>
  <c r="AF660" i="9"/>
  <c r="AF654" i="9"/>
  <c r="AF653" i="9"/>
  <c r="AF651" i="9"/>
  <c r="AF644" i="9"/>
  <c r="AF638" i="9"/>
  <c r="AF637" i="9"/>
  <c r="AF635" i="9"/>
  <c r="AF717" i="9"/>
  <c r="AF700" i="9"/>
  <c r="AF649" i="9"/>
  <c r="AF628" i="9"/>
  <c r="AF622" i="9"/>
  <c r="AF621" i="9"/>
  <c r="AF619" i="9"/>
  <c r="AF612" i="9"/>
  <c r="AF606" i="9"/>
  <c r="AF605" i="9"/>
  <c r="AF603" i="9"/>
  <c r="AF596" i="9"/>
  <c r="AF591" i="9"/>
  <c r="AF589" i="9"/>
  <c r="AF580" i="9"/>
  <c r="AF578" i="9"/>
  <c r="AF572" i="9"/>
  <c r="AF571" i="9"/>
  <c r="AF569" i="9"/>
  <c r="AF560" i="9"/>
  <c r="AF558" i="9"/>
  <c r="AF552" i="9"/>
  <c r="AF551" i="9"/>
  <c r="AF549" i="9"/>
  <c r="AF540" i="9"/>
  <c r="AF538" i="9"/>
  <c r="AF532" i="9"/>
  <c r="AF531" i="9"/>
  <c r="AF529" i="9"/>
  <c r="AF520" i="9"/>
  <c r="AF518" i="9"/>
  <c r="AF512" i="9"/>
  <c r="AF511" i="9"/>
  <c r="AF509" i="9"/>
  <c r="AF711" i="9"/>
  <c r="AF693" i="9"/>
  <c r="AF684" i="9"/>
  <c r="AF630" i="9"/>
  <c r="AF629" i="9"/>
  <c r="AF627" i="9"/>
  <c r="AF620" i="9"/>
  <c r="AF614" i="9"/>
  <c r="AF613" i="9"/>
  <c r="AF611" i="9"/>
  <c r="AF604" i="9"/>
  <c r="AF598" i="9"/>
  <c r="AF590" i="9"/>
  <c r="AF588" i="9"/>
  <c r="AF582" i="9"/>
  <c r="AF581" i="9"/>
  <c r="AF579" i="9"/>
  <c r="AF570" i="9"/>
  <c r="AF568" i="9"/>
  <c r="AF562" i="9"/>
  <c r="AF561" i="9"/>
  <c r="AF559" i="9"/>
  <c r="AF550" i="9"/>
  <c r="AF548" i="9"/>
  <c r="AF542" i="9"/>
  <c r="AF541" i="9"/>
  <c r="AF539" i="9"/>
  <c r="AF530" i="9"/>
  <c r="AF528" i="9"/>
  <c r="AF522" i="9"/>
  <c r="AF521" i="9"/>
  <c r="AF519" i="9"/>
  <c r="AF510" i="9"/>
  <c r="AF508" i="9"/>
  <c r="AF502" i="9"/>
  <c r="AF501" i="9"/>
  <c r="AF499" i="9"/>
  <c r="AF656" i="9"/>
  <c r="AF594" i="9"/>
  <c r="AF695" i="9"/>
  <c r="AF672" i="9"/>
  <c r="AF626" i="9"/>
  <c r="AF616" i="9"/>
  <c r="AF608" i="9"/>
  <c r="AF553" i="9"/>
  <c r="AF545" i="9"/>
  <c r="AF524" i="9"/>
  <c r="AF504" i="9"/>
  <c r="AF720" i="9"/>
  <c r="AF642" i="9"/>
  <c r="AF636" i="9"/>
  <c r="AF623" i="9"/>
  <c r="AF618" i="9"/>
  <c r="AF600" i="9"/>
  <c r="AF585" i="9"/>
  <c r="AF577" i="9"/>
  <c r="AF566" i="9"/>
  <c r="AF537" i="9"/>
  <c r="AF516" i="9"/>
  <c r="AF678" i="9"/>
  <c r="AF633" i="9"/>
  <c r="AF631" i="9"/>
  <c r="AF610" i="9"/>
  <c r="AF597" i="9"/>
  <c r="AF595" i="9"/>
  <c r="AF574" i="9"/>
  <c r="AF563" i="9"/>
  <c r="AF555" i="9"/>
  <c r="AF547" i="9"/>
  <c r="AF534" i="9"/>
  <c r="AF526" i="9"/>
  <c r="AF513" i="9"/>
  <c r="AF506" i="9"/>
  <c r="AF490" i="9"/>
  <c r="AF488" i="9"/>
  <c r="AF482" i="9"/>
  <c r="AF481" i="9"/>
  <c r="AF479" i="9"/>
  <c r="AF470" i="9"/>
  <c r="AF468" i="9"/>
  <c r="AF462" i="9"/>
  <c r="AF461" i="9"/>
  <c r="AF459" i="9"/>
  <c r="AF450" i="9"/>
  <c r="AF448" i="9"/>
  <c r="AF442" i="9"/>
  <c r="AF441" i="9"/>
  <c r="AF439" i="9"/>
  <c r="AF430" i="9"/>
  <c r="AF428" i="9"/>
  <c r="AF422" i="9"/>
  <c r="AF421" i="9"/>
  <c r="AF419" i="9"/>
  <c r="AF410" i="9"/>
  <c r="AF408" i="9"/>
  <c r="AF402" i="9"/>
  <c r="AF401" i="9"/>
  <c r="AF399" i="9"/>
  <c r="AF390" i="9"/>
  <c r="AF388" i="9"/>
  <c r="AF625" i="9"/>
  <c r="AF607" i="9"/>
  <c r="AF602" i="9"/>
  <c r="AF593" i="9"/>
  <c r="AF587" i="9"/>
  <c r="AF544" i="9"/>
  <c r="AF647" i="9"/>
  <c r="AF609" i="9"/>
  <c r="AF573" i="9"/>
  <c r="AF554" i="9"/>
  <c r="AF546" i="9"/>
  <c r="AF533" i="9"/>
  <c r="AF525" i="9"/>
  <c r="AF505" i="9"/>
  <c r="AF543" i="9"/>
  <c r="AF536" i="9"/>
  <c r="AF494" i="9"/>
  <c r="AF489" i="9"/>
  <c r="AF465" i="9"/>
  <c r="AF455" i="9"/>
  <c r="AF438" i="9"/>
  <c r="AF436" i="9"/>
  <c r="AF424" i="9"/>
  <c r="AF412" i="9"/>
  <c r="AF405" i="9"/>
  <c r="AF394" i="9"/>
  <c r="AF599" i="9"/>
  <c r="AF586" i="9"/>
  <c r="AF583" i="9"/>
  <c r="AF576" i="9"/>
  <c r="AF556" i="9"/>
  <c r="AF503" i="9"/>
  <c r="AF498" i="9"/>
  <c r="AF486" i="9"/>
  <c r="AF474" i="9"/>
  <c r="AF634" i="9"/>
  <c r="AF682" i="9"/>
  <c r="AF624" i="9"/>
  <c r="AF615" i="9"/>
  <c r="AF592" i="9"/>
  <c r="AF565" i="9"/>
  <c r="AF515" i="9"/>
  <c r="AF495" i="9"/>
  <c r="AF493" i="9"/>
  <c r="AF478" i="9"/>
  <c r="AF466" i="9"/>
  <c r="AF454" i="9"/>
  <c r="AF449" i="9"/>
  <c r="AF437" i="9"/>
  <c r="AF423" i="9"/>
  <c r="AF406" i="9"/>
  <c r="AF395" i="9"/>
  <c r="AF389" i="9"/>
  <c r="AF387" i="9"/>
  <c r="AF640" i="9"/>
  <c r="AF617" i="9"/>
  <c r="AF601" i="9"/>
  <c r="AF575" i="9"/>
  <c r="AF500" i="9"/>
  <c r="AF497" i="9"/>
  <c r="AF709" i="9"/>
  <c r="AF698" i="9"/>
  <c r="AF527" i="9"/>
  <c r="AF485" i="9"/>
  <c r="AF475" i="9"/>
  <c r="AF473" i="9"/>
  <c r="AF458" i="9"/>
  <c r="AF446" i="9"/>
  <c r="AF427" i="9"/>
  <c r="AF420" i="9"/>
  <c r="AF415" i="9"/>
  <c r="AF392" i="9"/>
  <c r="AF384" i="9"/>
  <c r="AF377" i="9"/>
  <c r="AF375" i="9"/>
  <c r="AF373" i="9"/>
  <c r="AF366" i="9"/>
  <c r="AF364" i="9"/>
  <c r="AF357" i="9"/>
  <c r="AF355" i="9"/>
  <c r="AF353" i="9"/>
  <c r="AF346" i="9"/>
  <c r="AF344" i="9"/>
  <c r="AF337" i="9"/>
  <c r="AF335" i="9"/>
  <c r="AF333" i="9"/>
  <c r="AF326" i="9"/>
  <c r="AF324" i="9"/>
  <c r="AF317" i="9"/>
  <c r="AF315" i="9"/>
  <c r="AF313" i="9"/>
  <c r="AF306" i="9"/>
  <c r="AF304" i="9"/>
  <c r="AF297" i="9"/>
  <c r="AF295" i="9"/>
  <c r="AF293" i="9"/>
  <c r="AF286" i="9"/>
  <c r="AF284" i="9"/>
  <c r="AF277" i="9"/>
  <c r="AF275" i="9"/>
  <c r="AF273" i="9"/>
  <c r="AF266" i="9"/>
  <c r="AF264" i="9"/>
  <c r="AF257" i="9"/>
  <c r="AF255" i="9"/>
  <c r="AF253" i="9"/>
  <c r="AF246" i="9"/>
  <c r="AF244" i="9"/>
  <c r="AF237" i="9"/>
  <c r="AF235" i="9"/>
  <c r="AF233" i="9"/>
  <c r="AF226" i="9"/>
  <c r="AF224" i="9"/>
  <c r="AF217" i="9"/>
  <c r="AF215" i="9"/>
  <c r="AF213" i="9"/>
  <c r="AF206" i="9"/>
  <c r="AF204" i="9"/>
  <c r="AF197" i="9"/>
  <c r="AF195" i="9"/>
  <c r="AF193" i="9"/>
  <c r="AF186" i="9"/>
  <c r="AF184" i="9"/>
  <c r="AF177" i="9"/>
  <c r="AF175" i="9"/>
  <c r="AF173" i="9"/>
  <c r="AF166" i="9"/>
  <c r="AF164" i="9"/>
  <c r="AF157" i="9"/>
  <c r="AF155" i="9"/>
  <c r="AF153" i="9"/>
  <c r="AF557" i="9"/>
  <c r="AF517" i="9"/>
  <c r="AF476" i="9"/>
  <c r="AF467" i="9"/>
  <c r="AF464" i="9"/>
  <c r="AF447" i="9"/>
  <c r="AF433" i="9"/>
  <c r="AF425" i="9"/>
  <c r="AF414" i="9"/>
  <c r="AF385" i="9"/>
  <c r="AF369" i="9"/>
  <c r="AF367" i="9"/>
  <c r="AF349" i="9"/>
  <c r="AF347" i="9"/>
  <c r="AF329" i="9"/>
  <c r="AF327" i="9"/>
  <c r="AF309" i="9"/>
  <c r="AF307" i="9"/>
  <c r="AF289" i="9"/>
  <c r="AF287" i="9"/>
  <c r="AF269" i="9"/>
  <c r="AF267" i="9"/>
  <c r="AF249" i="9"/>
  <c r="AF247" i="9"/>
  <c r="AF229" i="9"/>
  <c r="AF227" i="9"/>
  <c r="AF209" i="9"/>
  <c r="AF207" i="9"/>
  <c r="AF189" i="9"/>
  <c r="AF187" i="9"/>
  <c r="AF169" i="9"/>
  <c r="AF167" i="9"/>
  <c r="AF60" i="9"/>
  <c r="AF58" i="9"/>
  <c r="AF45" i="9"/>
  <c r="AF43" i="9"/>
  <c r="AF21" i="9"/>
  <c r="AF19" i="9"/>
  <c r="AF564" i="9"/>
  <c r="AF507" i="9"/>
  <c r="AF491" i="9"/>
  <c r="AF444" i="9"/>
  <c r="AF400" i="9"/>
  <c r="AF382" i="9"/>
  <c r="AF380" i="9"/>
  <c r="AF362" i="9"/>
  <c r="AF360" i="9"/>
  <c r="AF342" i="9"/>
  <c r="AF340" i="9"/>
  <c r="AF322" i="9"/>
  <c r="AF320" i="9"/>
  <c r="AF302" i="9"/>
  <c r="AF300" i="9"/>
  <c r="AF282" i="9"/>
  <c r="AF280" i="9"/>
  <c r="AF262" i="9"/>
  <c r="AF260" i="9"/>
  <c r="AF242" i="9"/>
  <c r="AF240" i="9"/>
  <c r="AF222" i="9"/>
  <c r="AF220" i="9"/>
  <c r="AF202" i="9"/>
  <c r="AF200" i="9"/>
  <c r="AF182" i="9"/>
  <c r="AF180" i="9"/>
  <c r="AF162" i="9"/>
  <c r="AF160" i="9"/>
  <c r="AF149" i="9"/>
  <c r="AF140" i="9"/>
  <c r="AF138" i="9"/>
  <c r="AF132" i="9"/>
  <c r="AF131" i="9"/>
  <c r="AF129" i="9"/>
  <c r="AF120" i="9"/>
  <c r="AF118" i="9"/>
  <c r="AF112" i="9"/>
  <c r="AF111" i="9"/>
  <c r="AF109" i="9"/>
  <c r="AF100" i="9"/>
  <c r="AF98" i="9"/>
  <c r="AF92" i="9"/>
  <c r="AF91" i="9"/>
  <c r="AF89" i="9"/>
  <c r="AF80" i="9"/>
  <c r="AF567" i="9"/>
  <c r="AF523" i="9"/>
  <c r="AF487" i="9"/>
  <c r="AF484" i="9"/>
  <c r="AF452" i="9"/>
  <c r="AF435" i="9"/>
  <c r="AF418" i="9"/>
  <c r="AF416" i="9"/>
  <c r="AF411" i="9"/>
  <c r="AF371" i="9"/>
  <c r="AF351" i="9"/>
  <c r="AF331" i="9"/>
  <c r="AF311" i="9"/>
  <c r="AF658" i="9"/>
  <c r="AF632" i="9"/>
  <c r="AF496" i="9"/>
  <c r="AF472" i="9"/>
  <c r="AF469" i="9"/>
  <c r="AF432" i="9"/>
  <c r="AF413" i="9"/>
  <c r="AF397" i="9"/>
  <c r="AF368" i="9"/>
  <c r="AF348" i="9"/>
  <c r="AF328" i="9"/>
  <c r="AF308" i="9"/>
  <c r="AF288" i="9"/>
  <c r="AF268" i="9"/>
  <c r="AF463" i="9"/>
  <c r="AF457" i="9"/>
  <c r="AF429" i="9"/>
  <c r="AF407" i="9"/>
  <c r="AF404" i="9"/>
  <c r="AF386" i="9"/>
  <c r="AF379" i="9"/>
  <c r="AF372" i="9"/>
  <c r="AF359" i="9"/>
  <c r="AF352" i="9"/>
  <c r="AF339" i="9"/>
  <c r="AF332" i="9"/>
  <c r="AF319" i="9"/>
  <c r="AF312" i="9"/>
  <c r="AF299" i="9"/>
  <c r="AF292" i="9"/>
  <c r="AF279" i="9"/>
  <c r="AF272" i="9"/>
  <c r="AF259" i="9"/>
  <c r="AF252" i="9"/>
  <c r="AF239" i="9"/>
  <c r="AF232" i="9"/>
  <c r="AF219" i="9"/>
  <c r="AF212" i="9"/>
  <c r="AF199" i="9"/>
  <c r="AF192" i="9"/>
  <c r="AF179" i="9"/>
  <c r="AF172" i="9"/>
  <c r="AF159" i="9"/>
  <c r="AF152" i="9"/>
  <c r="AF59" i="9"/>
  <c r="AF57" i="9"/>
  <c r="AF51" i="9"/>
  <c r="AF46" i="9"/>
  <c r="AF44" i="9"/>
  <c r="AF42" i="9"/>
  <c r="AF20" i="9"/>
  <c r="AF14" i="9"/>
  <c r="AF492" i="9"/>
  <c r="AF483" i="9"/>
  <c r="AF480" i="9"/>
  <c r="AF471" i="9"/>
  <c r="AF451" i="9"/>
  <c r="AF445" i="9"/>
  <c r="AF417" i="9"/>
  <c r="AF396" i="9"/>
  <c r="AF393" i="9"/>
  <c r="AF383" i="9"/>
  <c r="AF381" i="9"/>
  <c r="AF374" i="9"/>
  <c r="AF363" i="9"/>
  <c r="AF361" i="9"/>
  <c r="AF354" i="9"/>
  <c r="AF343" i="9"/>
  <c r="AF341" i="9"/>
  <c r="AF334" i="9"/>
  <c r="AF323" i="9"/>
  <c r="AF321" i="9"/>
  <c r="AF314" i="9"/>
  <c r="AF303" i="9"/>
  <c r="AF301" i="9"/>
  <c r="AF294" i="9"/>
  <c r="AF283" i="9"/>
  <c r="AF281" i="9"/>
  <c r="AF274" i="9"/>
  <c r="AF263" i="9"/>
  <c r="AF261" i="9"/>
  <c r="AF254" i="9"/>
  <c r="AF243" i="9"/>
  <c r="AF241" i="9"/>
  <c r="AF234" i="9"/>
  <c r="AF223" i="9"/>
  <c r="AF221" i="9"/>
  <c r="AF214" i="9"/>
  <c r="AF203" i="9"/>
  <c r="AF201" i="9"/>
  <c r="AF194" i="9"/>
  <c r="AF183" i="9"/>
  <c r="AF181" i="9"/>
  <c r="AF174" i="9"/>
  <c r="AF163" i="9"/>
  <c r="AF161" i="9"/>
  <c r="AF154" i="9"/>
  <c r="AF146" i="9"/>
  <c r="AF144" i="9"/>
  <c r="AF137" i="9"/>
  <c r="AF135" i="9"/>
  <c r="AF133" i="9"/>
  <c r="AF126" i="9"/>
  <c r="AF124" i="9"/>
  <c r="AF117" i="9"/>
  <c r="AF115" i="9"/>
  <c r="AF113" i="9"/>
  <c r="AF106" i="9"/>
  <c r="AF104" i="9"/>
  <c r="AF97" i="9"/>
  <c r="AF95" i="9"/>
  <c r="AF93" i="9"/>
  <c r="AF86" i="9"/>
  <c r="AF84" i="9"/>
  <c r="AF77" i="9"/>
  <c r="AF75" i="9"/>
  <c r="AF73" i="9"/>
  <c r="AF66" i="9"/>
  <c r="AF64" i="9"/>
  <c r="AF62" i="9"/>
  <c r="AF40" i="9"/>
  <c r="AF38" i="9"/>
  <c r="AF25" i="9"/>
  <c r="AF23" i="9"/>
  <c r="AF456" i="9"/>
  <c r="AF358" i="9"/>
  <c r="AF318" i="9"/>
  <c r="AF238" i="9"/>
  <c r="AF225" i="9"/>
  <c r="AF136" i="9"/>
  <c r="AF128" i="9"/>
  <c r="AF121" i="9"/>
  <c r="AF105" i="9"/>
  <c r="AF87" i="9"/>
  <c r="AF82" i="9"/>
  <c r="AF68" i="9"/>
  <c r="AF61" i="9"/>
  <c r="AF47" i="9"/>
  <c r="AF584" i="9"/>
  <c r="AF403" i="9"/>
  <c r="AF376" i="9"/>
  <c r="AF336" i="9"/>
  <c r="AF296" i="9"/>
  <c r="AF291" i="9"/>
  <c r="AF285" i="9"/>
  <c r="AF276" i="9"/>
  <c r="AF271" i="9"/>
  <c r="AF230" i="9"/>
  <c r="AF216" i="9"/>
  <c r="AF211" i="9"/>
  <c r="AF208" i="9"/>
  <c r="AF178" i="9"/>
  <c r="AF165" i="9"/>
  <c r="AF123" i="9"/>
  <c r="AF110" i="9"/>
  <c r="AF79" i="9"/>
  <c r="AF72" i="9"/>
  <c r="AF56" i="9"/>
  <c r="AF49" i="9"/>
  <c r="AF33" i="9"/>
  <c r="AF24" i="9"/>
  <c r="AF17" i="9"/>
  <c r="AF370" i="9"/>
  <c r="AF330" i="9"/>
  <c r="AF265" i="9"/>
  <c r="AF170" i="9"/>
  <c r="AF156" i="9"/>
  <c r="AF151" i="9"/>
  <c r="AF148" i="9"/>
  <c r="AF141" i="9"/>
  <c r="AF125" i="9"/>
  <c r="AF107" i="9"/>
  <c r="AF102" i="9"/>
  <c r="AF94" i="9"/>
  <c r="AF70" i="9"/>
  <c r="AF63" i="9"/>
  <c r="AF53" i="9"/>
  <c r="AF35" i="9"/>
  <c r="AF28" i="9"/>
  <c r="AF26" i="9"/>
  <c r="AF514" i="9"/>
  <c r="AF431" i="9"/>
  <c r="AF345" i="9"/>
  <c r="AF305" i="9"/>
  <c r="AF256" i="9"/>
  <c r="AF251" i="9"/>
  <c r="AF248" i="9"/>
  <c r="AF218" i="9"/>
  <c r="AF205" i="9"/>
  <c r="AF143" i="9"/>
  <c r="AF130" i="9"/>
  <c r="AF99" i="9"/>
  <c r="AF74" i="9"/>
  <c r="AF67" i="9"/>
  <c r="AF65" i="9"/>
  <c r="AF41" i="9"/>
  <c r="AF37" i="9"/>
  <c r="AF30" i="9"/>
  <c r="AF12" i="9"/>
  <c r="AF10" i="9"/>
  <c r="AF8" i="9"/>
  <c r="AF6" i="9"/>
  <c r="AF434" i="9"/>
  <c r="AF409" i="9"/>
  <c r="AF398" i="9"/>
  <c r="AF391" i="9"/>
  <c r="AF378" i="9"/>
  <c r="AF338" i="9"/>
  <c r="AF298" i="9"/>
  <c r="AF290" i="9"/>
  <c r="AF278" i="9"/>
  <c r="AF270" i="9"/>
  <c r="AF210" i="9"/>
  <c r="AF196" i="9"/>
  <c r="AF191" i="9"/>
  <c r="AF188" i="9"/>
  <c r="AF158" i="9"/>
  <c r="AF145" i="9"/>
  <c r="AF127" i="9"/>
  <c r="AF122" i="9"/>
  <c r="AF114" i="9"/>
  <c r="AF96" i="9"/>
  <c r="AF88" i="9"/>
  <c r="AF81" i="9"/>
  <c r="AF78" i="9"/>
  <c r="AF76" i="9"/>
  <c r="AF55" i="9"/>
  <c r="AF39" i="9"/>
  <c r="AF32" i="9"/>
  <c r="AF16" i="9"/>
  <c r="AF535" i="9"/>
  <c r="AF356" i="9"/>
  <c r="AF316" i="9"/>
  <c r="AF258" i="9"/>
  <c r="AF245" i="9"/>
  <c r="AF150" i="9"/>
  <c r="AF119" i="9"/>
  <c r="AF83" i="9"/>
  <c r="AF69" i="9"/>
  <c r="AF52" i="9"/>
  <c r="AF48" i="9"/>
  <c r="AF34" i="9"/>
  <c r="AF27" i="9"/>
  <c r="AF440" i="9"/>
  <c r="AF426" i="9"/>
  <c r="AF350" i="9"/>
  <c r="AF310" i="9"/>
  <c r="AF250" i="9"/>
  <c r="AF236" i="9"/>
  <c r="AF231" i="9"/>
  <c r="AF228" i="9"/>
  <c r="AF198" i="9"/>
  <c r="AF185" i="9"/>
  <c r="AF147" i="9"/>
  <c r="AF142" i="9"/>
  <c r="AF134" i="9"/>
  <c r="AF116" i="9"/>
  <c r="AF108" i="9"/>
  <c r="AF101" i="9"/>
  <c r="AF85" i="9"/>
  <c r="AF71" i="9"/>
  <c r="AF50" i="9"/>
  <c r="AF36" i="9"/>
  <c r="AF18" i="9"/>
  <c r="AF13" i="9"/>
  <c r="AF5" i="9"/>
  <c r="AF477" i="9"/>
  <c r="AF460" i="9"/>
  <c r="AF453" i="9"/>
  <c r="AF443" i="9"/>
  <c r="AF365" i="9"/>
  <c r="AF325" i="9"/>
  <c r="AF190" i="9"/>
  <c r="AF176" i="9"/>
  <c r="AF171" i="9"/>
  <c r="AF168" i="9"/>
  <c r="AF139" i="9"/>
  <c r="AF103" i="9"/>
  <c r="AF90" i="9"/>
  <c r="AF54" i="9"/>
  <c r="AF31" i="9"/>
  <c r="AF29" i="9"/>
  <c r="AF22" i="9"/>
  <c r="AF15" i="9"/>
  <c r="AF11" i="9"/>
  <c r="AF9" i="9"/>
  <c r="AF7" i="9"/>
  <c r="AG119" i="9"/>
  <c r="AG120" i="9" s="1"/>
  <c r="AG121" i="9" s="1"/>
  <c r="AG117" i="9"/>
  <c r="AG118" i="9" s="1"/>
  <c r="AG219" i="9"/>
  <c r="AG220" i="9" s="1"/>
  <c r="AG221" i="9" s="1"/>
  <c r="AG217" i="9"/>
  <c r="AG218" i="9" s="1"/>
  <c r="AG169" i="9"/>
  <c r="AG170" i="9" s="1"/>
  <c r="AG171" i="9" s="1"/>
  <c r="AG167" i="9"/>
  <c r="AG168" i="9" s="1"/>
  <c r="AG179" i="9"/>
  <c r="AG180" i="9" s="1"/>
  <c r="AG181" i="9" s="1"/>
  <c r="AG177" i="9"/>
  <c r="AG178" i="9" s="1"/>
  <c r="I8" i="18"/>
  <c r="G8" i="19"/>
  <c r="J8" i="17"/>
  <c r="J8" i="16"/>
  <c r="J8" i="15"/>
  <c r="AG289" i="9"/>
  <c r="AG290" i="9" s="1"/>
  <c r="AG291" i="9" s="1"/>
  <c r="AG287" i="9"/>
  <c r="AG288" i="9" s="1"/>
  <c r="AG419" i="9"/>
  <c r="AG420" i="9" s="1"/>
  <c r="AG421" i="9" s="1"/>
  <c r="AG417" i="9"/>
  <c r="AG418" i="9" s="1"/>
  <c r="AG299" i="9"/>
  <c r="AG300" i="9" s="1"/>
  <c r="AG301" i="9" s="1"/>
  <c r="AG297" i="9"/>
  <c r="AG298" i="9" s="1"/>
  <c r="AG99" i="9"/>
  <c r="AG100" i="9" s="1"/>
  <c r="AG101" i="9" s="1"/>
  <c r="AG97" i="9"/>
  <c r="AG98" i="9" s="1"/>
  <c r="AG129" i="9"/>
  <c r="AG130" i="9" s="1"/>
  <c r="AG131" i="9" s="1"/>
  <c r="AG127" i="9"/>
  <c r="AG128" i="9" s="1"/>
  <c r="AG149" i="9"/>
  <c r="AG150" i="9" s="1"/>
  <c r="AG151" i="9" s="1"/>
  <c r="AG147" i="9"/>
  <c r="AG148" i="9" s="1"/>
  <c r="G6" i="5"/>
  <c r="C6" i="5"/>
  <c r="F6" i="5"/>
  <c r="E6" i="5"/>
  <c r="AA4" i="9"/>
  <c r="AB5" i="9"/>
  <c r="AG249" i="9"/>
  <c r="AG250" i="9" s="1"/>
  <c r="AG251" i="9" s="1"/>
  <c r="AG247" i="9"/>
  <c r="AG248" i="9" s="1"/>
  <c r="AG279" i="9"/>
  <c r="AG280" i="9" s="1"/>
  <c r="AG281" i="9" s="1"/>
  <c r="AG277" i="9"/>
  <c r="AG278" i="9" s="1"/>
  <c r="AG209" i="9"/>
  <c r="AG210" i="9" s="1"/>
  <c r="AG211" i="9" s="1"/>
  <c r="AG207" i="9"/>
  <c r="AG208" i="9" s="1"/>
  <c r="AG259" i="9"/>
  <c r="AG260" i="9" s="1"/>
  <c r="AG261" i="9" s="1"/>
  <c r="AG257" i="9"/>
  <c r="AG258" i="9" s="1"/>
  <c r="AG269" i="9"/>
  <c r="AG270" i="9" s="1"/>
  <c r="AG271" i="9" s="1"/>
  <c r="AG267" i="9"/>
  <c r="AG268" i="9" s="1"/>
  <c r="H38" i="6"/>
  <c r="E40" i="7"/>
  <c r="AA13" i="9"/>
  <c r="AG157" i="9"/>
  <c r="AG158" i="9" s="1"/>
  <c r="AG439" i="9"/>
  <c r="AG440" i="9" s="1"/>
  <c r="AG441" i="9" s="1"/>
  <c r="AG437" i="9"/>
  <c r="AG438" i="9" s="1"/>
  <c r="Y492" i="9"/>
  <c r="AG57" i="9"/>
  <c r="AG58" i="9" s="1"/>
  <c r="AG59" i="9" s="1"/>
  <c r="AG60" i="9" s="1"/>
  <c r="Y122" i="9"/>
  <c r="AA122" i="9" s="1"/>
  <c r="AB122" i="9" s="1"/>
  <c r="Z212" i="9"/>
  <c r="Z218" i="9" s="1"/>
  <c r="AA212" i="9"/>
  <c r="AB212" i="9" s="1"/>
  <c r="Z272" i="9"/>
  <c r="Z278" i="9" s="1"/>
  <c r="AA272" i="9"/>
  <c r="AB272" i="9" s="1"/>
  <c r="Z292" i="9"/>
  <c r="Z298" i="9" s="1"/>
  <c r="AA292" i="9"/>
  <c r="AB292" i="9" s="1"/>
  <c r="AG339" i="9"/>
  <c r="AG340" i="9" s="1"/>
  <c r="AG341" i="9" s="1"/>
  <c r="AG337" i="9"/>
  <c r="AG338" i="9" s="1"/>
  <c r="AG379" i="9"/>
  <c r="AG380" i="9" s="1"/>
  <c r="AG381" i="9" s="1"/>
  <c r="AG377" i="9"/>
  <c r="AG378" i="9" s="1"/>
  <c r="AG479" i="9"/>
  <c r="AG480" i="9" s="1"/>
  <c r="AG481" i="9" s="1"/>
  <c r="AG477" i="9"/>
  <c r="AG478" i="9" s="1"/>
  <c r="F8" i="15"/>
  <c r="H8" i="18"/>
  <c r="F8" i="19"/>
  <c r="G8" i="18"/>
  <c r="I8" i="17"/>
  <c r="E8" i="19"/>
  <c r="F8" i="18"/>
  <c r="H8" i="17"/>
  <c r="I8" i="16"/>
  <c r="D8" i="19"/>
  <c r="E8" i="18"/>
  <c r="G8" i="17"/>
  <c r="H8" i="16"/>
  <c r="I8" i="15"/>
  <c r="F8" i="17"/>
  <c r="G8" i="16"/>
  <c r="H8" i="15"/>
  <c r="F8" i="16"/>
  <c r="G8" i="15"/>
  <c r="AG109" i="9"/>
  <c r="AG110" i="9" s="1"/>
  <c r="AG111" i="9" s="1"/>
  <c r="AG107" i="9"/>
  <c r="AG108" i="9" s="1"/>
  <c r="Z332" i="9"/>
  <c r="Z338" i="9" s="1"/>
  <c r="AA332" i="9"/>
  <c r="AB332" i="9" s="1"/>
  <c r="Z372" i="9"/>
  <c r="Z378" i="9" s="1"/>
  <c r="AA372" i="9"/>
  <c r="AB372" i="9" s="1"/>
  <c r="AG429" i="9"/>
  <c r="AG430" i="9" s="1"/>
  <c r="AG431" i="9" s="1"/>
  <c r="AG427" i="9"/>
  <c r="AG428" i="9" s="1"/>
  <c r="AG489" i="9"/>
  <c r="AG490" i="9" s="1"/>
  <c r="AG491" i="9" s="1"/>
  <c r="AG487" i="9"/>
  <c r="AG488" i="9" s="1"/>
  <c r="AG567" i="9"/>
  <c r="AG568" i="9" s="1"/>
  <c r="AG569" i="9"/>
  <c r="AG570" i="9" s="1"/>
  <c r="AG571" i="9" s="1"/>
  <c r="Z19" i="9"/>
  <c r="Z13" i="9" s="1"/>
  <c r="Z30" i="9"/>
  <c r="AG46" i="9"/>
  <c r="AG47" i="9" s="1"/>
  <c r="AG48" i="9" s="1"/>
  <c r="AG49" i="9" s="1"/>
  <c r="AG50" i="9" s="1"/>
  <c r="Y102" i="9"/>
  <c r="AA102" i="9" s="1"/>
  <c r="AB102" i="9" s="1"/>
  <c r="Z172" i="9"/>
  <c r="Z178" i="9" s="1"/>
  <c r="AA172" i="9"/>
  <c r="AB172" i="9" s="1"/>
  <c r="AG447" i="9"/>
  <c r="AG448" i="9" s="1"/>
  <c r="E36" i="7"/>
  <c r="AG89" i="9"/>
  <c r="AG90" i="9" s="1"/>
  <c r="AG91" i="9" s="1"/>
  <c r="AG87" i="9"/>
  <c r="AG88" i="9" s="1"/>
  <c r="Z232" i="9"/>
  <c r="Z238" i="9" s="1"/>
  <c r="AA232" i="9"/>
  <c r="AB232" i="9" s="1"/>
  <c r="AG387" i="9"/>
  <c r="AG388" i="9" s="1"/>
  <c r="AG389" i="9"/>
  <c r="AG390" i="9" s="1"/>
  <c r="AG391" i="9" s="1"/>
  <c r="AG409" i="9"/>
  <c r="AG410" i="9" s="1"/>
  <c r="AG411" i="9" s="1"/>
  <c r="AG407" i="9"/>
  <c r="AG408" i="9" s="1"/>
  <c r="AG539" i="9"/>
  <c r="AG540" i="9" s="1"/>
  <c r="AG541" i="9" s="1"/>
  <c r="AG537" i="9"/>
  <c r="AG538" i="9" s="1"/>
  <c r="E1" i="17"/>
  <c r="C1" i="19"/>
  <c r="E1" i="16"/>
  <c r="C2" i="13"/>
  <c r="E1" i="15"/>
  <c r="B2" i="11"/>
  <c r="C3" i="14"/>
  <c r="D1" i="18"/>
  <c r="H22" i="6"/>
  <c r="E37" i="7"/>
  <c r="AA61" i="9"/>
  <c r="AA30" i="9" s="1"/>
  <c r="Y82" i="9"/>
  <c r="AA82" i="9" s="1"/>
  <c r="AG227" i="9"/>
  <c r="AG228" i="9" s="1"/>
  <c r="AG319" i="9"/>
  <c r="AG320" i="9" s="1"/>
  <c r="AG321" i="9" s="1"/>
  <c r="AG317" i="9"/>
  <c r="AG318" i="9" s="1"/>
  <c r="AG327" i="9"/>
  <c r="AG328" i="9" s="1"/>
  <c r="AG359" i="9"/>
  <c r="AG360" i="9" s="1"/>
  <c r="AG361" i="9" s="1"/>
  <c r="AG357" i="9"/>
  <c r="AG358" i="9" s="1"/>
  <c r="AG367" i="9"/>
  <c r="AG368" i="9" s="1"/>
  <c r="AG469" i="9"/>
  <c r="AG470" i="9" s="1"/>
  <c r="AG471" i="9" s="1"/>
  <c r="AG467" i="9"/>
  <c r="AG468" i="9" s="1"/>
  <c r="E38" i="7"/>
  <c r="Z192" i="9"/>
  <c r="Z198" i="9" s="1"/>
  <c r="AA192" i="9"/>
  <c r="AB192" i="9" s="1"/>
  <c r="AG197" i="9"/>
  <c r="AG198" i="9" s="1"/>
  <c r="Z312" i="9"/>
  <c r="Z318" i="9" s="1"/>
  <c r="AA312" i="9"/>
  <c r="AB312" i="9" s="1"/>
  <c r="Z352" i="9"/>
  <c r="Z358" i="9" s="1"/>
  <c r="AA352" i="9"/>
  <c r="AB352" i="9" s="1"/>
  <c r="AG459" i="9"/>
  <c r="AG460" i="9" s="1"/>
  <c r="AG461" i="9" s="1"/>
  <c r="AG457" i="9"/>
  <c r="AG458" i="9" s="1"/>
  <c r="AG579" i="9"/>
  <c r="AG580" i="9" s="1"/>
  <c r="AG581" i="9" s="1"/>
  <c r="AG577" i="9"/>
  <c r="AG578" i="9" s="1"/>
  <c r="E39" i="7"/>
  <c r="AB31" i="9"/>
  <c r="X71" i="9"/>
  <c r="AG77" i="9"/>
  <c r="AG78" i="9" s="1"/>
  <c r="Y142" i="9"/>
  <c r="AG187" i="9"/>
  <c r="AG188" i="9" s="1"/>
  <c r="Z252" i="9"/>
  <c r="Z258" i="9" s="1"/>
  <c r="AA252" i="9"/>
  <c r="AB252" i="9" s="1"/>
  <c r="Z162" i="9"/>
  <c r="Z168" i="9" s="1"/>
  <c r="Z182" i="9"/>
  <c r="Z188" i="9" s="1"/>
  <c r="Z202" i="9"/>
  <c r="Z208" i="9" s="1"/>
  <c r="Z222" i="9"/>
  <c r="Z228" i="9" s="1"/>
  <c r="Z242" i="9"/>
  <c r="Z248" i="9" s="1"/>
  <c r="Z262" i="9"/>
  <c r="Z268" i="9" s="1"/>
  <c r="Z282" i="9"/>
  <c r="Z288" i="9" s="1"/>
  <c r="Z302" i="9"/>
  <c r="Z308" i="9" s="1"/>
  <c r="Z322" i="9"/>
  <c r="Z328" i="9" s="1"/>
  <c r="Z342" i="9"/>
  <c r="Z348" i="9" s="1"/>
  <c r="Z362" i="9"/>
  <c r="Z368" i="9" s="1"/>
  <c r="Z382" i="9"/>
  <c r="Z388" i="9" s="1"/>
  <c r="AG399" i="9"/>
  <c r="AG400" i="9" s="1"/>
  <c r="AG401" i="9" s="1"/>
  <c r="Y402" i="9"/>
  <c r="Y452" i="9"/>
  <c r="Z452" i="9" s="1"/>
  <c r="Z458" i="9" s="1"/>
  <c r="AA452" i="9"/>
  <c r="AB452" i="9" s="1"/>
  <c r="Y472" i="9"/>
  <c r="Y392" i="9"/>
  <c r="AA392" i="9" s="1"/>
  <c r="AB392" i="9" s="1"/>
  <c r="AG519" i="9"/>
  <c r="AG520" i="9" s="1"/>
  <c r="AG521" i="9" s="1"/>
  <c r="AG517" i="9"/>
  <c r="AG518" i="9" s="1"/>
  <c r="Z392" i="9"/>
  <c r="Z398" i="9" s="1"/>
  <c r="Y482" i="9"/>
  <c r="Z482" i="9" s="1"/>
  <c r="Z488" i="9" s="1"/>
  <c r="Y422" i="9"/>
  <c r="Y442" i="9"/>
  <c r="Z442" i="9" s="1"/>
  <c r="Z448" i="9" s="1"/>
  <c r="Y462" i="9"/>
  <c r="Z462" i="9" s="1"/>
  <c r="Z468" i="9" s="1"/>
  <c r="AA482" i="9"/>
  <c r="AB482" i="9" s="1"/>
  <c r="Y542" i="9"/>
  <c r="Z542" i="9" s="1"/>
  <c r="Z548" i="9" s="1"/>
  <c r="AA542" i="9"/>
  <c r="AB542" i="9" s="1"/>
  <c r="Z152" i="9"/>
  <c r="Z158" i="9" s="1"/>
  <c r="Y412" i="9"/>
  <c r="AA412" i="9" s="1"/>
  <c r="AB412" i="9" s="1"/>
  <c r="AA442" i="9"/>
  <c r="AB442" i="9" s="1"/>
  <c r="AA462" i="9"/>
  <c r="AB462" i="9" s="1"/>
  <c r="AG499" i="9"/>
  <c r="AG500" i="9" s="1"/>
  <c r="AG501" i="9" s="1"/>
  <c r="AG497" i="9"/>
  <c r="AG498" i="9" s="1"/>
  <c r="Y562" i="9"/>
  <c r="AA562" i="9"/>
  <c r="AB562" i="9" s="1"/>
  <c r="Y582" i="9"/>
  <c r="AA582" i="9"/>
  <c r="AB582" i="9" s="1"/>
  <c r="Z582" i="9"/>
  <c r="Z588" i="9" s="1"/>
  <c r="Z562" i="9"/>
  <c r="Z568" i="9" s="1"/>
  <c r="AA592" i="9"/>
  <c r="AB593" i="9"/>
  <c r="Y622" i="9"/>
  <c r="Z622" i="9" s="1"/>
  <c r="Z627" i="9" s="1"/>
  <c r="X597" i="9"/>
  <c r="AA622" i="9"/>
  <c r="AB622" i="9" s="1"/>
  <c r="Z638" i="9"/>
  <c r="Z643" i="9" s="1"/>
  <c r="AA638" i="9"/>
  <c r="AB638" i="9" s="1"/>
  <c r="Y432" i="9"/>
  <c r="Y630" i="9"/>
  <c r="Z630" i="9" s="1"/>
  <c r="Z635" i="9" s="1"/>
  <c r="Y552" i="9"/>
  <c r="AA552" i="9" s="1"/>
  <c r="AB552" i="9" s="1"/>
  <c r="AI593" i="9"/>
  <c r="Y532" i="9"/>
  <c r="AA532" i="9" s="1"/>
  <c r="AB532" i="9" s="1"/>
  <c r="AG559" i="9"/>
  <c r="AG560" i="9" s="1"/>
  <c r="AG561" i="9" s="1"/>
  <c r="AG557" i="9"/>
  <c r="AG558" i="9" s="1"/>
  <c r="Y572" i="9"/>
  <c r="AA572" i="9" s="1"/>
  <c r="AB572" i="9" s="1"/>
  <c r="X667" i="9"/>
  <c r="Y668" i="9"/>
  <c r="AA668" i="9" s="1"/>
  <c r="Z668" i="9"/>
  <c r="Z704" i="9"/>
  <c r="Z709" i="9" s="1"/>
  <c r="AA704" i="9"/>
  <c r="AB704" i="9" s="1"/>
  <c r="Y598" i="9"/>
  <c r="Z598" i="9" s="1"/>
  <c r="AA598" i="9"/>
  <c r="Y614" i="9"/>
  <c r="AA614" i="9"/>
  <c r="AB614" i="9" s="1"/>
  <c r="AA688" i="9"/>
  <c r="Z688" i="9"/>
  <c r="Z693" i="9" s="1"/>
  <c r="X671" i="9"/>
  <c r="Z502" i="9"/>
  <c r="Z508" i="9" s="1"/>
  <c r="AG509" i="9"/>
  <c r="AG510" i="9" s="1"/>
  <c r="AG511" i="9" s="1"/>
  <c r="Z522" i="9"/>
  <c r="Z528" i="9" s="1"/>
  <c r="Z594" i="9"/>
  <c r="AI594" i="9" s="1"/>
  <c r="Y606" i="9"/>
  <c r="Z614" i="9"/>
  <c r="Z619" i="9" s="1"/>
  <c r="Y646" i="9"/>
  <c r="Z646" i="9" s="1"/>
  <c r="Z651" i="9" s="1"/>
  <c r="J10" i="18"/>
  <c r="Y669" i="9"/>
  <c r="AA669" i="9" s="1"/>
  <c r="AB669" i="9" s="1"/>
  <c r="L16" i="10"/>
  <c r="M17" i="10"/>
  <c r="H10" i="15"/>
  <c r="K11" i="15"/>
  <c r="K10" i="15" s="1"/>
  <c r="K10" i="16"/>
  <c r="Y670" i="9"/>
  <c r="AA670" i="9" s="1"/>
  <c r="AB670" i="9" s="1"/>
  <c r="L10" i="11"/>
  <c r="L9" i="11"/>
  <c r="K10" i="17"/>
  <c r="L5" i="10"/>
  <c r="K5" i="10"/>
  <c r="G9" i="11"/>
  <c r="G10" i="11"/>
  <c r="F10" i="19"/>
  <c r="H10" i="19" s="1"/>
  <c r="J5" i="13"/>
  <c r="K9" i="11"/>
  <c r="P5" i="13"/>
  <c r="F10" i="15"/>
  <c r="Y654" i="9"/>
  <c r="Z654" i="9" s="1"/>
  <c r="Z659" i="9" s="1"/>
  <c r="Y663" i="9"/>
  <c r="AA663" i="9" s="1"/>
  <c r="Y664" i="9"/>
  <c r="AA664" i="9" s="1"/>
  <c r="AB664" i="9" s="1"/>
  <c r="Y665" i="9"/>
  <c r="AA665" i="9" s="1"/>
  <c r="AB665" i="9" s="1"/>
  <c r="Y666" i="9"/>
  <c r="AA666" i="9" s="1"/>
  <c r="AB666" i="9" s="1"/>
  <c r="Z672" i="9"/>
  <c r="D9" i="11"/>
  <c r="F10" i="16"/>
  <c r="Z664" i="9"/>
  <c r="AI664" i="9" s="1"/>
  <c r="Z665" i="9"/>
  <c r="AI665" i="9" s="1"/>
  <c r="Z666" i="9"/>
  <c r="AI666" i="9" s="1"/>
  <c r="E9" i="11"/>
  <c r="F10" i="17"/>
  <c r="AA606" i="9" l="1"/>
  <c r="AB606" i="9" s="1"/>
  <c r="Z606" i="9"/>
  <c r="Z611" i="9" s="1"/>
  <c r="AA432" i="9"/>
  <c r="AB432" i="9" s="1"/>
  <c r="Z432" i="9"/>
  <c r="Z438" i="9" s="1"/>
  <c r="Z422" i="9"/>
  <c r="Z428" i="9" s="1"/>
  <c r="AA422" i="9"/>
  <c r="AB422" i="9" s="1"/>
  <c r="AA472" i="9"/>
  <c r="AB472" i="9" s="1"/>
  <c r="Z472" i="9"/>
  <c r="Z478" i="9" s="1"/>
  <c r="AA402" i="9"/>
  <c r="AB402" i="9" s="1"/>
  <c r="Z402" i="9"/>
  <c r="Z408" i="9" s="1"/>
  <c r="AA142" i="9"/>
  <c r="AB142" i="9" s="1"/>
  <c r="Z142" i="9"/>
  <c r="Z148" i="9" s="1"/>
  <c r="I11" i="19"/>
  <c r="AA492" i="9"/>
  <c r="AB492" i="9" s="1"/>
  <c r="Z492" i="9"/>
  <c r="Z498" i="9" s="1"/>
  <c r="D10" i="5"/>
  <c r="C10" i="5"/>
  <c r="Z132" i="9"/>
  <c r="Z138" i="9" s="1"/>
  <c r="AA132" i="9"/>
  <c r="AB132" i="9" s="1"/>
  <c r="Z112" i="9"/>
  <c r="Z118" i="9" s="1"/>
  <c r="AA112" i="9"/>
  <c r="AB112" i="9" s="1"/>
  <c r="Z92" i="9"/>
  <c r="Z98" i="9" s="1"/>
  <c r="AA92" i="9"/>
  <c r="AB92" i="9" s="1"/>
  <c r="Z72" i="9"/>
  <c r="Z78" i="9" s="1"/>
  <c r="AA72" i="9"/>
  <c r="AB14" i="9"/>
  <c r="G7" i="5"/>
  <c r="F7" i="5"/>
  <c r="E7" i="5"/>
  <c r="H7" i="5" s="1"/>
  <c r="D7" i="5"/>
  <c r="C7" i="5"/>
  <c r="E41" i="7"/>
  <c r="E42" i="7"/>
  <c r="Z603" i="9"/>
  <c r="Z597" i="9" s="1"/>
  <c r="AB663" i="9"/>
  <c r="AA662" i="9"/>
  <c r="D12" i="5"/>
  <c r="C12" i="5"/>
  <c r="AB598" i="9"/>
  <c r="Z552" i="9"/>
  <c r="Z558" i="9" s="1"/>
  <c r="Z102" i="9"/>
  <c r="Z108" i="9" s="1"/>
  <c r="E21" i="5"/>
  <c r="E24" i="5" s="1"/>
  <c r="F21" i="5"/>
  <c r="F24" i="5" s="1"/>
  <c r="AA630" i="9"/>
  <c r="AB630" i="9" s="1"/>
  <c r="Z412" i="9"/>
  <c r="Z418" i="9" s="1"/>
  <c r="Z82" i="9"/>
  <c r="L51" i="15"/>
  <c r="L46" i="15"/>
  <c r="L42" i="15"/>
  <c r="L37" i="15"/>
  <c r="L33" i="15"/>
  <c r="L29" i="15"/>
  <c r="L25" i="15"/>
  <c r="L21" i="15"/>
  <c r="L17" i="15"/>
  <c r="L54" i="15"/>
  <c r="L50" i="15"/>
  <c r="L45" i="15"/>
  <c r="L40" i="15"/>
  <c r="L36" i="15"/>
  <c r="L32" i="15"/>
  <c r="L28" i="15"/>
  <c r="L24" i="15"/>
  <c r="L20" i="15"/>
  <c r="L53" i="15"/>
  <c r="L49" i="15"/>
  <c r="L44" i="15"/>
  <c r="L39" i="15"/>
  <c r="L35" i="15"/>
  <c r="L31" i="15"/>
  <c r="L27" i="15"/>
  <c r="L23" i="15"/>
  <c r="L19" i="15"/>
  <c r="L52" i="15"/>
  <c r="L48" i="15"/>
  <c r="L43" i="15"/>
  <c r="L38" i="15"/>
  <c r="L34" i="15"/>
  <c r="L30" i="15"/>
  <c r="L26" i="15"/>
  <c r="L22" i="15"/>
  <c r="L18" i="15"/>
  <c r="I12" i="19"/>
  <c r="I10" i="19" s="1"/>
  <c r="Z677" i="9"/>
  <c r="Z671" i="9" s="1"/>
  <c r="AB688" i="9"/>
  <c r="AA671" i="9"/>
  <c r="D14" i="5"/>
  <c r="C14" i="5"/>
  <c r="AI668" i="9"/>
  <c r="Z667" i="9"/>
  <c r="H6" i="5"/>
  <c r="AA646" i="9"/>
  <c r="AB646" i="9" s="1"/>
  <c r="K34" i="18"/>
  <c r="K30" i="18"/>
  <c r="K26" i="18"/>
  <c r="K22" i="18"/>
  <c r="K18" i="18"/>
  <c r="K14" i="18"/>
  <c r="K37" i="18"/>
  <c r="K33" i="18"/>
  <c r="K29" i="18"/>
  <c r="K25" i="18"/>
  <c r="K21" i="18"/>
  <c r="K17" i="18"/>
  <c r="K13" i="18"/>
  <c r="K36" i="18"/>
  <c r="K32" i="18"/>
  <c r="K28" i="18"/>
  <c r="K24" i="18"/>
  <c r="K20" i="18"/>
  <c r="K16" i="18"/>
  <c r="K35" i="18"/>
  <c r="K31" i="18"/>
  <c r="K27" i="18"/>
  <c r="K23" i="18"/>
  <c r="K19" i="18"/>
  <c r="K15" i="18"/>
  <c r="I30" i="19"/>
  <c r="I26" i="19"/>
  <c r="I22" i="19"/>
  <c r="I17" i="19"/>
  <c r="I29" i="19"/>
  <c r="I25" i="19"/>
  <c r="I20" i="19"/>
  <c r="I16" i="19"/>
  <c r="I28" i="19"/>
  <c r="I24" i="19"/>
  <c r="I19" i="19"/>
  <c r="I15" i="19"/>
  <c r="I27" i="19"/>
  <c r="I23" i="19"/>
  <c r="I18" i="19"/>
  <c r="I14" i="19"/>
  <c r="AA654" i="9"/>
  <c r="AB654" i="9" s="1"/>
  <c r="Z532" i="9"/>
  <c r="Z538" i="9" s="1"/>
  <c r="AB61" i="9"/>
  <c r="G8" i="5"/>
  <c r="F8" i="5"/>
  <c r="E8" i="5"/>
  <c r="H8" i="5" s="1"/>
  <c r="C8" i="5"/>
  <c r="D8" i="5"/>
  <c r="L54" i="17"/>
  <c r="L50" i="17"/>
  <c r="L45" i="17"/>
  <c r="L40" i="17"/>
  <c r="L36" i="17"/>
  <c r="L32" i="17"/>
  <c r="L28" i="17"/>
  <c r="L24" i="17"/>
  <c r="L20" i="17"/>
  <c r="L53" i="17"/>
  <c r="L49" i="17"/>
  <c r="L44" i="17"/>
  <c r="L39" i="17"/>
  <c r="L35" i="17"/>
  <c r="L31" i="17"/>
  <c r="L27" i="17"/>
  <c r="L23" i="17"/>
  <c r="L19" i="17"/>
  <c r="L52" i="17"/>
  <c r="L48" i="17"/>
  <c r="L43" i="17"/>
  <c r="L38" i="17"/>
  <c r="L34" i="17"/>
  <c r="L30" i="17"/>
  <c r="L26" i="17"/>
  <c r="L22" i="17"/>
  <c r="L18" i="17"/>
  <c r="L51" i="17"/>
  <c r="L46" i="17"/>
  <c r="L42" i="17"/>
  <c r="L14" i="17" s="1"/>
  <c r="L37" i="17"/>
  <c r="L33" i="17"/>
  <c r="L29" i="17"/>
  <c r="L25" i="17"/>
  <c r="L21" i="17"/>
  <c r="L17" i="17"/>
  <c r="AA667" i="9"/>
  <c r="AB668" i="9"/>
  <c r="C13" i="5"/>
  <c r="D13" i="5"/>
  <c r="Z592" i="9"/>
  <c r="G10" i="5"/>
  <c r="F10" i="5"/>
  <c r="E10" i="5"/>
  <c r="J10" i="5"/>
  <c r="I10" i="5"/>
  <c r="D6" i="5"/>
  <c r="J6" i="5"/>
  <c r="I6" i="5"/>
  <c r="Z572" i="9"/>
  <c r="Z578" i="9" s="1"/>
  <c r="Z122" i="9"/>
  <c r="Z128" i="9" s="1"/>
  <c r="AB82" i="9"/>
  <c r="G9" i="5"/>
  <c r="C9" i="5"/>
  <c r="F9" i="5"/>
  <c r="E9" i="5"/>
  <c r="D9" i="5"/>
  <c r="L54" i="16"/>
  <c r="L50" i="16"/>
  <c r="L45" i="16"/>
  <c r="L40" i="16"/>
  <c r="L36" i="16"/>
  <c r="L32" i="16"/>
  <c r="L28" i="16"/>
  <c r="L24" i="16"/>
  <c r="L20" i="16"/>
  <c r="L53" i="16"/>
  <c r="L49" i="16"/>
  <c r="L44" i="16"/>
  <c r="L39" i="16"/>
  <c r="L35" i="16"/>
  <c r="L31" i="16"/>
  <c r="L27" i="16"/>
  <c r="L23" i="16"/>
  <c r="L19" i="16"/>
  <c r="L52" i="16"/>
  <c r="L48" i="16"/>
  <c r="L43" i="16"/>
  <c r="L38" i="16"/>
  <c r="L34" i="16"/>
  <c r="L30" i="16"/>
  <c r="L26" i="16"/>
  <c r="L22" i="16"/>
  <c r="L18" i="16"/>
  <c r="L51" i="16"/>
  <c r="L46" i="16"/>
  <c r="L42" i="16"/>
  <c r="L37" i="16"/>
  <c r="L33" i="16"/>
  <c r="L29" i="16"/>
  <c r="L25" i="16"/>
  <c r="L21" i="16"/>
  <c r="L17" i="16"/>
  <c r="L12" i="16" s="1"/>
  <c r="Z662" i="9"/>
  <c r="I8" i="5" l="1"/>
  <c r="J8" i="5"/>
  <c r="I7" i="5"/>
  <c r="J7" i="5"/>
  <c r="AB72" i="9"/>
  <c r="AA71" i="9"/>
  <c r="AA597" i="9"/>
  <c r="L14" i="15"/>
  <c r="H10" i="5"/>
  <c r="G13" i="5"/>
  <c r="F13" i="5"/>
  <c r="E13" i="5"/>
  <c r="J13" i="5"/>
  <c r="I13" i="5"/>
  <c r="L15" i="16"/>
  <c r="L12" i="17"/>
  <c r="L15" i="17"/>
  <c r="G14" i="5"/>
  <c r="I14" i="5"/>
  <c r="F14" i="5"/>
  <c r="E14" i="5"/>
  <c r="H14" i="5" s="1"/>
  <c r="J14" i="5"/>
  <c r="L13" i="15"/>
  <c r="L12" i="15"/>
  <c r="K11" i="18"/>
  <c r="Z88" i="9"/>
  <c r="Z71" i="9"/>
  <c r="G12" i="5"/>
  <c r="F12" i="5"/>
  <c r="E12" i="5"/>
  <c r="H12" i="5" s="1"/>
  <c r="I12" i="5"/>
  <c r="J12" i="5"/>
  <c r="K12" i="18"/>
  <c r="L13" i="16"/>
  <c r="L11" i="16" s="1"/>
  <c r="D11" i="5"/>
  <c r="H9" i="5"/>
  <c r="C11" i="5"/>
  <c r="C17" i="5" s="1"/>
  <c r="L14" i="16"/>
  <c r="D17" i="5"/>
  <c r="L13" i="17"/>
  <c r="L15" i="15"/>
  <c r="G11" i="5"/>
  <c r="G17" i="5" s="1"/>
  <c r="F11" i="5"/>
  <c r="F17" i="5" s="1"/>
  <c r="E11" i="5"/>
  <c r="H11" i="5" s="1"/>
  <c r="I11" i="5"/>
  <c r="J11" i="5"/>
  <c r="C18" i="5" l="1"/>
  <c r="K10" i="18"/>
  <c r="L11" i="17"/>
  <c r="L10" i="17" s="1"/>
  <c r="I9" i="5"/>
  <c r="I17" i="5" s="1"/>
  <c r="J9" i="5"/>
  <c r="J17" i="5" s="1"/>
  <c r="J29" i="5"/>
  <c r="C25" i="5"/>
  <c r="J42" i="6"/>
  <c r="H13" i="5"/>
  <c r="H17" i="5" s="1"/>
  <c r="H42" i="6" s="1"/>
  <c r="E17" i="5"/>
  <c r="L10" i="16"/>
  <c r="L11" i="15"/>
  <c r="L10" i="15" s="1"/>
  <c r="I18" i="5" l="1"/>
  <c r="H16" i="6" l="1"/>
  <c r="H30" i="6"/>
  <c r="I27" i="6"/>
  <c r="K27" i="6" s="1"/>
  <c r="G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F686E4AB-F155-406C-A7CA-21F139AA8C92}">
      <text>
        <r>
          <rPr>
            <sz val="12"/>
            <color indexed="81"/>
            <rFont val="Tahoma"/>
            <family val="2"/>
            <charset val="238"/>
          </rPr>
          <t>wpisz nazwę szkoły</t>
        </r>
      </text>
    </comment>
    <comment ref="B9" authorId="0" shapeId="0" xr:uid="{3A7F7FF0-A2C7-494C-97F4-A72C880CA65F}">
      <text>
        <r>
          <rPr>
            <b/>
            <sz val="9"/>
            <color indexed="81"/>
            <rFont val="Tahoma"/>
            <family val="2"/>
            <charset val="238"/>
          </rPr>
          <t>Wpisz patrona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author>
  </authors>
  <commentList>
    <comment ref="J11" authorId="0" shapeId="0" xr:uid="{4B490393-0CAD-44D3-8A42-9098EF70F9AF}">
      <text>
        <r>
          <rPr>
            <b/>
            <sz val="8"/>
            <color indexed="10"/>
            <rFont val="Tahoma"/>
            <family val="2"/>
            <charset val="238"/>
          </rPr>
          <t>ML:</t>
        </r>
        <r>
          <rPr>
            <sz val="8"/>
            <color indexed="10"/>
            <rFont val="Tahoma"/>
            <family val="2"/>
            <charset val="238"/>
          </rPr>
          <t xml:space="preserve">
Uzupełnij pola zacieniowane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Y5" authorId="0" shapeId="0" xr:uid="{8CF7CDE9-B6A3-41B2-9C75-96BEA3ABF4D8}">
      <text>
        <r>
          <rPr>
            <b/>
            <sz val="10"/>
            <color indexed="81"/>
            <rFont val="Tahoma"/>
            <family val="2"/>
            <charset val="238"/>
          </rPr>
          <t>wpisz ilość godz. etatowych</t>
        </r>
        <r>
          <rPr>
            <sz val="8"/>
            <color indexed="81"/>
            <rFont val="Tahoma"/>
            <family val="2"/>
            <charset val="238"/>
          </rPr>
          <t xml:space="preserve">
</t>
        </r>
      </text>
    </comment>
    <comment ref="Y14" authorId="0" shapeId="0" xr:uid="{06FAA293-2DC6-42C5-AF92-D62FD1514F6A}">
      <text>
        <r>
          <rPr>
            <b/>
            <sz val="10"/>
            <color indexed="81"/>
            <rFont val="Tahoma"/>
            <family val="2"/>
            <charset val="238"/>
          </rPr>
          <t>wpisz ilość godz. etatowych</t>
        </r>
      </text>
    </comment>
    <comment ref="Y22" authorId="0" shapeId="0" xr:uid="{4461A1E6-367E-4EB3-A49D-00AD9EDE11B7}">
      <text>
        <r>
          <rPr>
            <b/>
            <sz val="10"/>
            <color indexed="81"/>
            <rFont val="Tahoma"/>
            <family val="2"/>
            <charset val="238"/>
          </rPr>
          <t>wpisz ilość godz. etatowych</t>
        </r>
      </text>
    </comment>
    <comment ref="Y31" authorId="0" shapeId="0" xr:uid="{FF9EBE60-58AA-4DCF-BE73-803269177EC8}">
      <text>
        <r>
          <rPr>
            <b/>
            <sz val="10"/>
            <color indexed="81"/>
            <rFont val="Tahoma"/>
            <family val="2"/>
            <charset val="238"/>
          </rPr>
          <t>wpisz ilość godz. etatowych</t>
        </r>
      </text>
    </comment>
    <comment ref="Y41" authorId="0" shapeId="0" xr:uid="{8515E35A-5B55-420C-8293-387ECBB44A70}">
      <text>
        <r>
          <rPr>
            <b/>
            <sz val="10"/>
            <color indexed="81"/>
            <rFont val="Tahoma"/>
            <family val="2"/>
            <charset val="238"/>
          </rPr>
          <t>wpisz ilość godz. etatowyc</t>
        </r>
        <r>
          <rPr>
            <b/>
            <sz val="8"/>
            <color indexed="81"/>
            <rFont val="Tahoma"/>
            <family val="2"/>
            <charset val="238"/>
          </rPr>
          <t>h</t>
        </r>
      </text>
    </comment>
    <comment ref="Y51" authorId="0" shapeId="0" xr:uid="{EF215ACA-A894-46B4-942E-73D2327D0894}">
      <text>
        <r>
          <rPr>
            <b/>
            <sz val="10"/>
            <color indexed="81"/>
            <rFont val="Tahoma"/>
            <family val="2"/>
            <charset val="238"/>
          </rPr>
          <t>wpisz ilość godz. etatowych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5" authorId="0" shapeId="0" xr:uid="{5AF896E0-1715-4853-89FE-1787DAF64E17}">
      <text>
        <r>
          <rPr>
            <b/>
            <sz val="9"/>
            <color indexed="81"/>
            <rFont val="Tahoma"/>
            <family val="2"/>
            <charset val="238"/>
          </rPr>
          <t>wpisz rok</t>
        </r>
        <r>
          <rPr>
            <sz val="9"/>
            <color indexed="81"/>
            <rFont val="Tahoma"/>
            <family val="2"/>
            <charset val="238"/>
          </rPr>
          <t xml:space="preserve">
</t>
        </r>
      </text>
    </comment>
    <comment ref="G5" authorId="0" shapeId="0" xr:uid="{D419B6D5-8AC5-42B6-9495-D6A39566D40A}">
      <text>
        <r>
          <rPr>
            <b/>
            <sz val="9"/>
            <color indexed="81"/>
            <rFont val="Tahoma"/>
            <family val="2"/>
            <charset val="238"/>
          </rPr>
          <t>wpisz rok</t>
        </r>
        <r>
          <rPr>
            <sz val="9"/>
            <color indexed="81"/>
            <rFont val="Tahoma"/>
            <family val="2"/>
            <charset val="238"/>
          </rPr>
          <t xml:space="preserve">
</t>
        </r>
      </text>
    </comment>
  </commentList>
</comments>
</file>

<file path=xl/sharedStrings.xml><?xml version="1.0" encoding="utf-8"?>
<sst xmlns="http://schemas.openxmlformats.org/spreadsheetml/2006/main" count="1796" uniqueCount="635">
  <si>
    <t>Przedmioty/ Inni nauczyciele</t>
  </si>
  <si>
    <t>Zajęcia edukacyjne</t>
  </si>
  <si>
    <t>Typy szkół</t>
  </si>
  <si>
    <t>Stopień awansu</t>
  </si>
  <si>
    <t>Specjalność/ specjalizacja</t>
  </si>
  <si>
    <t>biologia</t>
  </si>
  <si>
    <t>dodatk. zajęcia edukacyjne</t>
  </si>
  <si>
    <t>dze</t>
  </si>
  <si>
    <t>LSP</t>
  </si>
  <si>
    <t>dyplomowany</t>
  </si>
  <si>
    <t>D</t>
  </si>
  <si>
    <t>Aranżacja przestrzeni - aranżacja wnętrz</t>
  </si>
  <si>
    <t>Ap-aw</t>
  </si>
  <si>
    <t>biznes i zarzadzanie</t>
  </si>
  <si>
    <t>godziny do dysp. dyrekt.</t>
  </si>
  <si>
    <t>gdd</t>
  </si>
  <si>
    <t>PSP</t>
  </si>
  <si>
    <t>mian. plan. przyst. do post. kwalif.</t>
  </si>
  <si>
    <t>M1</t>
  </si>
  <si>
    <t>Aranżacja przestrzeni - projektowanie przestrzeni wystawienniczej</t>
  </si>
  <si>
    <t>Ap-ppw</t>
  </si>
  <si>
    <t xml:space="preserve">chemia </t>
  </si>
  <si>
    <t>indywidualny tok naucz.</t>
  </si>
  <si>
    <t>itn</t>
  </si>
  <si>
    <t>mianowany</t>
  </si>
  <si>
    <t>M</t>
  </si>
  <si>
    <t>Fotografia i film - animacja filmowa</t>
  </si>
  <si>
    <t>Ff-af</t>
  </si>
  <si>
    <t>edukacja dla bezpieczeństwa</t>
  </si>
  <si>
    <t>inne zajęcia edukacyjne</t>
  </si>
  <si>
    <t>inne</t>
  </si>
  <si>
    <t>naucz. plan. przyst. do post. egz.</t>
  </si>
  <si>
    <t>NP1</t>
  </si>
  <si>
    <t>Fotografia i film - animacja komputerowa</t>
  </si>
  <si>
    <t>Ff-ak</t>
  </si>
  <si>
    <t>etyka</t>
  </si>
  <si>
    <t>nauczanie indywidualne</t>
  </si>
  <si>
    <t>ind</t>
  </si>
  <si>
    <t>Szkoła</t>
  </si>
  <si>
    <t>Fotografia i film - fotografia artystyczna</t>
  </si>
  <si>
    <t>Ff-fa</t>
  </si>
  <si>
    <t>filozofia</t>
  </si>
  <si>
    <t>zajęcia obowiązkowe</t>
  </si>
  <si>
    <t>ob.</t>
  </si>
  <si>
    <t>Nauczyciel początkujący</t>
  </si>
  <si>
    <t>Fotografia i film - realizacja obrazu filmowego</t>
  </si>
  <si>
    <t>Ff-ro</t>
  </si>
  <si>
    <t>fizyka</t>
  </si>
  <si>
    <t>zajęcia rewalidacyjne</t>
  </si>
  <si>
    <t>rew</t>
  </si>
  <si>
    <t>publiczna</t>
  </si>
  <si>
    <t>Fotografia i film - realizacje intermedialne</t>
  </si>
  <si>
    <t>Ff-ri</t>
  </si>
  <si>
    <t>geografia</t>
  </si>
  <si>
    <t>zajęcia świetlicowe</t>
  </si>
  <si>
    <t>zśw</t>
  </si>
  <si>
    <t>niepubliczna</t>
  </si>
  <si>
    <t>nauczyciel początkujący</t>
  </si>
  <si>
    <t>NP.</t>
  </si>
  <si>
    <t>Formy rzeźbiarskie - ceramika artystyczna</t>
  </si>
  <si>
    <t>Fr-c</t>
  </si>
  <si>
    <t>historia</t>
  </si>
  <si>
    <t>Formy rzeźbiarskie - kamieniarstwo artystyczne i sztukatorstwo</t>
  </si>
  <si>
    <t>Fr-ks</t>
  </si>
  <si>
    <t>historia i terażniejszość</t>
  </si>
  <si>
    <t>Formy rzeźbiarskie - kowalstwo artystyczne i metaloplastyka</t>
  </si>
  <si>
    <t>Fr-km</t>
  </si>
  <si>
    <t>historia muzyki</t>
  </si>
  <si>
    <t>Formy rzeźbiarskie - snycertwo</t>
  </si>
  <si>
    <t>Fr-s</t>
  </si>
  <si>
    <t>historia sztuki</t>
  </si>
  <si>
    <t>Formy rzeźbiarskie - szkło artystyczne</t>
  </si>
  <si>
    <t>Fr-sa</t>
  </si>
  <si>
    <t>historia tańca</t>
  </si>
  <si>
    <t>Formy rzeźbiarskie - techniki rzeźbiarskie</t>
  </si>
  <si>
    <t>Fr-tr</t>
  </si>
  <si>
    <t>informatyka</t>
  </si>
  <si>
    <t>Płeć</t>
  </si>
  <si>
    <t>Przygot. pedagogiczne</t>
  </si>
  <si>
    <t>Tytuł naukowy</t>
  </si>
  <si>
    <t>Formy użytkowe-wzornictwo - projektowanie wyrobów artystycznych</t>
  </si>
  <si>
    <t>Fuw-pwa</t>
  </si>
  <si>
    <t>j. angielski</t>
  </si>
  <si>
    <t>Formy użytkowe-wzornictwo - lutnictwo artystyczne</t>
  </si>
  <si>
    <t>Fuw-la</t>
  </si>
  <si>
    <t>j. francuski</t>
  </si>
  <si>
    <t>kobieta</t>
  </si>
  <si>
    <t>k</t>
  </si>
  <si>
    <t>tak</t>
  </si>
  <si>
    <t>TAK</t>
  </si>
  <si>
    <t>licencjat</t>
  </si>
  <si>
    <t>lic.</t>
  </si>
  <si>
    <t>Formy użytkowe-wzornictwo - meblarstwo artystyczne</t>
  </si>
  <si>
    <t>Fuw-ma</t>
  </si>
  <si>
    <t>j. niemiecki</t>
  </si>
  <si>
    <t>mężczyzna</t>
  </si>
  <si>
    <t>m</t>
  </si>
  <si>
    <t>nie</t>
  </si>
  <si>
    <t>NIE</t>
  </si>
  <si>
    <t>inżynier</t>
  </si>
  <si>
    <t>inż.</t>
  </si>
  <si>
    <t>Formy użytkowe-wzornictwo - projektowanie ubioru</t>
  </si>
  <si>
    <t>Fuw-pu</t>
  </si>
  <si>
    <t>j. polski</t>
  </si>
  <si>
    <t>magister</t>
  </si>
  <si>
    <t>mgr</t>
  </si>
  <si>
    <t>Formy użytkowe-wzornictwo - projektowanie zabawek</t>
  </si>
  <si>
    <t>Fuw-pz</t>
  </si>
  <si>
    <t>j.łaciński. i kult. antyczna</t>
  </si>
  <si>
    <t>mgr inż.</t>
  </si>
  <si>
    <t>mgri.</t>
  </si>
  <si>
    <t>Formy użytkowe-wzornictwo - tkanina artystyczna</t>
  </si>
  <si>
    <t>Fuw-ta</t>
  </si>
  <si>
    <t>j.rosyjski</t>
  </si>
  <si>
    <t>Przedmioty w zakresie rozszerzonym lub uzupełniającym</t>
  </si>
  <si>
    <t>doktor</t>
  </si>
  <si>
    <t>dr</t>
  </si>
  <si>
    <t>Formy użytkowe-wzornictwo - jubilerstwo</t>
  </si>
  <si>
    <t>Fuw-j</t>
  </si>
  <si>
    <t>matematyka</t>
  </si>
  <si>
    <t>doktor hab.</t>
  </si>
  <si>
    <t>drhab.</t>
  </si>
  <si>
    <t>Projektowanie użytkowe - wzornictwo artystyczne</t>
  </si>
  <si>
    <t>Pu-wa</t>
  </si>
  <si>
    <t>muzyka</t>
  </si>
  <si>
    <t>profesor</t>
  </si>
  <si>
    <t>prof.</t>
  </si>
  <si>
    <t>Projektowanie użytkowe - projektowanie przestrzeni</t>
  </si>
  <si>
    <t>Pu-pp</t>
  </si>
  <si>
    <t>podstawy fotografii i filmu</t>
  </si>
  <si>
    <t>Projektowanie użytkowe - lutnictwo artystyczne</t>
  </si>
  <si>
    <t>Pu-la</t>
  </si>
  <si>
    <t>podstawy projektowania</t>
  </si>
  <si>
    <t>biznes i zarządzanie</t>
  </si>
  <si>
    <t>Projektowanie użytkowe - meblarstwo artystyczne</t>
  </si>
  <si>
    <t>Pu-ma</t>
  </si>
  <si>
    <t>podstawy przedsiębiorczości</t>
  </si>
  <si>
    <t>Projektowanie użytkowe - projektowanie ubioru</t>
  </si>
  <si>
    <t>Pu-pu</t>
  </si>
  <si>
    <t>projektowanie multimedialne</t>
  </si>
  <si>
    <t>Projektowanie użytkowe - projektowanie zabawek</t>
  </si>
  <si>
    <t>Pu-pz</t>
  </si>
  <si>
    <t>przedmiot główny - specjal. art.</t>
  </si>
  <si>
    <t>Projektowanie użytkowe - tkanina artystyczna</t>
  </si>
  <si>
    <t>Pu-ta</t>
  </si>
  <si>
    <t>religia</t>
  </si>
  <si>
    <t>Regiony</t>
  </si>
  <si>
    <t>Projektowanie użytkowe - jubilerstwo</t>
  </si>
  <si>
    <t>Pu-j</t>
  </si>
  <si>
    <t>rysunek i malarstwo</t>
  </si>
  <si>
    <t>Techniki graficzne - projektowanie graficzne</t>
  </si>
  <si>
    <t>Tg-pg</t>
  </si>
  <si>
    <t>rzeźba</t>
  </si>
  <si>
    <t>Techniki graficzne - publikacje multimedialne</t>
  </si>
  <si>
    <t>Tg-pm</t>
  </si>
  <si>
    <t>specjalność/specjalizacja</t>
  </si>
  <si>
    <t>Region I - Zachodniopomorski</t>
  </si>
  <si>
    <t>Techniki graficzne - technuiki druku artystycznego</t>
  </si>
  <si>
    <t>Tg-td</t>
  </si>
  <si>
    <t>wiedza o społeczeństwie</t>
  </si>
  <si>
    <t>Region III - Pomorski</t>
  </si>
  <si>
    <t>Techniki malarskie - tradycyjne techniki malarskie i pozłotnicze</t>
  </si>
  <si>
    <t>Tm-ttmp</t>
  </si>
  <si>
    <t>wychowanie do życia w rodz.</t>
  </si>
  <si>
    <t>Region IV - Kujawsko - Pomorski</t>
  </si>
  <si>
    <t>Techniki malarskie - mural</t>
  </si>
  <si>
    <t>Tm-m</t>
  </si>
  <si>
    <t>wychowanie fizyczne</t>
  </si>
  <si>
    <t>j. łaciński i kult.antyczna</t>
  </si>
  <si>
    <t>Region V - Wielkopolski</t>
  </si>
  <si>
    <t>Techniki malarskie - witraż</t>
  </si>
  <si>
    <t>Tm-w</t>
  </si>
  <si>
    <t>zajęcia z wychowawcą</t>
  </si>
  <si>
    <t>język angielski</t>
  </si>
  <si>
    <t>Region VI - Lubuski</t>
  </si>
  <si>
    <t>Techniki renowacyjne - renowacja elementów architektury</t>
  </si>
  <si>
    <t>Tr-ra</t>
  </si>
  <si>
    <t>język francuski</t>
  </si>
  <si>
    <t>Region VII - Dolnośląski</t>
  </si>
  <si>
    <t>Techniki renowacyjne - renowacja mebli i wyrobów snycerskich</t>
  </si>
  <si>
    <t>Tr-rm</t>
  </si>
  <si>
    <t>język niemiecki</t>
  </si>
  <si>
    <t>Region VIII - Opolski</t>
  </si>
  <si>
    <t>Techniki scenograficzne - charakteryzacja i wizaż</t>
  </si>
  <si>
    <t>Ts-cw</t>
  </si>
  <si>
    <t>język polski</t>
  </si>
  <si>
    <t>Region IX -Śląski</t>
  </si>
  <si>
    <t>Techniki scenograficzne - modelatorstwo i dekoratorstwo</t>
  </si>
  <si>
    <t>Ts-md</t>
  </si>
  <si>
    <t>język rosyjski</t>
  </si>
  <si>
    <t>Region X - Małopolski, Świętokrzyski</t>
  </si>
  <si>
    <t>Techniki scenograficzne - stylizacja kostiumu i kreacja wizerunku</t>
  </si>
  <si>
    <t>Ts-sk</t>
  </si>
  <si>
    <t>Region XI - Podkarpacki</t>
  </si>
  <si>
    <t>Techniki scenograficzne - projektowanie kostiumu scenicznego</t>
  </si>
  <si>
    <t>Ts-pk</t>
  </si>
  <si>
    <t>Region XII - Lubelski</t>
  </si>
  <si>
    <t>Region XIII - Łódzki</t>
  </si>
  <si>
    <t>Region XIV - XV - Warmińsko-Mazurski i Podlaski</t>
  </si>
  <si>
    <t>Zakres zajęć edukacyjnych</t>
  </si>
  <si>
    <t>Region XVI - Mazowiecki</t>
  </si>
  <si>
    <t>podstwowy</t>
  </si>
  <si>
    <t>P</t>
  </si>
  <si>
    <t>rozszerzony</t>
  </si>
  <si>
    <t>R</t>
  </si>
  <si>
    <t>bibliotekarz</t>
  </si>
  <si>
    <t>uzupełniające</t>
  </si>
  <si>
    <t>U</t>
  </si>
  <si>
    <t>logopeda</t>
  </si>
  <si>
    <t>Egzaminy zewnętrzne</t>
  </si>
  <si>
    <t>nauczyciel zawodu</t>
  </si>
  <si>
    <t>pedagog</t>
  </si>
  <si>
    <t>Aneks, na dzień:</t>
  </si>
  <si>
    <t>Forma zatrudnienia</t>
  </si>
  <si>
    <t>pedagog specjalny</t>
  </si>
  <si>
    <t>egzamin maturalny</t>
  </si>
  <si>
    <t>psycholog</t>
  </si>
  <si>
    <t>Zajęcia inne niż w systemie lekc-klasow.</t>
  </si>
  <si>
    <t>wychowawca klasy</t>
  </si>
  <si>
    <t>in</t>
  </si>
  <si>
    <t>wychowawca w internacie</t>
  </si>
  <si>
    <t>Organ prowadzący</t>
  </si>
  <si>
    <t>umowa na czas określony</t>
  </si>
  <si>
    <t>uo</t>
  </si>
  <si>
    <t>plener artystyczny</t>
  </si>
  <si>
    <t>umowa na czas nieokreślony</t>
  </si>
  <si>
    <t>un</t>
  </si>
  <si>
    <t>obóz naukowy</t>
  </si>
  <si>
    <t>mianowanie</t>
  </si>
  <si>
    <t>MKiDN</t>
  </si>
  <si>
    <t>obóz artystyczny</t>
  </si>
  <si>
    <t>JST</t>
  </si>
  <si>
    <t>realizacja spekt/przedstaw</t>
  </si>
  <si>
    <t>osoba fizyczna</t>
  </si>
  <si>
    <t>realizacja koncertów</t>
  </si>
  <si>
    <t>Symbole cyfrowe</t>
  </si>
  <si>
    <t>realizacja wystaw</t>
  </si>
  <si>
    <t>343204  Plastyk</t>
  </si>
  <si>
    <t>Wpisz aneks i datę</t>
  </si>
  <si>
    <t>logo szkoły-                                                         wkleic przez obiekt clipart</t>
  </si>
  <si>
    <t>Numer teczki:</t>
  </si>
  <si>
    <t>Nazwa skrócona:</t>
  </si>
  <si>
    <t>?</t>
  </si>
  <si>
    <t>Rok szkolny:</t>
  </si>
  <si>
    <t>2023/2024</t>
  </si>
  <si>
    <t>ARKUSZ ORGANIZACYJNY SZKOŁY ARTYSTYCZNEJ</t>
  </si>
  <si>
    <t>Imienia</t>
  </si>
  <si>
    <t>Dane adresowe</t>
  </si>
  <si>
    <t>REGON</t>
  </si>
  <si>
    <t>Region</t>
  </si>
  <si>
    <t>Rok założenia</t>
  </si>
  <si>
    <t>Kod:</t>
  </si>
  <si>
    <t>Miejscowość:</t>
  </si>
  <si>
    <t>Ulica, nr:</t>
  </si>
  <si>
    <t>Fax:</t>
  </si>
  <si>
    <t>Nr tel:</t>
  </si>
  <si>
    <t>Nr tel. komórkowego:</t>
  </si>
  <si>
    <t>E-mail:</t>
  </si>
  <si>
    <t>Strona www:</t>
  </si>
  <si>
    <r>
      <rPr>
        <b/>
        <sz val="12"/>
        <rFont val="Arial CE"/>
        <charset val="238"/>
      </rPr>
      <t>Szkoły w zespole</t>
    </r>
    <r>
      <rPr>
        <b/>
        <sz val="8"/>
        <rFont val="Arial CE"/>
        <charset val="238"/>
      </rPr>
      <t xml:space="preserve"> </t>
    </r>
    <r>
      <rPr>
        <sz val="8"/>
        <rFont val="Arial CE"/>
        <charset val="238"/>
      </rPr>
      <t>(wypełniają tylko zespoły szkół)</t>
    </r>
  </si>
  <si>
    <t xml:space="preserve"> Nazwa:</t>
  </si>
  <si>
    <t>Nazwa skrócona</t>
  </si>
  <si>
    <t>REGON:</t>
  </si>
  <si>
    <t>Dane organu prowadzącego szkołę:</t>
  </si>
  <si>
    <t>Organ prow.:</t>
  </si>
  <si>
    <t>Nazwa (nazwisko)</t>
  </si>
  <si>
    <t>KOD</t>
  </si>
  <si>
    <t>Ulica nr:</t>
  </si>
  <si>
    <t>Tel:</t>
  </si>
  <si>
    <t>Informacje dodatkowe:</t>
  </si>
  <si>
    <t>Tytuł zawodowy (kod i tytuł)</t>
  </si>
  <si>
    <t>Kształcenie ogólnokształcące:</t>
  </si>
  <si>
    <t>Realizowane etapy edukacjne (usuń niewłaściwe) :</t>
  </si>
  <si>
    <t>III etap</t>
  </si>
  <si>
    <t>Egzamin zewnętrzny:</t>
  </si>
  <si>
    <t>Związki zawodowe:</t>
  </si>
  <si>
    <t>Czy działają:</t>
  </si>
  <si>
    <t>Czy szkoła posiada internat/bursę?</t>
  </si>
  <si>
    <t xml:space="preserve">1. </t>
  </si>
  <si>
    <t>Rada Szkoły</t>
  </si>
  <si>
    <t>2.</t>
  </si>
  <si>
    <t>Rada Rodziców</t>
  </si>
  <si>
    <t>3.</t>
  </si>
  <si>
    <t>Samorząd Ucz.</t>
  </si>
  <si>
    <t>Arkusz został zaopiniowany przez:</t>
  </si>
  <si>
    <t>data</t>
  </si>
  <si>
    <t>Radę Pedagogiczną</t>
  </si>
  <si>
    <t xml:space="preserve">ZESTAWIENIE  LICZBOWE PERSONELU I GODZIN </t>
  </si>
  <si>
    <t xml:space="preserve">Charakter służby pracownika </t>
  </si>
  <si>
    <t>Liczba osób</t>
  </si>
  <si>
    <t>Pełnozatrudnieni</t>
  </si>
  <si>
    <t>Niepełno-zatrudnieni</t>
  </si>
  <si>
    <t>Ogółem godz. tygodn.</t>
  </si>
  <si>
    <t>Etaty</t>
  </si>
  <si>
    <t>Niepełno- zatrudnieni</t>
  </si>
  <si>
    <t>godziny obowiązkowe</t>
  </si>
  <si>
    <t>godziny ponadwymiarowe</t>
  </si>
  <si>
    <t>DYREKTOR</t>
  </si>
  <si>
    <t xml:space="preserve">WICEDYREKTORZY </t>
  </si>
  <si>
    <t xml:space="preserve">NAUCZYCIELE  PEŁNIĄCY  INNE  FUNKCJE  KIEROWNICZE                                                                                                                                                                                 </t>
  </si>
  <si>
    <t xml:space="preserve">NAUCZYCIELE REALIZUJĄCY OBOWIĄZKOWY WYMIAR 18 GODZIN TYGODNIOWO                                                                                                                                                   </t>
  </si>
  <si>
    <t>NAUCZYCIELE  REALIZUJĄCY OBOWIĄZKOWY WYMIAR =&gt;20 GODZIN TYGODNIOWO (psycholog, pedagog szkolny)</t>
  </si>
  <si>
    <t>NAUCZYCIELE ZAWODU REALIZUJĄCY OBOWIĄZKOWY WYMIAR 20 GODZIN TYGODNIOWO</t>
  </si>
  <si>
    <t>WYCHOWAWCY ŚWIETLICY REALIZUJĄCY OBOWIĄZKOWO WYMIAR 26 GODZIN TYGODNIOWO</t>
  </si>
  <si>
    <t>NAUCZYCIELE REALIZUJĄCY OBOWIĄZKOWY WYMIAR 30 GODZ. TYG. (bibliotekarz, wychowawca internatu - bursy)</t>
  </si>
  <si>
    <t>NAUCZYCIELE REALIZUJĄCY INNY WYMIAR GODZIN ETATOWYCH W TYG. LUB ŁĄCZĄCY  ETATY O RÓŻNYCH WYMIARACH GODZIN ETATOWYCH</t>
  </si>
  <si>
    <r>
      <t>NAUCZYCIELE NA URLOPACH PŁATNYCH</t>
    </r>
    <r>
      <rPr>
        <b/>
        <sz val="8"/>
        <rFont val="Arial CE"/>
        <charset val="238"/>
      </rPr>
      <t xml:space="preserve"> (urlopy zdrowotne, stan nieczynny, inne)</t>
    </r>
  </si>
  <si>
    <r>
      <t xml:space="preserve">NAUCZYCIELE NA URLOPACH BEZPŁATNYCH </t>
    </r>
    <r>
      <rPr>
        <b/>
        <sz val="8"/>
        <rFont val="Arial CE"/>
        <charset val="238"/>
      </rPr>
      <t>(urlopy bezpłatne,macierzyńskie, urlopy wychowawcze, i inne)</t>
    </r>
  </si>
  <si>
    <t xml:space="preserve">OGÓŁEM   </t>
  </si>
  <si>
    <t>Charakter służbowy pracownika</t>
  </si>
  <si>
    <t>Pełno-           zatrudnieni</t>
  </si>
  <si>
    <t>Niepełno-     zatrudnieni</t>
  </si>
  <si>
    <t>godziny w wymiarze obowiązującym</t>
  </si>
  <si>
    <t>Liczba etatów</t>
  </si>
  <si>
    <t>Liczba oddziałów</t>
  </si>
  <si>
    <t xml:space="preserve">PRACOWNICY ADMINISTRACYJNO-BIUROWI </t>
  </si>
  <si>
    <t>PRACOWNICY GOSPODARCZY I OBSŁUGI</t>
  </si>
  <si>
    <t>Liczba uczniów</t>
  </si>
  <si>
    <t xml:space="preserve">PRACOWNICY SEZONOWI </t>
  </si>
  <si>
    <t>LSP(5)</t>
  </si>
  <si>
    <t xml:space="preserve">Liczba pracowników zatrudnionych w szkole ogółem: </t>
  </si>
  <si>
    <t xml:space="preserve">Razem etatów: </t>
  </si>
  <si>
    <t>Ogółem</t>
  </si>
  <si>
    <t>Stopnie awansu zawodowego</t>
  </si>
  <si>
    <t>Nauczyciel nieposiadający st. awansu zawodowego (nauczyciel początkujący)</t>
  </si>
  <si>
    <t>Naucz. plan. przystąpienie do postęp. egz. w br. szk.</t>
  </si>
  <si>
    <t>Mianowany</t>
  </si>
  <si>
    <t>Mian. plan. przystąpienie do postęp. kwal. w br. szk.</t>
  </si>
  <si>
    <t>Dyplomowany</t>
  </si>
  <si>
    <t>Liczba nauczycieli</t>
  </si>
  <si>
    <t>Liczba  etatów</t>
  </si>
  <si>
    <t xml:space="preserve">     Arkusz zatwierdzam:</t>
  </si>
  <si>
    <t xml:space="preserve">   Nazwa organu prowadzącego szkołę</t>
  </si>
  <si>
    <t xml:space="preserve"> Pieczęć i podpis dyrektora</t>
  </si>
  <si>
    <t>(miejscowość, data)</t>
  </si>
  <si>
    <t xml:space="preserve">   ………………………………..., dnia</t>
  </si>
  <si>
    <t>Pieczęć i podpis osoby zatwierdzającej</t>
  </si>
  <si>
    <t>druk:</t>
  </si>
  <si>
    <t>Opinia wizytatora CEA*:</t>
  </si>
  <si>
    <t>w przypadku szkół prowadzonych przez inny organ niż  MKiDN</t>
  </si>
  <si>
    <t>Pieczęć i podpis wizytatora</t>
  </si>
  <si>
    <t>* w przypadku opinIi negatywnej, wizytator dołączy szczegółowe uzasadnienie</t>
  </si>
  <si>
    <t>nr teczki:</t>
  </si>
  <si>
    <t>pieczątka podłużna szkoły</t>
  </si>
  <si>
    <t>ZAŁĄCZNIK FINANSOWY</t>
  </si>
  <si>
    <t>DO ARKUSZA ORGANIZACJI ROKU SZKOLNEGO -</t>
  </si>
  <si>
    <t>(informacja uzupełniająca)</t>
  </si>
  <si>
    <t xml:space="preserve">          Oświadczam, że przedłożony arkusz organizacji roku szkolnego ma pokrycie w środkach przydzielonych szkole na rok 2023 (§4790*-nauczycoeli i § 4010-administracji i obsługi), zgodnie z poniższym zestawieniem:</t>
  </si>
  <si>
    <t xml:space="preserve">pracownicy </t>
  </si>
  <si>
    <t>suma</t>
  </si>
  <si>
    <t>pedagogiczni</t>
  </si>
  <si>
    <t>adm-ob.</t>
  </si>
  <si>
    <t>1.</t>
  </si>
  <si>
    <t>Środki przydzielone §4790*i §4010 na 2023 r.</t>
  </si>
  <si>
    <t>Planowane wykorzystanie §4790*i § 4010 od 1.01.2023 do 31.08.2023 r.</t>
  </si>
  <si>
    <r>
      <t xml:space="preserve">(* </t>
    </r>
    <r>
      <rPr>
        <sz val="8"/>
        <rFont val="Arial"/>
        <family val="2"/>
        <charset val="238"/>
      </rPr>
      <t xml:space="preserve">bez skutku finansowego z tyt. awansu zawodowego </t>
    </r>
    <r>
      <rPr>
        <b/>
        <sz val="8"/>
        <rFont val="Arial"/>
        <family val="2"/>
        <charset val="238"/>
      </rPr>
      <t>w tym:</t>
    </r>
  </si>
  <si>
    <t>a)</t>
  </si>
  <si>
    <t>wynagrodzenia prac. pełnozatrudnionych i niepełnozatrudnionych w zł</t>
  </si>
  <si>
    <t xml:space="preserve"> (nauczyciele bez godzin ponadwymiarowych) </t>
  </si>
  <si>
    <t>b)</t>
  </si>
  <si>
    <t>wynagrodzenia za godziny ponadwymiarowe</t>
  </si>
  <si>
    <t>średnia liczba godzin ponadwymiarowych na pełny etat:</t>
  </si>
  <si>
    <t>c)</t>
  </si>
  <si>
    <t>nagrody jubileuszowe</t>
  </si>
  <si>
    <t>d)</t>
  </si>
  <si>
    <t>odprawy emerytalne</t>
  </si>
  <si>
    <t>e)</t>
  </si>
  <si>
    <t>nagrody dyrektora szkoły (0.8% wynagrodzeń nauczycieli)</t>
  </si>
  <si>
    <t>f)</t>
  </si>
  <si>
    <t>dodatki motywacyjne, funkcyjne</t>
  </si>
  <si>
    <t>g)</t>
  </si>
  <si>
    <t>płatne urlopy zdrowotne</t>
  </si>
  <si>
    <t xml:space="preserve">w przeliczeniu na etaty:   </t>
  </si>
  <si>
    <t>h)</t>
  </si>
  <si>
    <t>urlopy macierzyńskie i bezpłatne                                               w przeliczeniu na etat</t>
  </si>
  <si>
    <t>Planowane wykorzystanie §4790*i § 4010 od 1.09.2023 r. do 31.12. 2023r.</t>
  </si>
  <si>
    <t>(* bez skutku finansowego z tyt. awansu zawodowego w tym:</t>
  </si>
  <si>
    <t>ogółem  etatów:</t>
  </si>
  <si>
    <t>*)</t>
  </si>
  <si>
    <t xml:space="preserve"> dodatki motywacyjne, funkcyjne</t>
  </si>
  <si>
    <t>i)</t>
  </si>
  <si>
    <t>urlopy macierzyńskie i bezpłatne</t>
  </si>
  <si>
    <t xml:space="preserve">Ponadto informuję, że suma godzin </t>
  </si>
  <si>
    <t xml:space="preserve">dydakycznych </t>
  </si>
  <si>
    <t>w tym ponadwymiarowe</t>
  </si>
  <si>
    <t>realizowanych w roku szkolnym 2022/2023</t>
  </si>
  <si>
    <t>planowane w roku 2023/2024</t>
  </si>
  <si>
    <t>bez nauczycieli na urlopach bezpłatnych</t>
  </si>
  <si>
    <t xml:space="preserve">       Jednocześnie oświadczam, że wdrożone nowe ramowe plany nauczania nie wygenerują dodatkowych środków finansowych w kolejnych latach budżetowych.</t>
  </si>
  <si>
    <t>miejscowość</t>
  </si>
  <si>
    <t>Główna Księgowa</t>
  </si>
  <si>
    <t>Dyrektor Szkoły</t>
  </si>
  <si>
    <t xml:space="preserve">Ramowy kalendarz  roku  szkolnego </t>
  </si>
  <si>
    <t>terminy</t>
  </si>
  <si>
    <t>rok szkolny</t>
  </si>
  <si>
    <t>zajęcia dydaktyczne</t>
  </si>
  <si>
    <t>przerwy świąteczne:</t>
  </si>
  <si>
    <t>zimowa</t>
  </si>
  <si>
    <t>wiosenna</t>
  </si>
  <si>
    <t>wakacje :</t>
  </si>
  <si>
    <t>zimowe</t>
  </si>
  <si>
    <t>letnie</t>
  </si>
  <si>
    <t>zajęcia dydakt. w kl.  dyplomowych</t>
  </si>
  <si>
    <t>egzaminy dyplomowe:</t>
  </si>
  <si>
    <t xml:space="preserve">   egzaminy maturalne</t>
  </si>
  <si>
    <t>egzaminy wstępne</t>
  </si>
  <si>
    <t>Liczba tygodni pracy dydaktycznej</t>
  </si>
  <si>
    <t>Terminy</t>
  </si>
  <si>
    <t>Liczba tygodni</t>
  </si>
  <si>
    <t>Uwagi</t>
  </si>
  <si>
    <t>I  o k r e s :</t>
  </si>
  <si>
    <t>w tym</t>
  </si>
  <si>
    <t>zajęcia dydakt. w cyklu k-l</t>
  </si>
  <si>
    <t>??</t>
  </si>
  <si>
    <t>II  o k r e s :</t>
  </si>
  <si>
    <t xml:space="preserve">w tym </t>
  </si>
  <si>
    <t>- w tym w klasach dyplomowych</t>
  </si>
  <si>
    <t>zielona szkoła*</t>
  </si>
  <si>
    <t>plener artystyczny*</t>
  </si>
  <si>
    <t xml:space="preserve">Razem tyg. pracy dydaktycznej w roku szkolnym= </t>
  </si>
  <si>
    <t>tyg</t>
  </si>
  <si>
    <t>W tym zajęcia w klasach dyplomowych</t>
  </si>
  <si>
    <t>*</t>
  </si>
  <si>
    <t>w załączeniu szczegółowy harmonogram planowanych zajęć (zakł = kal.harmszc.)</t>
  </si>
  <si>
    <t>Obowiązująca liczba godzin dydaktycznych nauczycieli w roku szkolnym</t>
  </si>
  <si>
    <t>Liczb godz. obowiązkowych tyg.</t>
  </si>
  <si>
    <t>Liczb godz. obow. rocznie</t>
  </si>
  <si>
    <t>przy 3 godz. tygodniowo=</t>
  </si>
  <si>
    <t>przy 7 godz. tygodniowo=</t>
  </si>
  <si>
    <t>przy 14 godz. tygodniowo=</t>
  </si>
  <si>
    <t>przy 18 godz. tygodniowo=</t>
  </si>
  <si>
    <t>przy 20 godz. tygodniowo=</t>
  </si>
  <si>
    <t>przy 22 godz. tygodniowo=</t>
  </si>
  <si>
    <t>przy 30 godz. tygodniowo=</t>
  </si>
  <si>
    <t xml:space="preserve">Dodatkowe dni wolne od nauk*: </t>
  </si>
  <si>
    <t>Nazwa</t>
  </si>
  <si>
    <t>Liczba dni</t>
  </si>
  <si>
    <t>Termin</t>
  </si>
  <si>
    <t>bez tzw wolnych dni "kalendarzowych"</t>
  </si>
  <si>
    <t>dni</t>
  </si>
  <si>
    <t>Kalendarz B</t>
  </si>
  <si>
    <t xml:space="preserve">Szczegółowy harmonogram zajęć realizowanych w formie innej niż lekcyjno-klasowej </t>
  </si>
  <si>
    <t>Lp.</t>
  </si>
  <si>
    <t>Forma zajęć</t>
  </si>
  <si>
    <t>Cel i założenia programowe</t>
  </si>
  <si>
    <t>Liczba uczestn.</t>
  </si>
  <si>
    <t>Klasy/ oddziały</t>
  </si>
  <si>
    <t>Prowadzący zajęcia</t>
  </si>
  <si>
    <t xml:space="preserve">  PRZYDZIAŁ GODZIN NAUCZYCIELOM NA ROK SZKOLNY </t>
  </si>
  <si>
    <t xml:space="preserve"> </t>
  </si>
  <si>
    <t>Nazwisko i imię</t>
  </si>
  <si>
    <t>Rok urodzenia</t>
  </si>
  <si>
    <t>Staż pracy ogółem</t>
  </si>
  <si>
    <t>Staż pracy pedagogicznej</t>
  </si>
  <si>
    <t>Wykształcenie kierunkowe -uczelnia, wydział, kierunek, specjalność; ew.średnie- szkoła zawód</t>
  </si>
  <si>
    <t>Przygot. pedagog.-uczelnia, instytucja</t>
  </si>
  <si>
    <t xml:space="preserve">Nauczyciel początkujący </t>
  </si>
  <si>
    <t>Specjalność</t>
  </si>
  <si>
    <t>Przedmiot/ specjalizacja</t>
  </si>
  <si>
    <t>Zajęcia edukacujne</t>
  </si>
  <si>
    <t>Zakres zajęć dydakt</t>
  </si>
  <si>
    <t>I</t>
  </si>
  <si>
    <t>II</t>
  </si>
  <si>
    <t>III</t>
  </si>
  <si>
    <t>IV</t>
  </si>
  <si>
    <t>V</t>
  </si>
  <si>
    <t>Zajęcia miedzyklasowe</t>
  </si>
  <si>
    <t>Suma godzin</t>
  </si>
  <si>
    <t>Wymiar godzin obowiązkowych</t>
  </si>
  <si>
    <t>Godziny  ponadwymiarowe</t>
  </si>
  <si>
    <t>Wymiar etatu</t>
  </si>
  <si>
    <t>Kod etatu</t>
  </si>
  <si>
    <t>U W A G I</t>
  </si>
  <si>
    <t>imie nazwisko</t>
  </si>
  <si>
    <t>przedmiot</t>
  </si>
  <si>
    <t>Suma</t>
  </si>
  <si>
    <t>dyr.</t>
  </si>
  <si>
    <t>WICEDYREKTORZY</t>
  </si>
  <si>
    <t>wice</t>
  </si>
  <si>
    <t>Nauczyciele pełniący inne funkcje kierownicze</t>
  </si>
  <si>
    <t>nau_kier</t>
  </si>
  <si>
    <t>Nauczyciele realizujący obowiązkowo wymiar 18 godzin tygodniowo</t>
  </si>
  <si>
    <t>nau_18h</t>
  </si>
  <si>
    <t>Nauczyciele realizujący obowiązkowo wymiar =&gt;20 godzin tygodniowo (pedagog, psycholog,..)</t>
  </si>
  <si>
    <t>nau_20h</t>
  </si>
  <si>
    <t>Nauczyciele zawodu realizujący obowiązkowo wymiar 20 godzin tygodniowo</t>
  </si>
  <si>
    <t>nau_22h</t>
  </si>
  <si>
    <t>Wychowawcy świetlic realizujący obowiązkowy wymiar 26 godzin tygodniowo</t>
  </si>
  <si>
    <t>wychow</t>
  </si>
  <si>
    <t>Nauczyciele (bibliotekarz, wychowawca internatu, bursy) realizujący obowiązkowo wymiar 30 godzin tygodniowo</t>
  </si>
  <si>
    <t>nau_30h</t>
  </si>
  <si>
    <t>Nauczyciele realizujący inny wymiar godzin w etacie lub łączący etaty o różnych wymiarach godzin</t>
  </si>
  <si>
    <t>Nauczyciele na urlopach płatnych</t>
  </si>
  <si>
    <t>x</t>
  </si>
  <si>
    <t>nau_ur_pl</t>
  </si>
  <si>
    <t>Nauczyciele na urlopach bezpłatnych</t>
  </si>
  <si>
    <t>nau_ur_bezpl</t>
  </si>
  <si>
    <t>Pracownicy administracji i obsługi w roku szkolnym</t>
  </si>
  <si>
    <t>Rok ur.</t>
  </si>
  <si>
    <t>Staż</t>
  </si>
  <si>
    <t>Wykształcenie, zawód- specjalność</t>
  </si>
  <si>
    <t>Stanowisko, funkcja</t>
  </si>
  <si>
    <t>Przydział godzin</t>
  </si>
  <si>
    <t>Godziny  nadliczb.</t>
  </si>
  <si>
    <t>Pracownicy administracyji</t>
  </si>
  <si>
    <t>Pracownicy obsługi</t>
  </si>
  <si>
    <t xml:space="preserve">Pracownicy sezonowi </t>
  </si>
  <si>
    <t>Liczba uczniów/ słuchaczy</t>
  </si>
  <si>
    <t xml:space="preserve">Szkoła: </t>
  </si>
  <si>
    <t xml:space="preserve">LSP </t>
  </si>
  <si>
    <t xml:space="preserve">PSP </t>
  </si>
  <si>
    <t>Klasa/ Semestr</t>
  </si>
  <si>
    <t>Razem uczniów/ słuchaczy</t>
  </si>
  <si>
    <t>Liczba dziewcząt:</t>
  </si>
  <si>
    <t>Liczba chłopców:</t>
  </si>
  <si>
    <t>Razem uczniów/ słuchaczy:</t>
  </si>
  <si>
    <t>% dziewcząt</t>
  </si>
  <si>
    <t>% chłopców</t>
  </si>
  <si>
    <t>Liczba uczniów z orzeczeniami PPP</t>
  </si>
  <si>
    <t xml:space="preserve">S p e c y f i k a c j a  wg specjalności/specjalizacji  </t>
  </si>
  <si>
    <t>RAZEM</t>
  </si>
  <si>
    <t>LP</t>
  </si>
  <si>
    <t>Specjalność / specjalizacja</t>
  </si>
  <si>
    <t>klasa/ semestr</t>
  </si>
  <si>
    <t>uczniów/ słuchaczy</t>
  </si>
  <si>
    <t>PODZIAŁ NA GRUPY</t>
  </si>
  <si>
    <t>Grupy miedzyklasowe</t>
  </si>
  <si>
    <t xml:space="preserve">Razem grup </t>
  </si>
  <si>
    <t>Klasa/ semestr</t>
  </si>
  <si>
    <t>Liczba uczniów w oddziałach</t>
  </si>
  <si>
    <t>Lp</t>
  </si>
  <si>
    <t>Przedmiot                        Grupa</t>
  </si>
  <si>
    <t>Biologia</t>
  </si>
  <si>
    <t>Biznes i zarządzanie</t>
  </si>
  <si>
    <t>Chemia</t>
  </si>
  <si>
    <t>Edukacja dla bezpieczeństwa</t>
  </si>
  <si>
    <t>Etyka</t>
  </si>
  <si>
    <t>Fizyka</t>
  </si>
  <si>
    <t>Geografia</t>
  </si>
  <si>
    <t>Historia</t>
  </si>
  <si>
    <t>Historia i terażniejszość</t>
  </si>
  <si>
    <t>Historia sztuki</t>
  </si>
  <si>
    <t>Informatyka</t>
  </si>
  <si>
    <t>Język ........................(I)</t>
  </si>
  <si>
    <t>Język ........................(II)</t>
  </si>
  <si>
    <t>Język polski</t>
  </si>
  <si>
    <t>Matematyka</t>
  </si>
  <si>
    <t>Muzyka</t>
  </si>
  <si>
    <t>Podstawy projektowania</t>
  </si>
  <si>
    <t>Podstawy przedsiębiorczości</t>
  </si>
  <si>
    <t>Postawy fotografii i filmu</t>
  </si>
  <si>
    <t>Projektowanie multimedialne</t>
  </si>
  <si>
    <t>Przedmio główny - specjal. art..</t>
  </si>
  <si>
    <t>Religia</t>
  </si>
  <si>
    <t>Rysunek i malarstwo</t>
  </si>
  <si>
    <t>Rzeźba</t>
  </si>
  <si>
    <t>Specjalność/specjalizacja</t>
  </si>
  <si>
    <t>Wiedza o społeczeństwie</t>
  </si>
  <si>
    <t>Wychowanie do życia w rodzinie</t>
  </si>
  <si>
    <t>Wychowanie fizyczne</t>
  </si>
  <si>
    <t>Zajęcia z wychowawcą</t>
  </si>
  <si>
    <t xml:space="preserve">Absolwenci  wg specjalności/specjalizacji </t>
  </si>
  <si>
    <t>2023 r.</t>
  </si>
  <si>
    <t>Liczba</t>
  </si>
  <si>
    <t xml:space="preserve">przyjętych </t>
  </si>
  <si>
    <t>dopuszczeni do dyplomu</t>
  </si>
  <si>
    <t>obronili dyplom</t>
  </si>
  <si>
    <t>Zdali egzamin dyplomowy</t>
  </si>
  <si>
    <t>przyjętych</t>
  </si>
  <si>
    <t>SPECJALNOŚĆ / specjalizacja</t>
  </si>
  <si>
    <t xml:space="preserve">S Z K O L N Y   P L A N    N A U C Z A N I A  -  </t>
  </si>
  <si>
    <t xml:space="preserve">LICEUM SZTUK PLASTYCZNYCH </t>
  </si>
  <si>
    <t xml:space="preserve">Zawód: </t>
  </si>
  <si>
    <t>ZAJĘCIA EDUKACYJNE</t>
  </si>
  <si>
    <t>K L A S A</t>
  </si>
  <si>
    <t>Razem</t>
  </si>
  <si>
    <t>UWAGI</t>
  </si>
  <si>
    <t>godzin</t>
  </si>
  <si>
    <t>Liczba tygodni nauki</t>
  </si>
  <si>
    <t>tygodn.</t>
  </si>
  <si>
    <t>w całym</t>
  </si>
  <si>
    <t>w cyklu</t>
  </si>
  <si>
    <t>cyklu</t>
  </si>
  <si>
    <t>LICZBA GODZIN TYGODNIOWO</t>
  </si>
  <si>
    <t>nauczania</t>
  </si>
  <si>
    <t>OGÓLNA LICZBA GODZIN</t>
  </si>
  <si>
    <t>Liczba obowiązkowych zajęć edukacyjnych</t>
  </si>
  <si>
    <t>Artystyczno-zawodowe razem</t>
  </si>
  <si>
    <t>Ogólnokształcące razem</t>
  </si>
  <si>
    <t>Godziny do dysp.dyrektora razem</t>
  </si>
  <si>
    <t>Pozostałe godziny razem</t>
  </si>
  <si>
    <t>OBOWIĄZKOWE ZAJĘCIA EDUKACYJNE</t>
  </si>
  <si>
    <t>Zajęcia edukacyjne artystyczne</t>
  </si>
  <si>
    <t>Przedmiot główny - specjalizacja artystyczna</t>
  </si>
  <si>
    <t>Podstawy fotografii i filmu</t>
  </si>
  <si>
    <t>Zajęcia edukacyjne ogólnokształcące</t>
  </si>
  <si>
    <t>w zakresie podstawowym</t>
  </si>
  <si>
    <t>Język ........................(I)*</t>
  </si>
  <si>
    <t>Język ........................(II)*</t>
  </si>
  <si>
    <t>Przedmioty w zakresie rozszerzonym*</t>
  </si>
  <si>
    <t>Godziny do dysp. dyrektora</t>
  </si>
  <si>
    <t>Pozostałe godziny</t>
  </si>
  <si>
    <t>Zajęcia z doradztwa zawodowego</t>
  </si>
  <si>
    <t>Przedmioty wpisać w zakł. "Lista…"</t>
  </si>
  <si>
    <t>Załącznik 5 tab.1-2</t>
  </si>
  <si>
    <t>dotychczasowy II</t>
  </si>
  <si>
    <t>Specjalność/specjalizacja*</t>
  </si>
  <si>
    <t>Historia i teraźniejszość</t>
  </si>
  <si>
    <t>dotychczasowy III-V</t>
  </si>
  <si>
    <t xml:space="preserve">Lista przedmiotów do wyboru w SPN  -  </t>
  </si>
  <si>
    <t>LICEUM SZTUK PLASTYCZNYCH</t>
  </si>
  <si>
    <t>Zakres rozszerzony i uzupełniających</t>
  </si>
  <si>
    <t>Inne przedmioty</t>
  </si>
  <si>
    <t xml:space="preserve">Zakres rozszerzony </t>
  </si>
  <si>
    <t>Inne przedmioty*</t>
  </si>
  <si>
    <t>np.. Specjalności, jezyki PP</t>
  </si>
  <si>
    <t>POLICEALNEJ SZKOŁY PLASTYCZNEJ</t>
  </si>
  <si>
    <t>343204  plastyk</t>
  </si>
  <si>
    <t>S E M E S T R Y</t>
  </si>
  <si>
    <t>Godziny do dyspozycji dyrektora</t>
  </si>
  <si>
    <t>Postawy projektowanie</t>
  </si>
  <si>
    <t>01.09.20…. - 31.08.20….</t>
  </si>
  <si>
    <t>01.09.20…. - ??</t>
  </si>
  <si>
    <t>nauczyciel realizujący wymiar zatr. pon. 1/2 etatu</t>
  </si>
  <si>
    <t>NP 1/2</t>
  </si>
  <si>
    <t>Nauczyciel realizujący wymiar zatr. pon. 1/2 etatu</t>
  </si>
  <si>
    <t>Wpisz liczbę godzin w SZKOLE/ ZESPOLE SZKÓŁ</t>
  </si>
  <si>
    <t>Razem w LSP</t>
  </si>
  <si>
    <t>Razem w PSP</t>
  </si>
  <si>
    <t>Klasa</t>
  </si>
  <si>
    <t>Semestr</t>
  </si>
  <si>
    <t>Przedmiot</t>
  </si>
  <si>
    <t>Razem :</t>
  </si>
  <si>
    <t>W białe pola należy wpisać liczbę uczniów.</t>
  </si>
  <si>
    <t>S p e c y f i k a c j a  wg  zajęć, o których mowa w art. 109 ust. 4 ustawy Prawo oświatowe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</si>
</sst>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zł&quot;_-;\-* #,##0.00\ &quot;zł&quot;_-;_-* &quot;-&quot;??\ &quot;zł&quot;_-;_-@_-"/>
    <numFmt numFmtId="164" formatCode="00\-000"/>
    <numFmt numFmtId="165" formatCode="[&lt;=9999999]###\-##\-##;\(###\)\ ###\-##\-##"/>
    <numFmt numFmtId="166" formatCode="[$-415]d\ mmmm\ yyyy;@"/>
    <numFmt numFmtId="167" formatCode="0.0"/>
    <numFmt numFmtId="168" formatCode="0.0%"/>
    <numFmt numFmtId="169" formatCode="#,##0.00\ &quot;zł&quot;"/>
    <numFmt numFmtId="170" formatCode="mmmm\,\ yyyy"/>
    <numFmt numFmtId="171" formatCode="[$-F800]dddd\,\ mmmm\ dd\,\ yyyy"/>
  </numFmts>
  <fonts count="154">
    <font>
      <sz val="11"/>
      <color theme="1"/>
      <name val="Calibri"/>
      <family val="2"/>
      <scheme val="minor"/>
    </font>
    <font>
      <sz val="10"/>
      <name val="Arial CE"/>
      <charset val="238"/>
    </font>
    <font>
      <b/>
      <sz val="12"/>
      <name val="Arial CE"/>
      <family val="2"/>
      <charset val="238"/>
    </font>
    <font>
      <b/>
      <sz val="10"/>
      <name val="Arial CE"/>
      <charset val="238"/>
    </font>
    <font>
      <b/>
      <sz val="11"/>
      <color indexed="10"/>
      <name val="Arial CE"/>
      <charset val="238"/>
    </font>
    <font>
      <b/>
      <sz val="9"/>
      <name val="Arial CE"/>
      <family val="2"/>
      <charset val="238"/>
    </font>
    <font>
      <sz val="9"/>
      <name val="Arial CE"/>
      <family val="2"/>
      <charset val="238"/>
    </font>
    <font>
      <sz val="9"/>
      <name val="Arial CE"/>
      <charset val="238"/>
    </font>
    <font>
      <b/>
      <sz val="12"/>
      <name val="Arial CE"/>
      <charset val="238"/>
    </font>
    <font>
      <b/>
      <sz val="14"/>
      <name val="Arial CE"/>
      <family val="2"/>
      <charset val="238"/>
    </font>
    <font>
      <b/>
      <sz val="16"/>
      <name val="Arial CE"/>
      <charset val="238"/>
    </font>
    <font>
      <sz val="12"/>
      <name val="Arial CE"/>
      <charset val="238"/>
    </font>
    <font>
      <b/>
      <sz val="14"/>
      <color rgb="FFFF0000"/>
      <name val="Arial CE"/>
      <charset val="238"/>
    </font>
    <font>
      <b/>
      <sz val="9"/>
      <name val="Arial CE"/>
      <charset val="238"/>
    </font>
    <font>
      <sz val="10"/>
      <color rgb="FFFF0000"/>
      <name val="Arial CE"/>
      <charset val="238"/>
    </font>
    <font>
      <sz val="10"/>
      <name val="Arial"/>
      <family val="2"/>
      <charset val="238"/>
    </font>
    <font>
      <sz val="8"/>
      <color rgb="FFFF0000"/>
      <name val="Arial CE"/>
      <charset val="238"/>
    </font>
    <font>
      <b/>
      <sz val="11"/>
      <name val="Arial CE"/>
      <charset val="238"/>
    </font>
    <font>
      <i/>
      <sz val="10"/>
      <name val="Arial"/>
      <family val="2"/>
      <charset val="238"/>
    </font>
    <font>
      <sz val="10"/>
      <color theme="1"/>
      <name val="Arial"/>
      <family val="2"/>
      <charset val="238"/>
    </font>
    <font>
      <b/>
      <i/>
      <sz val="16"/>
      <color rgb="FFFF0000"/>
      <name val="Arial CE"/>
      <charset val="238"/>
    </font>
    <font>
      <i/>
      <sz val="8"/>
      <name val="Arial CE"/>
      <charset val="238"/>
    </font>
    <font>
      <b/>
      <sz val="22"/>
      <color rgb="FFFF0000"/>
      <name val="Arial CE"/>
      <charset val="238"/>
    </font>
    <font>
      <sz val="10"/>
      <name val="Arial CE"/>
      <family val="2"/>
      <charset val="238"/>
    </font>
    <font>
      <b/>
      <sz val="20"/>
      <color rgb="FFC00000"/>
      <name val="Arial"/>
      <family val="2"/>
    </font>
    <font>
      <b/>
      <sz val="20"/>
      <color rgb="FF0066FF"/>
      <name val="Arial CE"/>
      <charset val="238"/>
    </font>
    <font>
      <b/>
      <sz val="22"/>
      <name val="Arial CE"/>
      <charset val="238"/>
    </font>
    <font>
      <b/>
      <sz val="60"/>
      <name val="Times New Roman CE"/>
      <family val="1"/>
      <charset val="238"/>
    </font>
    <font>
      <sz val="22"/>
      <name val="Arial CE"/>
      <charset val="238"/>
    </font>
    <font>
      <b/>
      <sz val="22"/>
      <color rgb="FF0066FF"/>
      <name val="Arial CE"/>
      <family val="2"/>
      <charset val="238"/>
    </font>
    <font>
      <sz val="22"/>
      <color rgb="FF0066FF"/>
      <name val="Arial CE"/>
      <family val="2"/>
      <charset val="238"/>
    </font>
    <font>
      <b/>
      <i/>
      <sz val="14"/>
      <color rgb="FF0066FF"/>
      <name val="Arial"/>
      <family val="2"/>
      <charset val="238"/>
    </font>
    <font>
      <i/>
      <sz val="10"/>
      <name val="Arial CE"/>
      <charset val="238"/>
    </font>
    <font>
      <sz val="11"/>
      <name val="Arial CE"/>
      <charset val="238"/>
    </font>
    <font>
      <u/>
      <sz val="10"/>
      <color theme="10"/>
      <name val="Arial CE"/>
      <charset val="238"/>
    </font>
    <font>
      <i/>
      <sz val="11"/>
      <name val="Arial CE"/>
      <charset val="238"/>
    </font>
    <font>
      <b/>
      <sz val="8"/>
      <name val="Arial CE"/>
      <charset val="238"/>
    </font>
    <font>
      <sz val="8"/>
      <name val="Arial CE"/>
      <charset val="238"/>
    </font>
    <font>
      <i/>
      <sz val="8"/>
      <name val="Arial"/>
      <family val="2"/>
      <charset val="238"/>
    </font>
    <font>
      <b/>
      <sz val="14"/>
      <name val="Arial CE"/>
      <charset val="238"/>
    </font>
    <font>
      <sz val="12"/>
      <color indexed="81"/>
      <name val="Tahoma"/>
      <family val="2"/>
      <charset val="238"/>
    </font>
    <font>
      <b/>
      <sz val="9"/>
      <color indexed="81"/>
      <name val="Tahoma"/>
      <family val="2"/>
      <charset val="238"/>
    </font>
    <font>
      <sz val="12"/>
      <name val="Arial CE"/>
      <family val="2"/>
      <charset val="238"/>
    </font>
    <font>
      <b/>
      <sz val="18"/>
      <color rgb="FFC00000"/>
      <name val="Arial"/>
      <family val="2"/>
    </font>
    <font>
      <b/>
      <sz val="14"/>
      <color rgb="FFFF0000"/>
      <name val="Arial"/>
      <family val="2"/>
      <charset val="238"/>
    </font>
    <font>
      <b/>
      <sz val="15"/>
      <name val="Arial CE"/>
      <family val="2"/>
      <charset val="238"/>
    </font>
    <font>
      <b/>
      <sz val="18"/>
      <name val="Arial CE"/>
      <charset val="238"/>
    </font>
    <font>
      <b/>
      <sz val="7"/>
      <name val="Arial CE"/>
      <charset val="238"/>
    </font>
    <font>
      <sz val="7"/>
      <name val="Arial Narrow"/>
      <family val="2"/>
      <charset val="238"/>
    </font>
    <font>
      <b/>
      <sz val="8"/>
      <name val="Arial CE"/>
      <family val="2"/>
      <charset val="238"/>
    </font>
    <font>
      <b/>
      <sz val="11"/>
      <name val="Arial CE"/>
      <family val="2"/>
      <charset val="238"/>
    </font>
    <font>
      <sz val="28"/>
      <name val="Arial CE"/>
      <family val="2"/>
      <charset val="238"/>
    </font>
    <font>
      <sz val="7"/>
      <name val="Arial CE"/>
      <family val="2"/>
      <charset val="238"/>
    </font>
    <font>
      <b/>
      <sz val="12"/>
      <color indexed="12"/>
      <name val="Arial CE"/>
      <charset val="238"/>
    </font>
    <font>
      <sz val="11"/>
      <name val="Arial CE"/>
      <family val="2"/>
      <charset val="238"/>
    </font>
    <font>
      <sz val="14"/>
      <name val="Arial CE"/>
      <charset val="238"/>
    </font>
    <font>
      <b/>
      <sz val="10"/>
      <color indexed="12"/>
      <name val="Arial CE"/>
      <charset val="238"/>
    </font>
    <font>
      <b/>
      <sz val="11"/>
      <color indexed="12"/>
      <name val="Arial CE"/>
      <charset val="238"/>
    </font>
    <font>
      <b/>
      <sz val="12"/>
      <color indexed="12"/>
      <name val="Arial Narrow"/>
      <family val="2"/>
      <charset val="238"/>
    </font>
    <font>
      <b/>
      <sz val="10"/>
      <color indexed="30"/>
      <name val="Arial CE"/>
      <charset val="238"/>
    </font>
    <font>
      <b/>
      <sz val="8"/>
      <name val="Arial Narrow"/>
      <family val="2"/>
      <charset val="238"/>
    </font>
    <font>
      <sz val="12"/>
      <color indexed="10"/>
      <name val="Arial CE"/>
      <charset val="238"/>
    </font>
    <font>
      <i/>
      <sz val="7"/>
      <name val="Arial CE"/>
      <charset val="238"/>
    </font>
    <font>
      <b/>
      <sz val="12"/>
      <color indexed="10"/>
      <name val="Arial CE"/>
      <charset val="238"/>
    </font>
    <font>
      <sz val="5"/>
      <name val="Arial CE"/>
      <family val="2"/>
      <charset val="238"/>
    </font>
    <font>
      <b/>
      <sz val="12"/>
      <color rgb="FFFF0000"/>
      <name val="Arial"/>
      <family val="2"/>
      <charset val="238"/>
    </font>
    <font>
      <b/>
      <sz val="12"/>
      <color rgb="FFFF0000"/>
      <name val="Arial CE"/>
      <charset val="238"/>
    </font>
    <font>
      <b/>
      <sz val="10"/>
      <color rgb="FF7030A0"/>
      <name val="Arial CE"/>
      <charset val="238"/>
    </font>
    <font>
      <sz val="7"/>
      <name val="Arial CE"/>
      <charset val="238"/>
    </font>
    <font>
      <b/>
      <sz val="9"/>
      <color rgb="FFFF0000"/>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11"/>
      <color rgb="FFFF0000"/>
      <name val="Arial"/>
      <family val="2"/>
      <charset val="238"/>
    </font>
    <font>
      <sz val="7"/>
      <name val="Arial"/>
      <family val="2"/>
      <charset val="238"/>
    </font>
    <font>
      <b/>
      <sz val="8"/>
      <name val="Arial"/>
      <family val="2"/>
      <charset val="238"/>
    </font>
    <font>
      <sz val="6"/>
      <name val="Arial"/>
      <family val="2"/>
      <charset val="238"/>
    </font>
    <font>
      <b/>
      <sz val="10"/>
      <color indexed="48"/>
      <name val="Arial"/>
      <family val="2"/>
      <charset val="238"/>
    </font>
    <font>
      <b/>
      <sz val="11"/>
      <name val="Arial"/>
      <family val="2"/>
      <charset val="238"/>
    </font>
    <font>
      <sz val="11"/>
      <name val="Arial"/>
      <family val="2"/>
      <charset val="238"/>
    </font>
    <font>
      <b/>
      <sz val="10"/>
      <color theme="1"/>
      <name val="Czcionka tekstu podstawowego"/>
      <charset val="238"/>
    </font>
    <font>
      <b/>
      <sz val="11"/>
      <color theme="1"/>
      <name val="Czcionka tekstu podstawowego"/>
      <charset val="238"/>
    </font>
    <font>
      <b/>
      <i/>
      <sz val="9"/>
      <name val="Arial"/>
      <family val="2"/>
      <charset val="238"/>
    </font>
    <font>
      <sz val="7"/>
      <color rgb="FF000000"/>
      <name val="Czcionka tekstu podstawowego"/>
      <family val="2"/>
      <charset val="238"/>
    </font>
    <font>
      <i/>
      <sz val="9"/>
      <color rgb="FF000000"/>
      <name val="Arial"/>
      <family val="2"/>
      <charset val="238"/>
    </font>
    <font>
      <b/>
      <sz val="8"/>
      <color indexed="10"/>
      <name val="Tahoma"/>
      <family val="2"/>
      <charset val="238"/>
    </font>
    <font>
      <sz val="8"/>
      <color indexed="10"/>
      <name val="Tahoma"/>
      <family val="2"/>
      <charset val="238"/>
    </font>
    <font>
      <sz val="10"/>
      <color rgb="FF7030A0"/>
      <name val="Arial CE"/>
      <charset val="238"/>
    </font>
    <font>
      <b/>
      <sz val="16"/>
      <color rgb="FF7030A0"/>
      <name val="Arial CE"/>
      <charset val="238"/>
    </font>
    <font>
      <b/>
      <sz val="18"/>
      <color rgb="FF7030A0"/>
      <name val="Arial CE"/>
      <charset val="238"/>
    </font>
    <font>
      <b/>
      <sz val="10"/>
      <color rgb="FFFF0000"/>
      <name val="Arial"/>
      <family val="2"/>
      <charset val="238"/>
    </font>
    <font>
      <b/>
      <sz val="10"/>
      <color rgb="FFFF0000"/>
      <name val="Arial CE"/>
      <charset val="238"/>
    </font>
    <font>
      <b/>
      <sz val="12"/>
      <color rgb="FF7030A0"/>
      <name val="Arial CE"/>
      <charset val="238"/>
    </font>
    <font>
      <sz val="12"/>
      <color indexed="12"/>
      <name val="Arial CE"/>
      <charset val="238"/>
    </font>
    <font>
      <sz val="9"/>
      <color rgb="FF7030A0"/>
      <name val="Arial CE"/>
      <charset val="238"/>
    </font>
    <font>
      <b/>
      <i/>
      <sz val="10"/>
      <name val="Arial CE"/>
      <charset val="238"/>
    </font>
    <font>
      <b/>
      <sz val="11"/>
      <color rgb="FFFF0000"/>
      <name val="Arial CE"/>
      <charset val="238"/>
    </font>
    <font>
      <sz val="11"/>
      <color rgb="FFFF0000"/>
      <name val="Arial CE"/>
      <charset val="238"/>
    </font>
    <font>
      <sz val="11"/>
      <color indexed="10"/>
      <name val="Arial CE"/>
      <charset val="238"/>
    </font>
    <font>
      <sz val="20"/>
      <name val="Arial CE"/>
      <charset val="238"/>
    </font>
    <font>
      <sz val="10"/>
      <color indexed="10"/>
      <name val="Arial CE"/>
      <charset val="238"/>
    </font>
    <font>
      <b/>
      <sz val="14"/>
      <color indexed="10"/>
      <name val="Arial CE"/>
      <charset val="238"/>
    </font>
    <font>
      <sz val="20"/>
      <color rgb="FFFF0000"/>
      <name val="Arial CE"/>
      <charset val="238"/>
    </font>
    <font>
      <b/>
      <sz val="13"/>
      <color rgb="FF7030A0"/>
      <name val="Arial CE"/>
      <charset val="238"/>
    </font>
    <font>
      <sz val="9"/>
      <color rgb="FFFF0000"/>
      <name val="Arial CE"/>
      <charset val="238"/>
    </font>
    <font>
      <sz val="12"/>
      <color rgb="FFFF0000"/>
      <name val="Arial CE"/>
      <charset val="238"/>
    </font>
    <font>
      <b/>
      <sz val="20"/>
      <color indexed="10"/>
      <name val="Arial"/>
      <family val="2"/>
      <charset val="238"/>
    </font>
    <font>
      <b/>
      <sz val="24"/>
      <color indexed="10"/>
      <name val="Arial"/>
      <family val="2"/>
      <charset val="238"/>
    </font>
    <font>
      <b/>
      <sz val="16"/>
      <name val="Arial"/>
      <family val="2"/>
      <charset val="238"/>
    </font>
    <font>
      <b/>
      <sz val="20"/>
      <name val="Arial"/>
      <family val="2"/>
      <charset val="238"/>
    </font>
    <font>
      <b/>
      <sz val="12"/>
      <name val="Arial"/>
      <family val="2"/>
      <charset val="238"/>
    </font>
    <font>
      <b/>
      <sz val="14"/>
      <name val="Arial"/>
      <family val="2"/>
      <charset val="238"/>
    </font>
    <font>
      <b/>
      <i/>
      <sz val="11"/>
      <name val="Arial Narrow"/>
      <family val="2"/>
      <charset val="238"/>
    </font>
    <font>
      <b/>
      <i/>
      <sz val="11"/>
      <name val="Arial"/>
      <family val="2"/>
      <charset val="238"/>
    </font>
    <font>
      <sz val="8"/>
      <name val="Arial Narrow"/>
      <family val="2"/>
      <charset val="238"/>
    </font>
    <font>
      <b/>
      <sz val="11"/>
      <name val="Arial Narrow"/>
      <family val="2"/>
      <charset val="238"/>
    </font>
    <font>
      <sz val="10"/>
      <color rgb="FFFF0000"/>
      <name val="Arial"/>
      <family val="2"/>
      <charset val="238"/>
    </font>
    <font>
      <i/>
      <sz val="8"/>
      <name val="Arial Narrow"/>
      <family val="2"/>
      <charset val="238"/>
    </font>
    <font>
      <b/>
      <sz val="10"/>
      <color indexed="81"/>
      <name val="Tahoma"/>
      <family val="2"/>
      <charset val="238"/>
    </font>
    <font>
      <sz val="8"/>
      <color indexed="81"/>
      <name val="Tahoma"/>
      <family val="2"/>
      <charset val="238"/>
    </font>
    <font>
      <b/>
      <sz val="8"/>
      <color indexed="81"/>
      <name val="Tahoma"/>
      <family val="2"/>
      <charset val="238"/>
    </font>
    <font>
      <b/>
      <sz val="16"/>
      <color indexed="10"/>
      <name val="Arial CE"/>
      <charset val="238"/>
    </font>
    <font>
      <b/>
      <sz val="20"/>
      <name val="Arial CE"/>
      <charset val="238"/>
    </font>
    <font>
      <i/>
      <sz val="11"/>
      <name val="Arial"/>
      <family val="2"/>
      <charset val="238"/>
    </font>
    <font>
      <i/>
      <sz val="11"/>
      <color theme="3"/>
      <name val="Lucida Handwriting"/>
      <family val="4"/>
    </font>
    <font>
      <b/>
      <sz val="16"/>
      <color indexed="10"/>
      <name val="Arial CE"/>
      <family val="2"/>
      <charset val="238"/>
    </font>
    <font>
      <b/>
      <sz val="18"/>
      <name val="Arial CE"/>
      <family val="2"/>
      <charset val="238"/>
    </font>
    <font>
      <b/>
      <sz val="12"/>
      <color rgb="FFFF0000"/>
      <name val="Arial CE"/>
      <family val="2"/>
      <charset val="238"/>
    </font>
    <font>
      <b/>
      <sz val="13"/>
      <name val="Arial CE"/>
      <charset val="238"/>
    </font>
    <font>
      <b/>
      <sz val="16"/>
      <name val="Arial CE"/>
      <family val="2"/>
      <charset val="238"/>
    </font>
    <font>
      <sz val="12"/>
      <name val="Arial Narrow"/>
      <family val="2"/>
      <charset val="238"/>
    </font>
    <font>
      <b/>
      <sz val="10"/>
      <color rgb="FFFF0000"/>
      <name val="Arial CE"/>
      <family val="2"/>
      <charset val="238"/>
    </font>
    <font>
      <sz val="10"/>
      <name val="Arial Narrow"/>
      <family val="2"/>
      <charset val="238"/>
    </font>
    <font>
      <b/>
      <sz val="10"/>
      <name val="Arial CE"/>
      <family val="2"/>
      <charset val="238"/>
    </font>
    <font>
      <sz val="12"/>
      <name val="Arial"/>
      <family val="2"/>
      <charset val="238"/>
    </font>
    <font>
      <sz val="16"/>
      <name val="Arial CE"/>
      <charset val="238"/>
    </font>
    <font>
      <sz val="9"/>
      <color indexed="81"/>
      <name val="Tahoma"/>
      <family val="2"/>
      <charset val="238"/>
    </font>
    <font>
      <sz val="10"/>
      <name val="Times New Roman"/>
      <family val="1"/>
    </font>
    <font>
      <b/>
      <sz val="14"/>
      <color indexed="10"/>
      <name val="Arial"/>
      <family val="2"/>
      <charset val="238"/>
    </font>
    <font>
      <sz val="14"/>
      <color rgb="FFFF0000"/>
      <name val="Arial"/>
      <family val="2"/>
      <charset val="238"/>
    </font>
    <font>
      <b/>
      <sz val="14"/>
      <color indexed="12"/>
      <name val="Arial"/>
      <family val="2"/>
      <charset val="238"/>
    </font>
    <font>
      <b/>
      <i/>
      <sz val="14"/>
      <color indexed="10"/>
      <name val="Arial"/>
      <family val="2"/>
      <charset val="238"/>
    </font>
    <font>
      <sz val="8"/>
      <name val="Times New Roman"/>
      <family val="1"/>
    </font>
    <font>
      <b/>
      <i/>
      <sz val="10"/>
      <name val="Arial"/>
      <family val="2"/>
      <charset val="238"/>
    </font>
    <font>
      <b/>
      <i/>
      <sz val="12"/>
      <name val="Arial"/>
      <family val="2"/>
      <charset val="238"/>
    </font>
    <font>
      <b/>
      <sz val="8"/>
      <name val="Times New Roman"/>
      <family val="1"/>
      <charset val="238"/>
    </font>
    <font>
      <sz val="16"/>
      <name val="Times New Roman"/>
      <family val="1"/>
    </font>
    <font>
      <b/>
      <sz val="10"/>
      <name val="Times New Roman"/>
      <family val="1"/>
    </font>
    <font>
      <b/>
      <sz val="12"/>
      <color indexed="10"/>
      <name val="Arial CE"/>
      <family val="2"/>
      <charset val="238"/>
    </font>
    <font>
      <b/>
      <sz val="16"/>
      <color rgb="FF0070C0"/>
      <name val="Calibri"/>
      <family val="2"/>
      <charset val="238"/>
      <scheme val="minor"/>
    </font>
    <font>
      <b/>
      <sz val="16"/>
      <name val="Calibri"/>
      <family val="2"/>
      <charset val="238"/>
      <scheme val="minor"/>
    </font>
    <font>
      <b/>
      <sz val="14"/>
      <color rgb="FFFF0000"/>
      <name val="Calibri"/>
      <family val="2"/>
      <charset val="238"/>
      <scheme val="minor"/>
    </font>
    <font>
      <b/>
      <sz val="12"/>
      <name val="Calibri"/>
      <family val="2"/>
      <charset val="238"/>
      <scheme val="minor"/>
    </font>
  </fonts>
  <fills count="29">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rgb="FFFFFF00"/>
        <bgColor indexed="64"/>
      </patternFill>
    </fill>
    <fill>
      <patternFill patternType="solid">
        <fgColor rgb="FFFFFFCC"/>
        <bgColor indexed="64"/>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CCFFFF"/>
        <bgColor indexed="64"/>
      </patternFill>
    </fill>
    <fill>
      <patternFill patternType="solid">
        <fgColor indexed="65"/>
        <bgColor indexed="64"/>
      </patternFill>
    </fill>
    <fill>
      <patternFill patternType="solid">
        <fgColor indexed="26"/>
        <bgColor indexed="64"/>
      </patternFill>
    </fill>
    <fill>
      <patternFill patternType="solid">
        <fgColor rgb="FFFFFFFF"/>
        <bgColor indexed="64"/>
      </patternFill>
    </fill>
    <fill>
      <patternFill patternType="solid">
        <fgColor rgb="FFFFFFFF"/>
        <bgColor rgb="FF000000"/>
      </patternFill>
    </fill>
    <fill>
      <patternFill patternType="solid">
        <fgColor indexed="27"/>
        <bgColor indexed="64"/>
      </patternFill>
    </fill>
    <fill>
      <patternFill patternType="solid">
        <fgColor indexed="41"/>
        <bgColor indexed="64"/>
      </patternFill>
    </fill>
    <fill>
      <patternFill patternType="solid">
        <fgColor rgb="FFFFFF99"/>
        <bgColor indexed="64"/>
      </patternFill>
    </fill>
    <fill>
      <patternFill patternType="solid">
        <fgColor theme="2"/>
        <bgColor indexed="64"/>
      </patternFill>
    </fill>
    <fill>
      <patternFill patternType="solid">
        <fgColor theme="0" tint="-0.249977111117893"/>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31"/>
        <bgColor indexed="64"/>
      </patternFill>
    </fill>
    <fill>
      <patternFill patternType="solid">
        <fgColor indexed="26"/>
      </patternFill>
    </fill>
    <fill>
      <patternFill patternType="solid">
        <fgColor theme="8" tint="0.59999389629810485"/>
        <bgColor indexed="64"/>
      </patternFill>
    </fill>
    <fill>
      <patternFill patternType="solid">
        <fgColor rgb="FFEBF1DE"/>
        <bgColor indexed="64"/>
      </patternFill>
    </fill>
    <fill>
      <patternFill patternType="solid">
        <fgColor rgb="FFCCCCFF"/>
        <bgColor indexed="64"/>
      </patternFill>
    </fill>
  </fills>
  <borders count="2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auto="1"/>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0066FF"/>
      </left>
      <right/>
      <top style="medium">
        <color rgb="FF0066FF"/>
      </top>
      <bottom/>
      <diagonal/>
    </border>
    <border>
      <left/>
      <right/>
      <top style="medium">
        <color rgb="FF0066FF"/>
      </top>
      <bottom/>
      <diagonal/>
    </border>
    <border>
      <left/>
      <right style="medium">
        <color rgb="FF0066FF"/>
      </right>
      <top style="medium">
        <color rgb="FF0066FF"/>
      </top>
      <bottom/>
      <diagonal/>
    </border>
    <border>
      <left style="medium">
        <color rgb="FF0066FF"/>
      </left>
      <right/>
      <top/>
      <bottom style="dotted">
        <color indexed="64"/>
      </bottom>
      <diagonal/>
    </border>
    <border>
      <left/>
      <right style="medium">
        <color rgb="FF0066FF"/>
      </right>
      <top/>
      <bottom style="dotted">
        <color indexed="64"/>
      </bottom>
      <diagonal/>
    </border>
    <border>
      <left style="medium">
        <color rgb="FF0066FF"/>
      </left>
      <right/>
      <top style="dotted">
        <color indexed="64"/>
      </top>
      <bottom style="dotted">
        <color indexed="64"/>
      </bottom>
      <diagonal/>
    </border>
    <border>
      <left/>
      <right style="medium">
        <color rgb="FF0066FF"/>
      </right>
      <top style="dotted">
        <color indexed="64"/>
      </top>
      <bottom style="dotted">
        <color indexed="64"/>
      </bottom>
      <diagonal/>
    </border>
    <border>
      <left style="medium">
        <color rgb="FF0066FF"/>
      </left>
      <right/>
      <top style="dotted">
        <color indexed="64"/>
      </top>
      <bottom style="medium">
        <color rgb="FF0066FF"/>
      </bottom>
      <diagonal/>
    </border>
    <border>
      <left/>
      <right/>
      <top style="dotted">
        <color indexed="64"/>
      </top>
      <bottom style="medium">
        <color rgb="FF0066FF"/>
      </bottom>
      <diagonal/>
    </border>
    <border>
      <left/>
      <right style="medium">
        <color rgb="FF0066FF"/>
      </right>
      <top style="dotted">
        <color indexed="64"/>
      </top>
      <bottom style="medium">
        <color rgb="FF0066FF"/>
      </bottom>
      <diagonal/>
    </border>
    <border>
      <left style="medium">
        <color rgb="FF0066FF"/>
      </left>
      <right/>
      <top/>
      <bottom/>
      <diagonal/>
    </border>
    <border>
      <left style="medium">
        <color rgb="FF0066FF"/>
      </left>
      <right/>
      <top/>
      <bottom style="medium">
        <color rgb="FF0066FF"/>
      </bottom>
      <diagonal/>
    </border>
    <border>
      <left/>
      <right/>
      <top/>
      <bottom style="medium">
        <color rgb="FF0066FF"/>
      </bottom>
      <diagonal/>
    </border>
    <border>
      <left/>
      <right style="medium">
        <color rgb="FF0066FF"/>
      </right>
      <top/>
      <bottom style="medium">
        <color rgb="FF0066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66FF"/>
      </left>
      <right/>
      <top style="medium">
        <color rgb="FF0066FF"/>
      </top>
      <bottom style="medium">
        <color rgb="FF0066FF"/>
      </bottom>
      <diagonal/>
    </border>
    <border>
      <left/>
      <right style="medium">
        <color rgb="FF0066FF"/>
      </right>
      <top style="medium">
        <color rgb="FF0066FF"/>
      </top>
      <bottom style="medium">
        <color rgb="FF0066FF"/>
      </bottom>
      <diagonal/>
    </border>
    <border>
      <left style="medium">
        <color indexed="64"/>
      </left>
      <right/>
      <top/>
      <bottom/>
      <diagonal/>
    </border>
    <border>
      <left style="thin">
        <color indexed="12"/>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12"/>
      </right>
      <top style="thin">
        <color indexed="12"/>
      </top>
      <bottom style="medium">
        <color indexed="64"/>
      </bottom>
      <diagonal/>
    </border>
    <border>
      <left style="thin">
        <color indexed="12"/>
      </left>
      <right style="medium">
        <color indexed="64"/>
      </right>
      <top style="thin">
        <color indexed="12"/>
      </top>
      <bottom style="medium">
        <color indexed="64"/>
      </bottom>
      <diagonal/>
    </border>
    <border>
      <left style="medium">
        <color indexed="12"/>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medium">
        <color indexed="64"/>
      </right>
      <top style="medium">
        <color indexed="12"/>
      </top>
      <bottom style="medium">
        <color indexed="12"/>
      </bottom>
      <diagonal/>
    </border>
    <border>
      <left style="thick">
        <color indexed="12"/>
      </left>
      <right style="thick">
        <color indexed="12"/>
      </right>
      <top/>
      <bottom style="thick">
        <color indexed="12"/>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18"/>
      </left>
      <right/>
      <top style="medium">
        <color indexed="18"/>
      </top>
      <bottom/>
      <diagonal/>
    </border>
    <border>
      <left/>
      <right style="thin">
        <color indexed="64"/>
      </right>
      <top style="medium">
        <color indexed="18"/>
      </top>
      <bottom/>
      <diagonal/>
    </border>
    <border>
      <left/>
      <right/>
      <top style="medium">
        <color indexed="18"/>
      </top>
      <bottom/>
      <diagonal/>
    </border>
    <border>
      <left/>
      <right/>
      <top style="medium">
        <color indexed="64"/>
      </top>
      <bottom/>
      <diagonal/>
    </border>
    <border>
      <left/>
      <right style="medium">
        <color indexed="64"/>
      </right>
      <top style="medium">
        <color indexed="64"/>
      </top>
      <bottom/>
      <diagonal/>
    </border>
    <border>
      <left style="medium">
        <color indexed="18"/>
      </left>
      <right/>
      <top/>
      <bottom/>
      <diagonal/>
    </border>
    <border>
      <left/>
      <right style="medium">
        <color indexed="64"/>
      </right>
      <top/>
      <bottom/>
      <diagonal/>
    </border>
    <border>
      <left style="medium">
        <color indexed="18"/>
      </left>
      <right/>
      <top/>
      <bottom style="thin">
        <color indexed="64"/>
      </bottom>
      <diagonal/>
    </border>
    <border>
      <left style="medium">
        <color indexed="18"/>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indexed="64"/>
      </left>
      <right/>
      <top style="thin">
        <color indexed="64"/>
      </top>
      <bottom style="thin">
        <color indexed="64"/>
      </bottom>
      <diagonal/>
    </border>
    <border>
      <left/>
      <right/>
      <top style="hair">
        <color auto="1"/>
      </top>
      <bottom style="hair">
        <color auto="1"/>
      </bottom>
      <diagonal/>
    </border>
    <border>
      <left style="thin">
        <color indexed="64"/>
      </left>
      <right style="medium">
        <color indexed="64"/>
      </right>
      <top/>
      <bottom/>
      <diagonal/>
    </border>
    <border>
      <left/>
      <right/>
      <top style="thin">
        <color indexed="64"/>
      </top>
      <bottom style="medium">
        <color indexed="64"/>
      </bottom>
      <diagonal/>
    </border>
    <border>
      <left style="medium">
        <color rgb="FFFF0000"/>
      </left>
      <right style="medium">
        <color rgb="FFFF0000"/>
      </right>
      <top style="medium">
        <color rgb="FFFF0000"/>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hair">
        <color auto="1"/>
      </bottom>
      <diagonal/>
    </border>
    <border>
      <left/>
      <right/>
      <top style="medium">
        <color rgb="FFFF0000"/>
      </top>
      <bottom style="hair">
        <color auto="1"/>
      </bottom>
      <diagonal/>
    </border>
    <border>
      <left/>
      <right/>
      <top style="hair">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auto="1"/>
      </left>
      <right style="thin">
        <color auto="1"/>
      </right>
      <top style="thin">
        <color auto="1"/>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thick">
        <color indexed="64"/>
      </left>
      <right style="thin">
        <color indexed="64"/>
      </right>
      <top style="thin">
        <color auto="1"/>
      </top>
      <bottom style="thin">
        <color indexed="64"/>
      </bottom>
      <diagonal/>
    </border>
    <border>
      <left style="double">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auto="1"/>
      </left>
      <right style="thick">
        <color indexed="64"/>
      </right>
      <top style="thin">
        <color auto="1"/>
      </top>
      <bottom/>
      <diagonal/>
    </border>
    <border>
      <left style="thin">
        <color auto="1"/>
      </left>
      <right style="thick">
        <color indexed="64"/>
      </right>
      <top/>
      <bottom style="thin">
        <color auto="1"/>
      </bottom>
      <diagonal/>
    </border>
    <border>
      <left style="thick">
        <color indexed="64"/>
      </left>
      <right style="medium">
        <color indexed="64"/>
      </right>
      <top style="thick">
        <color indexed="64"/>
      </top>
      <bottom style="thin">
        <color indexed="64"/>
      </bottom>
      <diagonal/>
    </border>
    <border>
      <left/>
      <right style="thin">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thin">
        <color indexed="64"/>
      </right>
      <top/>
      <bottom style="medium">
        <color indexed="64"/>
      </bottom>
      <diagonal/>
    </border>
    <border>
      <left style="double">
        <color indexed="64"/>
      </left>
      <right style="thin">
        <color indexed="64"/>
      </right>
      <top/>
      <bottom style="thin">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double">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18"/>
      </left>
      <right/>
      <top/>
      <bottom style="medium">
        <color indexed="18"/>
      </bottom>
      <diagonal/>
    </border>
    <border>
      <left/>
      <right style="thin">
        <color indexed="64"/>
      </right>
      <top/>
      <bottom style="medium">
        <color indexed="18"/>
      </bottom>
      <diagonal/>
    </border>
    <border>
      <left/>
      <right/>
      <top/>
      <bottom style="medium">
        <color auto="1"/>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12"/>
      </right>
      <top style="medium">
        <color indexed="64"/>
      </top>
      <bottom style="thin">
        <color indexed="12"/>
      </bottom>
      <diagonal/>
    </border>
    <border>
      <left/>
      <right style="thin">
        <color indexed="64"/>
      </right>
      <top style="medium">
        <color indexed="64"/>
      </top>
      <bottom style="thin">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9">
    <xf numFmtId="0" fontId="0" fillId="0" borderId="0"/>
    <xf numFmtId="0" fontId="1" fillId="0" borderId="0"/>
    <xf numFmtId="0" fontId="15" fillId="0" borderId="0"/>
    <xf numFmtId="0" fontId="34"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0" fontId="15" fillId="0" borderId="0"/>
    <xf numFmtId="0" fontId="15" fillId="0" borderId="0"/>
    <xf numFmtId="0" fontId="1" fillId="25" borderId="221" applyNumberFormat="0" applyFont="0" applyAlignment="0" applyProtection="0"/>
  </cellStyleXfs>
  <cellXfs count="1662">
    <xf numFmtId="0" fontId="0" fillId="0" borderId="0" xfId="0"/>
    <xf numFmtId="0" fontId="1" fillId="2" borderId="0" xfId="1" applyFill="1"/>
    <xf numFmtId="0" fontId="8" fillId="6" borderId="1" xfId="1" applyFont="1" applyFill="1" applyBorder="1" applyAlignment="1" applyProtection="1">
      <alignment horizontal="center" vertical="center" wrapText="1"/>
      <protection hidden="1"/>
    </xf>
    <xf numFmtId="0" fontId="11" fillId="7" borderId="0" xfId="1" applyFont="1" applyFill="1" applyAlignment="1" applyProtection="1">
      <alignment vertical="center" wrapText="1"/>
      <protection hidden="1"/>
    </xf>
    <xf numFmtId="0" fontId="8" fillId="7" borderId="0" xfId="1" applyFont="1" applyFill="1" applyAlignment="1" applyProtection="1">
      <alignment vertical="center" wrapText="1"/>
      <protection hidden="1"/>
    </xf>
    <xf numFmtId="0" fontId="1" fillId="0" borderId="0" xfId="1" applyAlignment="1">
      <alignment vertical="center" wrapText="1"/>
    </xf>
    <xf numFmtId="0" fontId="10" fillId="0" borderId="5" xfId="1" applyFont="1" applyBorder="1"/>
    <xf numFmtId="0" fontId="1" fillId="0" borderId="0" xfId="1" applyProtection="1">
      <protection hidden="1"/>
    </xf>
    <xf numFmtId="0" fontId="1" fillId="0" borderId="6" xfId="1" applyBorder="1" applyProtection="1">
      <protection hidden="1"/>
    </xf>
    <xf numFmtId="0" fontId="1" fillId="0" borderId="7" xfId="1" applyBorder="1" applyProtection="1">
      <protection hidden="1"/>
    </xf>
    <xf numFmtId="0" fontId="1" fillId="0" borderId="5" xfId="1" applyBorder="1" applyProtection="1">
      <protection hidden="1"/>
    </xf>
    <xf numFmtId="0" fontId="14" fillId="0" borderId="2" xfId="1" applyFont="1" applyBorder="1" applyProtection="1">
      <protection hidden="1"/>
    </xf>
    <xf numFmtId="0" fontId="3" fillId="0" borderId="7" xfId="1" applyFont="1" applyBorder="1" applyProtection="1">
      <protection hidden="1"/>
    </xf>
    <xf numFmtId="0" fontId="1" fillId="0" borderId="0" xfId="1"/>
    <xf numFmtId="0" fontId="15" fillId="0" borderId="5" xfId="1" applyFont="1" applyBorder="1" applyAlignment="1">
      <alignment vertical="center"/>
    </xf>
    <xf numFmtId="0" fontId="1" fillId="0" borderId="7" xfId="1" applyBorder="1" applyAlignment="1" applyProtection="1">
      <alignment horizontal="center" vertical="center"/>
      <protection hidden="1"/>
    </xf>
    <xf numFmtId="0" fontId="3" fillId="0" borderId="7" xfId="1" applyFont="1" applyBorder="1" applyAlignment="1" applyProtection="1">
      <alignment horizontal="center" vertical="center"/>
      <protection hidden="1"/>
    </xf>
    <xf numFmtId="0" fontId="1" fillId="0" borderId="8" xfId="1" applyBorder="1"/>
    <xf numFmtId="0" fontId="15" fillId="0" borderId="6" xfId="2" applyBorder="1"/>
    <xf numFmtId="0" fontId="1" fillId="0" borderId="0" xfId="1" applyProtection="1">
      <protection locked="0" hidden="1"/>
    </xf>
    <xf numFmtId="0" fontId="3" fillId="8" borderId="1" xfId="1" applyFont="1" applyFill="1" applyBorder="1" applyAlignment="1" applyProtection="1">
      <alignment horizontal="center" vertical="center"/>
      <protection hidden="1"/>
    </xf>
    <xf numFmtId="0" fontId="1" fillId="0" borderId="9" xfId="1" applyBorder="1" applyProtection="1">
      <protection hidden="1"/>
    </xf>
    <xf numFmtId="0" fontId="1" fillId="0" borderId="10" xfId="1" applyBorder="1"/>
    <xf numFmtId="0" fontId="3" fillId="0" borderId="11" xfId="1" applyFont="1" applyBorder="1" applyAlignment="1" applyProtection="1">
      <alignment horizontal="center" vertical="center"/>
      <protection hidden="1"/>
    </xf>
    <xf numFmtId="0" fontId="3" fillId="7" borderId="5" xfId="1" applyFont="1" applyFill="1" applyBorder="1" applyAlignment="1" applyProtection="1">
      <alignment horizontal="center" vertical="center"/>
      <protection hidden="1"/>
    </xf>
    <xf numFmtId="0" fontId="1" fillId="0" borderId="9" xfId="1" applyBorder="1"/>
    <xf numFmtId="0" fontId="1" fillId="0" borderId="11" xfId="1" applyBorder="1"/>
    <xf numFmtId="0" fontId="8" fillId="0" borderId="0" xfId="1" applyFont="1" applyAlignment="1" applyProtection="1">
      <alignment vertical="center" wrapText="1"/>
      <protection hidden="1"/>
    </xf>
    <xf numFmtId="49" fontId="1" fillId="0" borderId="0" xfId="1" applyNumberFormat="1" applyAlignment="1" applyProtection="1">
      <alignment horizontal="center" vertical="center"/>
      <protection hidden="1"/>
    </xf>
    <xf numFmtId="0" fontId="1" fillId="0" borderId="0" xfId="1" applyAlignment="1" applyProtection="1">
      <alignment horizontal="center" vertical="center"/>
      <protection hidden="1"/>
    </xf>
    <xf numFmtId="0" fontId="1" fillId="0" borderId="6" xfId="1" applyBorder="1"/>
    <xf numFmtId="0" fontId="1" fillId="0" borderId="11" xfId="1" applyBorder="1" applyProtection="1">
      <protection hidden="1"/>
    </xf>
    <xf numFmtId="49" fontId="16" fillId="0" borderId="0" xfId="1" applyNumberFormat="1" applyFont="1" applyProtection="1">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vertical="center"/>
      <protection hidden="1"/>
    </xf>
    <xf numFmtId="0" fontId="8" fillId="0" borderId="7" xfId="1" applyFont="1" applyBorder="1" applyAlignment="1" applyProtection="1">
      <alignment horizontal="center" vertical="center"/>
      <protection hidden="1"/>
    </xf>
    <xf numFmtId="0" fontId="15" fillId="0" borderId="6" xfId="1" applyFont="1" applyBorder="1" applyAlignment="1" applyProtection="1">
      <alignment vertical="center"/>
      <protection hidden="1"/>
    </xf>
    <xf numFmtId="0" fontId="18" fillId="0" borderId="7" xfId="1" applyFont="1" applyBorder="1" applyAlignment="1" applyProtection="1">
      <alignment vertical="center"/>
      <protection hidden="1"/>
    </xf>
    <xf numFmtId="0" fontId="1" fillId="0" borderId="9" xfId="1" applyBorder="1" applyProtection="1">
      <protection locked="0"/>
    </xf>
    <xf numFmtId="0" fontId="1" fillId="7" borderId="6" xfId="1" applyFill="1" applyBorder="1" applyProtection="1">
      <protection locked="0"/>
    </xf>
    <xf numFmtId="0" fontId="15" fillId="0" borderId="5" xfId="1" applyFont="1" applyBorder="1" applyAlignment="1">
      <alignment horizontal="left" vertical="center"/>
    </xf>
    <xf numFmtId="0" fontId="1" fillId="0" borderId="5" xfId="1" applyBorder="1"/>
    <xf numFmtId="49" fontId="1" fillId="0" borderId="0" xfId="1" applyNumberFormat="1" applyProtection="1">
      <protection hidden="1"/>
    </xf>
    <xf numFmtId="0" fontId="1" fillId="0" borderId="7" xfId="1" applyBorder="1"/>
    <xf numFmtId="0" fontId="19" fillId="0" borderId="6" xfId="1" applyFont="1" applyBorder="1" applyAlignment="1">
      <alignment vertical="center"/>
    </xf>
    <xf numFmtId="0" fontId="3" fillId="0" borderId="7" xfId="1" applyFont="1" applyBorder="1" applyAlignment="1" applyProtection="1">
      <alignment vertical="justify" wrapText="1"/>
      <protection hidden="1"/>
    </xf>
    <xf numFmtId="0" fontId="15" fillId="0" borderId="0" xfId="2"/>
    <xf numFmtId="0" fontId="1" fillId="7" borderId="7" xfId="1" applyFill="1" applyBorder="1" applyProtection="1">
      <protection locked="0"/>
    </xf>
    <xf numFmtId="0" fontId="15" fillId="9" borderId="12" xfId="1" applyFont="1" applyFill="1" applyBorder="1" applyAlignment="1" applyProtection="1">
      <alignment horizontal="left" vertical="center"/>
      <protection locked="0"/>
    </xf>
    <xf numFmtId="0" fontId="8" fillId="7" borderId="0" xfId="1" applyFont="1" applyFill="1" applyAlignment="1" applyProtection="1">
      <alignment horizontal="center" vertical="center"/>
      <protection hidden="1"/>
    </xf>
    <xf numFmtId="0" fontId="18" fillId="9" borderId="9" xfId="1" applyFont="1" applyFill="1" applyBorder="1" applyAlignment="1" applyProtection="1">
      <alignment vertical="center"/>
      <protection locked="0" hidden="1"/>
    </xf>
    <xf numFmtId="0" fontId="18" fillId="9" borderId="11" xfId="1" applyFont="1" applyFill="1" applyBorder="1" applyAlignment="1" applyProtection="1">
      <alignment horizontal="left" vertical="center"/>
      <protection locked="0" hidden="1"/>
    </xf>
    <xf numFmtId="0" fontId="1" fillId="7" borderId="0" xfId="1" applyFill="1"/>
    <xf numFmtId="0" fontId="1" fillId="7" borderId="0" xfId="1" applyFill="1" applyAlignment="1" applyProtection="1">
      <alignment horizontal="left" vertical="center"/>
      <protection hidden="1"/>
    </xf>
    <xf numFmtId="0" fontId="15" fillId="9" borderId="8" xfId="1" applyFont="1" applyFill="1" applyBorder="1" applyAlignment="1" applyProtection="1">
      <alignment horizontal="left" vertical="center"/>
      <protection locked="0"/>
    </xf>
    <xf numFmtId="0" fontId="1" fillId="0" borderId="12" xfId="1" applyBorder="1"/>
    <xf numFmtId="0" fontId="1" fillId="0" borderId="0" xfId="1" applyAlignment="1" applyProtection="1">
      <alignment horizontal="left" vertical="center"/>
      <protection hidden="1"/>
    </xf>
    <xf numFmtId="0" fontId="1" fillId="0" borderId="7" xfId="1" applyBorder="1" applyAlignment="1" applyProtection="1">
      <alignment horizontal="left" vertical="center"/>
      <protection hidden="1"/>
    </xf>
    <xf numFmtId="0" fontId="1" fillId="0" borderId="12" xfId="1" applyBorder="1" applyProtection="1">
      <protection hidden="1"/>
    </xf>
    <xf numFmtId="0" fontId="8" fillId="0" borderId="0" xfId="1" applyFont="1" applyAlignment="1" applyProtection="1">
      <alignment vertical="center"/>
      <protection hidden="1"/>
    </xf>
    <xf numFmtId="0" fontId="1" fillId="7" borderId="12" xfId="1" applyFill="1" applyBorder="1" applyProtection="1">
      <protection locked="0" hidden="1"/>
    </xf>
    <xf numFmtId="0" fontId="1" fillId="0" borderId="6" xfId="1" applyBorder="1" applyAlignment="1">
      <alignment horizontal="left" vertical="center"/>
    </xf>
    <xf numFmtId="0" fontId="1" fillId="0" borderId="7" xfId="1" applyBorder="1" applyAlignment="1">
      <alignment horizontal="left" vertical="center"/>
    </xf>
    <xf numFmtId="0" fontId="1" fillId="0" borderId="9" xfId="1" applyBorder="1" applyAlignment="1">
      <alignment horizontal="left" vertical="center"/>
    </xf>
    <xf numFmtId="0" fontId="1" fillId="0" borderId="11" xfId="1" applyBorder="1" applyAlignment="1">
      <alignment horizontal="left" vertical="center"/>
    </xf>
    <xf numFmtId="0" fontId="1" fillId="0" borderId="10" xfId="1" applyBorder="1" applyAlignment="1" applyProtection="1">
      <alignment horizontal="left" vertical="center"/>
      <protection hidden="1"/>
    </xf>
    <xf numFmtId="0" fontId="1" fillId="0" borderId="11" xfId="1" applyBorder="1" applyAlignment="1" applyProtection="1">
      <alignment horizontal="left" vertical="center"/>
      <protection hidden="1"/>
    </xf>
    <xf numFmtId="0" fontId="1" fillId="0" borderId="6" xfId="1" applyBorder="1" applyAlignment="1" applyProtection="1">
      <alignment horizontal="left" indent="1"/>
      <protection hidden="1"/>
    </xf>
    <xf numFmtId="0" fontId="1" fillId="0" borderId="0" xfId="1" applyAlignment="1" applyProtection="1">
      <alignment horizontal="left" indent="1"/>
      <protection hidden="1"/>
    </xf>
    <xf numFmtId="0" fontId="1" fillId="0" borderId="7" xfId="1" applyBorder="1" applyAlignment="1" applyProtection="1">
      <alignment horizontal="left" indent="1"/>
      <protection hidden="1"/>
    </xf>
    <xf numFmtId="0" fontId="1" fillId="0" borderId="6" xfId="1" applyBorder="1" applyAlignment="1" applyProtection="1">
      <alignment horizontal="left" vertical="center" indent="1"/>
      <protection hidden="1"/>
    </xf>
    <xf numFmtId="0" fontId="1" fillId="0" borderId="0" xfId="1" applyAlignment="1" applyProtection="1">
      <alignment horizontal="left" vertical="center" indent="1"/>
      <protection hidden="1"/>
    </xf>
    <xf numFmtId="0" fontId="1" fillId="0" borderId="7" xfId="1" applyBorder="1" applyAlignment="1" applyProtection="1">
      <alignment horizontal="left" vertical="center" indent="1"/>
      <protection hidden="1"/>
    </xf>
    <xf numFmtId="0" fontId="18" fillId="7" borderId="0" xfId="1" applyFont="1" applyFill="1" applyAlignment="1" applyProtection="1">
      <alignment horizontal="left" vertical="center"/>
      <protection locked="0"/>
    </xf>
    <xf numFmtId="0" fontId="1" fillId="0" borderId="6" xfId="1" applyBorder="1" applyAlignment="1">
      <alignment horizontal="left" vertical="center" indent="1"/>
    </xf>
    <xf numFmtId="0" fontId="1" fillId="0" borderId="0" xfId="1" applyAlignment="1">
      <alignment horizontal="left" vertical="center" indent="1"/>
    </xf>
    <xf numFmtId="0" fontId="1" fillId="0" borderId="7" xfId="1" applyBorder="1" applyAlignment="1">
      <alignment horizontal="left" vertical="center" indent="1"/>
    </xf>
    <xf numFmtId="0" fontId="1" fillId="0" borderId="6" xfId="1" applyBorder="1" applyAlignment="1">
      <alignment horizontal="left" indent="1"/>
    </xf>
    <xf numFmtId="0" fontId="1" fillId="0" borderId="0" xfId="1" applyAlignment="1">
      <alignment horizontal="left" indent="1"/>
    </xf>
    <xf numFmtId="0" fontId="1" fillId="0" borderId="7" xfId="1" applyBorder="1" applyAlignment="1">
      <alignment horizontal="left" indent="1"/>
    </xf>
    <xf numFmtId="0" fontId="14" fillId="0" borderId="0" xfId="1" applyFont="1"/>
    <xf numFmtId="0" fontId="1" fillId="7" borderId="9" xfId="1" applyFill="1" applyBorder="1" applyProtection="1">
      <protection locked="0"/>
    </xf>
    <xf numFmtId="0" fontId="1" fillId="7" borderId="11" xfId="1" applyFill="1" applyBorder="1" applyProtection="1">
      <protection locked="0"/>
    </xf>
    <xf numFmtId="0" fontId="12" fillId="0" borderId="0" xfId="1" applyFont="1" applyAlignment="1">
      <alignment horizontal="center"/>
    </xf>
    <xf numFmtId="0" fontId="1" fillId="8" borderId="0" xfId="1" applyFill="1" applyAlignment="1">
      <alignment vertical="center" textRotation="90"/>
    </xf>
    <xf numFmtId="14" fontId="12" fillId="0" borderId="0" xfId="1" quotePrefix="1" applyNumberFormat="1" applyFont="1" applyAlignment="1" applyProtection="1">
      <alignment vertical="center"/>
      <protection locked="0"/>
    </xf>
    <xf numFmtId="0" fontId="12" fillId="0" borderId="0" xfId="1" applyFont="1" applyAlignment="1" applyProtection="1">
      <alignment vertical="center"/>
      <protection locked="0"/>
    </xf>
    <xf numFmtId="0" fontId="21" fillId="0" borderId="0" xfId="1" applyFont="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0" borderId="0" xfId="1" applyAlignment="1">
      <alignment horizontal="center" vertical="center"/>
    </xf>
    <xf numFmtId="0" fontId="21" fillId="0" borderId="0" xfId="1" applyFont="1" applyAlignment="1" applyProtection="1">
      <alignment vertical="top"/>
      <protection locked="0"/>
    </xf>
    <xf numFmtId="0" fontId="1" fillId="0" borderId="0" xfId="1" applyAlignment="1" applyProtection="1">
      <alignment vertical="top"/>
      <protection locked="0"/>
    </xf>
    <xf numFmtId="0" fontId="21" fillId="0" borderId="0" xfId="1" applyFont="1" applyAlignment="1">
      <alignment horizontal="left" vertical="top"/>
    </xf>
    <xf numFmtId="0" fontId="1" fillId="0" borderId="0" xfId="1" applyAlignment="1">
      <alignment horizontal="left" vertical="top"/>
    </xf>
    <xf numFmtId="0" fontId="22" fillId="0" borderId="0" xfId="1" applyFont="1" applyAlignment="1">
      <alignment horizontal="right"/>
    </xf>
    <xf numFmtId="0" fontId="22" fillId="0" borderId="10" xfId="1" applyFont="1" applyBorder="1" applyProtection="1">
      <protection locked="0"/>
    </xf>
    <xf numFmtId="0" fontId="1" fillId="0" borderId="10" xfId="1" applyBorder="1" applyAlignment="1">
      <alignment vertical="center"/>
    </xf>
    <xf numFmtId="0" fontId="1" fillId="2" borderId="0" xfId="1" applyFill="1" applyProtection="1">
      <protection hidden="1"/>
    </xf>
    <xf numFmtId="0" fontId="23" fillId="2" borderId="0" xfId="1" applyFont="1" applyFill="1" applyAlignment="1" applyProtection="1">
      <alignment horizontal="right"/>
      <protection hidden="1"/>
    </xf>
    <xf numFmtId="49" fontId="24" fillId="0" borderId="0" xfId="1" applyNumberFormat="1" applyFont="1" applyProtection="1">
      <protection locked="0"/>
    </xf>
    <xf numFmtId="0" fontId="23" fillId="0" borderId="0" xfId="1" applyFont="1" applyProtection="1">
      <protection hidden="1"/>
    </xf>
    <xf numFmtId="49" fontId="15" fillId="0" borderId="0" xfId="1" applyNumberFormat="1" applyFont="1" applyAlignment="1">
      <alignment horizontal="right"/>
    </xf>
    <xf numFmtId="0" fontId="26" fillId="0" borderId="0" xfId="1" applyFont="1" applyAlignment="1" applyProtection="1">
      <alignment horizontal="left" indent="1"/>
      <protection locked="0"/>
    </xf>
    <xf numFmtId="0" fontId="6" fillId="0" borderId="0" xfId="1" applyFont="1" applyAlignment="1" applyProtection="1">
      <alignment vertical="center" wrapText="1"/>
      <protection locked="0" hidden="1"/>
    </xf>
    <xf numFmtId="1" fontId="21" fillId="0" borderId="0" xfId="1" applyNumberFormat="1" applyFont="1" applyAlignment="1">
      <alignment horizontal="left" vertical="center"/>
    </xf>
    <xf numFmtId="1" fontId="29" fillId="0" borderId="0" xfId="1" applyNumberFormat="1" applyFont="1" applyAlignment="1">
      <alignment horizontal="center" vertical="center"/>
    </xf>
    <xf numFmtId="0" fontId="30" fillId="0" borderId="0" xfId="1" applyFont="1"/>
    <xf numFmtId="1" fontId="1" fillId="0" borderId="0" xfId="1" applyNumberFormat="1" applyAlignment="1" applyProtection="1">
      <alignment horizontal="center" vertical="center"/>
      <protection locked="0"/>
    </xf>
    <xf numFmtId="0" fontId="1" fillId="0" borderId="0" xfId="1" applyProtection="1">
      <protection locked="0"/>
    </xf>
    <xf numFmtId="0" fontId="1" fillId="0" borderId="0" xfId="1" applyAlignment="1" applyProtection="1">
      <alignment vertical="center"/>
      <protection hidden="1"/>
    </xf>
    <xf numFmtId="0" fontId="1" fillId="0" borderId="0" xfId="1" applyAlignment="1">
      <alignment vertical="center"/>
    </xf>
    <xf numFmtId="0" fontId="32" fillId="0" borderId="0" xfId="1" applyFont="1" applyProtection="1">
      <protection hidden="1"/>
    </xf>
    <xf numFmtId="1" fontId="21" fillId="0" borderId="2" xfId="1" applyNumberFormat="1" applyFont="1" applyBorder="1" applyAlignment="1">
      <alignment horizontal="left" vertical="top"/>
    </xf>
    <xf numFmtId="1" fontId="21" fillId="0" borderId="3" xfId="1" applyNumberFormat="1" applyFont="1" applyBorder="1" applyAlignment="1">
      <alignment horizontal="left" vertical="top"/>
    </xf>
    <xf numFmtId="1" fontId="21" fillId="0" borderId="4" xfId="1" applyNumberFormat="1" applyFont="1" applyBorder="1" applyAlignment="1">
      <alignment horizontal="center" vertical="center"/>
    </xf>
    <xf numFmtId="0" fontId="21" fillId="0" borderId="1" xfId="1" applyFont="1" applyBorder="1"/>
    <xf numFmtId="0" fontId="32" fillId="0" borderId="0" xfId="1" applyFont="1"/>
    <xf numFmtId="0" fontId="33" fillId="0" borderId="0" xfId="1" applyFont="1" applyProtection="1">
      <protection hidden="1"/>
    </xf>
    <xf numFmtId="1" fontId="8" fillId="0" borderId="8" xfId="1" applyNumberFormat="1" applyFont="1" applyBorder="1" applyAlignment="1" applyProtection="1">
      <alignment horizontal="center" vertical="center"/>
      <protection locked="0"/>
    </xf>
    <xf numFmtId="0" fontId="33" fillId="0" borderId="0" xfId="1" applyFont="1"/>
    <xf numFmtId="0" fontId="21" fillId="0" borderId="1" xfId="1" applyFont="1" applyBorder="1" applyAlignment="1" applyProtection="1">
      <alignment horizontal="left" vertical="top"/>
      <protection hidden="1"/>
    </xf>
    <xf numFmtId="0" fontId="21" fillId="0" borderId="2" xfId="1" applyFont="1" applyBorder="1" applyAlignment="1" applyProtection="1">
      <alignment horizontal="left" vertical="top"/>
      <protection hidden="1"/>
    </xf>
    <xf numFmtId="1" fontId="21" fillId="0" borderId="3" xfId="1" applyNumberFormat="1" applyFont="1" applyBorder="1" applyAlignment="1">
      <alignment horizontal="center" vertical="center"/>
    </xf>
    <xf numFmtId="0" fontId="21" fillId="0" borderId="3" xfId="1" applyFont="1" applyBorder="1"/>
    <xf numFmtId="164" fontId="11" fillId="0" borderId="8" xfId="1" applyNumberFormat="1" applyFont="1" applyBorder="1" applyAlignment="1" applyProtection="1">
      <alignment horizontal="center" vertical="center"/>
      <protection locked="0"/>
    </xf>
    <xf numFmtId="0" fontId="21" fillId="0" borderId="0" xfId="1" applyFont="1" applyProtection="1">
      <protection hidden="1"/>
    </xf>
    <xf numFmtId="0" fontId="21" fillId="0" borderId="2" xfId="1" applyFont="1" applyBorder="1"/>
    <xf numFmtId="0" fontId="21" fillId="0" borderId="3" xfId="1" applyFont="1" applyBorder="1" applyAlignment="1">
      <alignment vertical="center"/>
    </xf>
    <xf numFmtId="0" fontId="21" fillId="0" borderId="4" xfId="1" applyFont="1" applyBorder="1" applyAlignment="1">
      <alignment vertical="center"/>
    </xf>
    <xf numFmtId="0" fontId="21" fillId="0" borderId="4" xfId="1" applyFont="1" applyBorder="1"/>
    <xf numFmtId="0" fontId="21" fillId="0" borderId="2" xfId="1" applyFont="1" applyBorder="1" applyAlignment="1">
      <alignment vertical="center"/>
    </xf>
    <xf numFmtId="0" fontId="21" fillId="0" borderId="0" xfId="1" applyFont="1"/>
    <xf numFmtId="0" fontId="21" fillId="2" borderId="0" xfId="1" applyFont="1" applyFill="1" applyProtection="1">
      <protection hidden="1"/>
    </xf>
    <xf numFmtId="0" fontId="21" fillId="0" borderId="2" xfId="1" applyFont="1" applyBorder="1" applyAlignment="1" applyProtection="1">
      <alignment vertical="top"/>
      <protection hidden="1"/>
    </xf>
    <xf numFmtId="0" fontId="21" fillId="0" borderId="4" xfId="1" applyFont="1" applyBorder="1" applyAlignment="1" applyProtection="1">
      <alignment vertical="top"/>
      <protection hidden="1"/>
    </xf>
    <xf numFmtId="0" fontId="21" fillId="0" borderId="3" xfId="1" applyFont="1" applyBorder="1" applyAlignment="1" applyProtection="1">
      <alignment vertical="top"/>
      <protection hidden="1"/>
    </xf>
    <xf numFmtId="0" fontId="21" fillId="0" borderId="0" xfId="1" applyFont="1" applyAlignment="1" applyProtection="1">
      <alignment horizontal="left" vertical="top"/>
      <protection hidden="1"/>
    </xf>
    <xf numFmtId="0" fontId="21" fillId="2" borderId="0" xfId="1" applyFont="1" applyFill="1" applyAlignment="1" applyProtection="1">
      <alignment horizontal="center" vertical="center"/>
      <protection hidden="1"/>
    </xf>
    <xf numFmtId="0" fontId="21" fillId="2" borderId="7" xfId="1" applyFont="1" applyFill="1" applyBorder="1" applyProtection="1">
      <protection hidden="1"/>
    </xf>
    <xf numFmtId="0" fontId="21" fillId="2" borderId="0" xfId="1" applyFont="1" applyFill="1"/>
    <xf numFmtId="0" fontId="33" fillId="2" borderId="0" xfId="1" applyFont="1" applyFill="1" applyProtection="1">
      <protection hidden="1"/>
    </xf>
    <xf numFmtId="0" fontId="1" fillId="2" borderId="0" xfId="1" applyFill="1" applyAlignment="1" applyProtection="1">
      <alignment vertical="center"/>
      <protection hidden="1"/>
    </xf>
    <xf numFmtId="0" fontId="37" fillId="2" borderId="0" xfId="1" applyFont="1" applyFill="1" applyProtection="1">
      <protection hidden="1"/>
    </xf>
    <xf numFmtId="0" fontId="21" fillId="0" borderId="6" xfId="1" applyFont="1" applyBorder="1" applyAlignment="1">
      <alignment vertical="center"/>
    </xf>
    <xf numFmtId="0" fontId="21" fillId="0" borderId="0" xfId="1" applyFont="1" applyAlignment="1">
      <alignment vertical="center"/>
    </xf>
    <xf numFmtId="0" fontId="21" fillId="0" borderId="7" xfId="1" applyFont="1" applyBorder="1" applyAlignment="1">
      <alignment vertical="center"/>
    </xf>
    <xf numFmtId="0" fontId="37" fillId="0" borderId="0" xfId="1" applyFont="1"/>
    <xf numFmtId="0" fontId="11" fillId="2" borderId="0" xfId="1" applyFont="1" applyFill="1" applyProtection="1">
      <protection hidden="1"/>
    </xf>
    <xf numFmtId="0" fontId="11" fillId="0" borderId="16" xfId="1" applyFont="1" applyBorder="1" applyProtection="1">
      <protection locked="0"/>
    </xf>
    <xf numFmtId="0" fontId="11" fillId="0" borderId="0" xfId="1" applyFont="1"/>
    <xf numFmtId="0" fontId="11" fillId="0" borderId="17" xfId="1" applyFont="1" applyBorder="1" applyProtection="1">
      <protection locked="0"/>
    </xf>
    <xf numFmtId="0" fontId="11" fillId="0" borderId="18" xfId="1" applyFont="1" applyBorder="1" applyProtection="1">
      <protection locked="0"/>
    </xf>
    <xf numFmtId="0" fontId="1" fillId="0" borderId="4" xfId="1" applyBorder="1"/>
    <xf numFmtId="0" fontId="1" fillId="0" borderId="3" xfId="1" applyBorder="1"/>
    <xf numFmtId="0" fontId="1" fillId="0" borderId="8" xfId="1" applyBorder="1" applyAlignment="1" applyProtection="1">
      <alignment horizontal="center" vertical="center"/>
      <protection locked="0"/>
    </xf>
    <xf numFmtId="164" fontId="33" fillId="0" borderId="8" xfId="1" applyNumberFormat="1" applyFont="1" applyBorder="1" applyAlignment="1" applyProtection="1">
      <alignment horizontal="center" vertical="center"/>
      <protection locked="0"/>
    </xf>
    <xf numFmtId="165" fontId="33" fillId="0" borderId="8" xfId="1" applyNumberFormat="1" applyFont="1" applyBorder="1" applyAlignment="1" applyProtection="1">
      <alignment horizontal="center" vertical="center"/>
      <protection locked="0"/>
    </xf>
    <xf numFmtId="0" fontId="8" fillId="11" borderId="13" xfId="1" applyFont="1" applyFill="1" applyBorder="1" applyAlignment="1">
      <alignment vertical="center"/>
    </xf>
    <xf numFmtId="0" fontId="1" fillId="11" borderId="14" xfId="1" applyFill="1" applyBorder="1" applyAlignment="1">
      <alignment vertical="center"/>
    </xf>
    <xf numFmtId="0" fontId="1" fillId="11" borderId="14" xfId="1" applyFill="1" applyBorder="1" applyAlignment="1">
      <alignment horizontal="right" vertical="center"/>
    </xf>
    <xf numFmtId="0" fontId="1" fillId="11" borderId="15" xfId="1" applyFill="1" applyBorder="1" applyAlignment="1">
      <alignment vertical="center"/>
    </xf>
    <xf numFmtId="0" fontId="1" fillId="0" borderId="0" xfId="1" applyAlignment="1" applyProtection="1">
      <alignment horizontal="center" vertical="center"/>
      <protection locked="0"/>
    </xf>
    <xf numFmtId="0" fontId="33" fillId="0" borderId="11" xfId="1" applyFont="1" applyBorder="1" applyAlignment="1" applyProtection="1">
      <alignment horizontal="center" vertical="center"/>
      <protection locked="0"/>
    </xf>
    <xf numFmtId="0" fontId="33" fillId="0" borderId="8" xfId="1" applyFont="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25" xfId="1" applyBorder="1" applyAlignment="1" applyProtection="1">
      <alignment horizontal="center" vertical="center"/>
      <protection locked="0"/>
    </xf>
    <xf numFmtId="0" fontId="1" fillId="0" borderId="10" xfId="1" applyBorder="1" applyAlignment="1">
      <alignment horizontal="left" indent="1"/>
    </xf>
    <xf numFmtId="0" fontId="1" fillId="0" borderId="28" xfId="1" applyBorder="1" applyAlignment="1" applyProtection="1">
      <alignment horizontal="center" vertical="center"/>
      <protection locked="0"/>
    </xf>
    <xf numFmtId="0" fontId="1" fillId="0" borderId="29" xfId="1" applyBorder="1" applyAlignment="1">
      <alignment vertical="top"/>
    </xf>
    <xf numFmtId="0" fontId="1" fillId="0" borderId="30" xfId="1" applyBorder="1"/>
    <xf numFmtId="22" fontId="1" fillId="2" borderId="0" xfId="1" applyNumberFormat="1" applyFill="1" applyProtection="1">
      <protection hidden="1"/>
    </xf>
    <xf numFmtId="0" fontId="1" fillId="0" borderId="0" xfId="1" applyAlignment="1">
      <alignment horizontal="left" indent="3"/>
    </xf>
    <xf numFmtId="0" fontId="42" fillId="2" borderId="0" xfId="1" applyFont="1" applyFill="1" applyAlignment="1" applyProtection="1">
      <alignment horizontal="right"/>
      <protection hidden="1"/>
    </xf>
    <xf numFmtId="0" fontId="6" fillId="0" borderId="0" xfId="1" applyFont="1" applyAlignment="1" applyProtection="1">
      <alignment vertical="center" wrapText="1"/>
      <protection hidden="1"/>
    </xf>
    <xf numFmtId="0" fontId="44" fillId="2" borderId="0" xfId="1" applyFont="1" applyFill="1" applyAlignment="1" applyProtection="1">
      <alignment horizontal="right" vertical="center"/>
      <protection hidden="1"/>
    </xf>
    <xf numFmtId="14" fontId="12" fillId="0" borderId="0" xfId="1" applyNumberFormat="1" applyFont="1" applyAlignment="1" applyProtection="1">
      <alignment vertical="center"/>
      <protection hidden="1"/>
    </xf>
    <xf numFmtId="167" fontId="47" fillId="2" borderId="44" xfId="1" applyNumberFormat="1" applyFont="1" applyFill="1" applyBorder="1" applyAlignment="1" applyProtection="1">
      <alignment horizontal="center" vertical="center" wrapText="1"/>
      <protection hidden="1"/>
    </xf>
    <xf numFmtId="0" fontId="48" fillId="2" borderId="12" xfId="1" applyFont="1" applyFill="1" applyBorder="1" applyAlignment="1" applyProtection="1">
      <alignment horizontal="center" vertical="center" wrapText="1"/>
      <protection hidden="1"/>
    </xf>
    <xf numFmtId="1" fontId="48" fillId="2" borderId="12" xfId="1" applyNumberFormat="1" applyFont="1" applyFill="1" applyBorder="1" applyAlignment="1" applyProtection="1">
      <alignment horizontal="center" vertical="center" wrapText="1"/>
      <protection hidden="1"/>
    </xf>
    <xf numFmtId="167" fontId="48" fillId="2" borderId="12" xfId="1" applyNumberFormat="1" applyFont="1" applyFill="1" applyBorder="1" applyAlignment="1" applyProtection="1">
      <alignment horizontal="center" vertical="center" wrapText="1"/>
      <protection hidden="1"/>
    </xf>
    <xf numFmtId="0" fontId="37" fillId="2" borderId="9" xfId="1" applyFont="1" applyFill="1" applyBorder="1" applyAlignment="1" applyProtection="1">
      <alignment horizontal="center" vertical="center" wrapText="1"/>
      <protection hidden="1"/>
    </xf>
    <xf numFmtId="167" fontId="37" fillId="2" borderId="46" xfId="1" applyNumberFormat="1" applyFont="1" applyFill="1" applyBorder="1" applyAlignment="1" applyProtection="1">
      <alignment horizontal="center" vertical="center" wrapText="1"/>
      <protection hidden="1"/>
    </xf>
    <xf numFmtId="0" fontId="5" fillId="2" borderId="45" xfId="1" applyFont="1" applyFill="1" applyBorder="1" applyAlignment="1" applyProtection="1">
      <alignment horizontal="left" vertical="center" wrapText="1" indent="1"/>
      <protection hidden="1"/>
    </xf>
    <xf numFmtId="1" fontId="42" fillId="2" borderId="12" xfId="1" applyNumberFormat="1" applyFont="1" applyFill="1" applyBorder="1" applyAlignment="1" applyProtection="1">
      <alignment horizontal="center" vertical="center"/>
      <protection hidden="1"/>
    </xf>
    <xf numFmtId="2" fontId="42" fillId="2" borderId="12" xfId="1" applyNumberFormat="1" applyFont="1" applyFill="1" applyBorder="1" applyAlignment="1" applyProtection="1">
      <alignment horizontal="right" vertical="center"/>
      <protection hidden="1"/>
    </xf>
    <xf numFmtId="2" fontId="2" fillId="2" borderId="13" xfId="1" applyNumberFormat="1" applyFont="1" applyFill="1" applyBorder="1" applyAlignment="1" applyProtection="1">
      <alignment horizontal="right" vertical="center"/>
      <protection hidden="1"/>
    </xf>
    <xf numFmtId="2" fontId="42" fillId="2" borderId="47" xfId="1" applyNumberFormat="1" applyFont="1" applyFill="1" applyBorder="1" applyAlignment="1" applyProtection="1">
      <alignment horizontal="right" vertical="center"/>
      <protection hidden="1"/>
    </xf>
    <xf numFmtId="0" fontId="49" fillId="2" borderId="45" xfId="1" applyFont="1" applyFill="1" applyBorder="1" applyAlignment="1" applyProtection="1">
      <alignment horizontal="left" vertical="center" wrapText="1" indent="1"/>
      <protection hidden="1"/>
    </xf>
    <xf numFmtId="0" fontId="13" fillId="2" borderId="45" xfId="1" applyFont="1" applyFill="1" applyBorder="1" applyAlignment="1" applyProtection="1">
      <alignment horizontal="left" vertical="center" wrapText="1" indent="1"/>
      <protection hidden="1"/>
    </xf>
    <xf numFmtId="0" fontId="5" fillId="2" borderId="48" xfId="1" applyFont="1" applyFill="1" applyBorder="1" applyAlignment="1" applyProtection="1">
      <alignment horizontal="left" vertical="center" wrapText="1" indent="1"/>
      <protection hidden="1"/>
    </xf>
    <xf numFmtId="1" fontId="42" fillId="2" borderId="1" xfId="1" applyNumberFormat="1" applyFont="1" applyFill="1" applyBorder="1" applyAlignment="1" applyProtection="1">
      <alignment horizontal="center" vertical="center"/>
      <protection hidden="1"/>
    </xf>
    <xf numFmtId="2" fontId="42" fillId="2" borderId="1" xfId="1" applyNumberFormat="1" applyFont="1" applyFill="1" applyBorder="1" applyAlignment="1" applyProtection="1">
      <alignment horizontal="right" vertical="center"/>
      <protection hidden="1"/>
    </xf>
    <xf numFmtId="2" fontId="2" fillId="2" borderId="2" xfId="1" applyNumberFormat="1" applyFont="1" applyFill="1" applyBorder="1" applyAlignment="1" applyProtection="1">
      <alignment horizontal="right" vertical="center"/>
      <protection hidden="1"/>
    </xf>
    <xf numFmtId="2" fontId="42" fillId="2" borderId="49" xfId="1" applyNumberFormat="1" applyFont="1" applyFill="1" applyBorder="1" applyAlignment="1" applyProtection="1">
      <alignment horizontal="right" vertical="center"/>
      <protection hidden="1"/>
    </xf>
    <xf numFmtId="12" fontId="2" fillId="2" borderId="50" xfId="1" applyNumberFormat="1" applyFont="1" applyFill="1" applyBorder="1" applyAlignment="1" applyProtection="1">
      <alignment horizontal="right" vertical="center"/>
      <protection hidden="1"/>
    </xf>
    <xf numFmtId="1" fontId="50" fillId="2" borderId="51" xfId="1" applyNumberFormat="1" applyFont="1" applyFill="1" applyBorder="1" applyAlignment="1" applyProtection="1">
      <alignment horizontal="center" vertical="center"/>
      <protection hidden="1"/>
    </xf>
    <xf numFmtId="2" fontId="50" fillId="2" borderId="52" xfId="1" applyNumberFormat="1" applyFont="1" applyFill="1" applyBorder="1" applyAlignment="1" applyProtection="1">
      <alignment horizontal="right" vertical="center"/>
      <protection hidden="1"/>
    </xf>
    <xf numFmtId="2" fontId="50" fillId="2" borderId="53" xfId="1" applyNumberFormat="1" applyFont="1" applyFill="1" applyBorder="1" applyAlignment="1" applyProtection="1">
      <alignment horizontal="right" vertical="center" wrapText="1"/>
      <protection hidden="1"/>
    </xf>
    <xf numFmtId="2" fontId="50" fillId="2" borderId="54" xfId="1" applyNumberFormat="1" applyFont="1" applyFill="1" applyBorder="1" applyAlignment="1" applyProtection="1">
      <alignment horizontal="right" vertical="center" wrapText="1"/>
      <protection hidden="1"/>
    </xf>
    <xf numFmtId="0" fontId="51" fillId="2" borderId="0" xfId="1" applyFont="1" applyFill="1" applyProtection="1">
      <protection hidden="1"/>
    </xf>
    <xf numFmtId="0" fontId="23" fillId="2" borderId="0" xfId="1" applyFont="1" applyFill="1" applyAlignment="1" applyProtection="1">
      <alignment vertical="center"/>
      <protection hidden="1"/>
    </xf>
    <xf numFmtId="1" fontId="23" fillId="2" borderId="0" xfId="1" applyNumberFormat="1" applyFont="1" applyFill="1" applyAlignment="1" applyProtection="1">
      <alignment vertical="center"/>
      <protection hidden="1"/>
    </xf>
    <xf numFmtId="0" fontId="42" fillId="2" borderId="0" xfId="1" applyFont="1" applyFill="1" applyAlignment="1" applyProtection="1">
      <alignment vertical="center"/>
      <protection hidden="1"/>
    </xf>
    <xf numFmtId="1" fontId="23" fillId="2" borderId="0" xfId="1" applyNumberFormat="1" applyFont="1" applyFill="1" applyProtection="1">
      <protection hidden="1"/>
    </xf>
    <xf numFmtId="0" fontId="23" fillId="2" borderId="0" xfId="1" applyFont="1" applyFill="1" applyProtection="1">
      <protection hidden="1"/>
    </xf>
    <xf numFmtId="0" fontId="8" fillId="2" borderId="43" xfId="1" applyFont="1" applyFill="1" applyBorder="1" applyAlignment="1" applyProtection="1">
      <alignment horizontal="center" vertical="center" wrapText="1"/>
      <protection hidden="1"/>
    </xf>
    <xf numFmtId="0" fontId="52" fillId="2" borderId="44" xfId="1" applyFont="1" applyFill="1" applyBorder="1" applyAlignment="1" applyProtection="1">
      <alignment horizontal="center" vertical="center" wrapText="1"/>
      <protection hidden="1"/>
    </xf>
    <xf numFmtId="0" fontId="1" fillId="2" borderId="54" xfId="1" applyFill="1" applyBorder="1" applyAlignment="1" applyProtection="1">
      <alignment horizontal="center" vertical="center" wrapText="1"/>
      <protection hidden="1"/>
    </xf>
    <xf numFmtId="0" fontId="54" fillId="2" borderId="12" xfId="1" applyFont="1" applyFill="1" applyBorder="1" applyAlignment="1" applyProtection="1">
      <alignment horizontal="center" vertical="center"/>
      <protection hidden="1"/>
    </xf>
    <xf numFmtId="1" fontId="54" fillId="2" borderId="12" xfId="1" applyNumberFormat="1" applyFont="1" applyFill="1" applyBorder="1" applyAlignment="1" applyProtection="1">
      <alignment horizontal="center" vertical="center"/>
      <protection hidden="1"/>
    </xf>
    <xf numFmtId="2" fontId="54" fillId="2" borderId="12" xfId="1" applyNumberFormat="1" applyFont="1" applyFill="1" applyBorder="1" applyAlignment="1" applyProtection="1">
      <alignment horizontal="right" vertical="center"/>
      <protection hidden="1"/>
    </xf>
    <xf numFmtId="2" fontId="54" fillId="12" borderId="47" xfId="1" applyNumberFormat="1" applyFont="1" applyFill="1" applyBorder="1" applyAlignment="1" applyProtection="1">
      <alignment horizontal="right" vertical="center"/>
      <protection hidden="1"/>
    </xf>
    <xf numFmtId="2" fontId="10" fillId="2" borderId="0" xfId="1" applyNumberFormat="1" applyFont="1" applyFill="1" applyAlignment="1" applyProtection="1">
      <alignment vertical="center"/>
      <protection hidden="1"/>
    </xf>
    <xf numFmtId="2" fontId="8" fillId="2" borderId="59" xfId="1" applyNumberFormat="1" applyFont="1" applyFill="1" applyBorder="1" applyAlignment="1" applyProtection="1">
      <alignment horizontal="center" vertical="center"/>
      <protection hidden="1"/>
    </xf>
    <xf numFmtId="1" fontId="11" fillId="2" borderId="60" xfId="1" applyNumberFormat="1" applyFont="1" applyFill="1" applyBorder="1" applyAlignment="1" applyProtection="1">
      <alignment horizontal="center" vertical="center"/>
      <protection hidden="1"/>
    </xf>
    <xf numFmtId="12" fontId="2" fillId="2" borderId="48" xfId="1" applyNumberFormat="1" applyFont="1" applyFill="1" applyBorder="1" applyAlignment="1" applyProtection="1">
      <alignment horizontal="right" vertical="center"/>
      <protection hidden="1"/>
    </xf>
    <xf numFmtId="0" fontId="50" fillId="2" borderId="1" xfId="1" applyFont="1" applyFill="1" applyBorder="1" applyAlignment="1" applyProtection="1">
      <alignment horizontal="center" vertical="center"/>
      <protection hidden="1"/>
    </xf>
    <xf numFmtId="2" fontId="50" fillId="2" borderId="1" xfId="1" applyNumberFormat="1" applyFont="1" applyFill="1" applyBorder="1" applyAlignment="1" applyProtection="1">
      <alignment horizontal="right" vertical="center"/>
      <protection hidden="1"/>
    </xf>
    <xf numFmtId="2" fontId="50" fillId="2" borderId="2" xfId="1" applyNumberFormat="1" applyFont="1" applyFill="1" applyBorder="1" applyAlignment="1" applyProtection="1">
      <alignment horizontal="right" vertical="center"/>
      <protection hidden="1"/>
    </xf>
    <xf numFmtId="2" fontId="50" fillId="2" borderId="61" xfId="1" applyNumberFormat="1" applyFont="1" applyFill="1" applyBorder="1" applyAlignment="1" applyProtection="1">
      <alignment horizontal="right" vertical="center"/>
      <protection hidden="1"/>
    </xf>
    <xf numFmtId="2" fontId="8" fillId="2" borderId="62" xfId="1" applyNumberFormat="1" applyFont="1" applyFill="1" applyBorder="1" applyAlignment="1" applyProtection="1">
      <alignment horizontal="center" vertical="center"/>
      <protection hidden="1"/>
    </xf>
    <xf numFmtId="0" fontId="11" fillId="2" borderId="63" xfId="1" applyFont="1" applyFill="1" applyBorder="1" applyAlignment="1" applyProtection="1">
      <alignment horizontal="center" vertical="center"/>
      <protection hidden="1"/>
    </xf>
    <xf numFmtId="0" fontId="56" fillId="2" borderId="64" xfId="1" applyFont="1" applyFill="1" applyBorder="1" applyAlignment="1" applyProtection="1">
      <alignment horizontal="right" vertical="center"/>
      <protection hidden="1"/>
    </xf>
    <xf numFmtId="0" fontId="54" fillId="2" borderId="64" xfId="1" applyFont="1" applyFill="1" applyBorder="1" applyAlignment="1" applyProtection="1">
      <alignment horizontal="right" vertical="center"/>
      <protection hidden="1"/>
    </xf>
    <xf numFmtId="0" fontId="57" fillId="2" borderId="64" xfId="1" applyFont="1" applyFill="1" applyBorder="1" applyAlignment="1" applyProtection="1">
      <alignment horizontal="right" vertical="center"/>
      <protection hidden="1"/>
    </xf>
    <xf numFmtId="2" fontId="53" fillId="2" borderId="67" xfId="1" applyNumberFormat="1" applyFont="1" applyFill="1" applyBorder="1" applyAlignment="1" applyProtection="1">
      <alignment vertical="center"/>
      <protection hidden="1"/>
    </xf>
    <xf numFmtId="0" fontId="58" fillId="2" borderId="0" xfId="1" applyFont="1" applyFill="1" applyAlignment="1" applyProtection="1">
      <alignment vertical="center"/>
      <protection hidden="1"/>
    </xf>
    <xf numFmtId="0" fontId="39" fillId="2" borderId="68" xfId="1" applyFont="1" applyFill="1" applyBorder="1" applyAlignment="1" applyProtection="1">
      <alignment horizontal="center" vertical="center"/>
      <protection hidden="1"/>
    </xf>
    <xf numFmtId="0" fontId="3" fillId="2" borderId="0" xfId="1" applyFont="1" applyFill="1" applyAlignment="1" applyProtection="1">
      <alignment horizontal="right" vertical="center"/>
      <protection hidden="1"/>
    </xf>
    <xf numFmtId="0" fontId="59" fillId="2" borderId="0" xfId="1" applyFont="1" applyFill="1" applyAlignment="1" applyProtection="1">
      <alignment horizontal="right" vertical="top"/>
      <protection hidden="1"/>
    </xf>
    <xf numFmtId="168" fontId="59" fillId="2" borderId="0" xfId="1" applyNumberFormat="1" applyFont="1" applyFill="1" applyAlignment="1" applyProtection="1">
      <alignment horizontal="center" vertical="top"/>
      <protection hidden="1"/>
    </xf>
    <xf numFmtId="0" fontId="59" fillId="2" borderId="0" xfId="1" applyFont="1" applyFill="1" applyAlignment="1" applyProtection="1">
      <alignment vertical="top"/>
      <protection hidden="1"/>
    </xf>
    <xf numFmtId="0" fontId="57" fillId="2" borderId="0" xfId="1" applyFont="1" applyFill="1" applyAlignment="1" applyProtection="1">
      <alignment horizontal="right" vertical="center"/>
      <protection hidden="1"/>
    </xf>
    <xf numFmtId="12" fontId="10" fillId="2" borderId="0" xfId="1" applyNumberFormat="1" applyFont="1" applyFill="1" applyAlignment="1" applyProtection="1">
      <alignment vertical="center"/>
      <protection hidden="1"/>
    </xf>
    <xf numFmtId="0" fontId="10" fillId="2" borderId="0" xfId="1" applyFont="1" applyFill="1" applyAlignment="1" applyProtection="1">
      <alignment vertical="center"/>
      <protection hidden="1"/>
    </xf>
    <xf numFmtId="0" fontId="54" fillId="2" borderId="0" xfId="1" applyFont="1" applyFill="1" applyAlignment="1" applyProtection="1">
      <alignment horizontal="right" vertical="center"/>
      <protection hidden="1"/>
    </xf>
    <xf numFmtId="0" fontId="17" fillId="2" borderId="0" xfId="1" applyFont="1" applyFill="1" applyAlignment="1" applyProtection="1">
      <alignment horizontal="right" vertical="center"/>
      <protection hidden="1"/>
    </xf>
    <xf numFmtId="2" fontId="8" fillId="2" borderId="0" xfId="1" applyNumberFormat="1" applyFont="1" applyFill="1" applyAlignment="1" applyProtection="1">
      <alignment horizontal="center" vertical="center"/>
      <protection hidden="1"/>
    </xf>
    <xf numFmtId="0" fontId="8" fillId="2" borderId="43" xfId="1" applyFont="1" applyFill="1" applyBorder="1" applyAlignment="1" applyProtection="1">
      <alignment horizontal="center" vertical="center"/>
      <protection hidden="1"/>
    </xf>
    <xf numFmtId="0" fontId="39" fillId="2" borderId="0" xfId="1" applyFont="1" applyFill="1" applyAlignment="1" applyProtection="1">
      <alignment vertical="center"/>
      <protection hidden="1"/>
    </xf>
    <xf numFmtId="0" fontId="3" fillId="2" borderId="45" xfId="1" applyFont="1" applyFill="1" applyBorder="1" applyAlignment="1" applyProtection="1">
      <alignment horizontal="left" vertical="center" indent="1"/>
      <protection hidden="1"/>
    </xf>
    <xf numFmtId="0" fontId="11" fillId="2" borderId="13" xfId="1" applyFont="1" applyFill="1" applyBorder="1" applyAlignment="1" applyProtection="1">
      <alignment horizontal="center" vertical="center"/>
      <protection hidden="1"/>
    </xf>
    <xf numFmtId="0" fontId="11" fillId="2" borderId="15" xfId="1" applyFont="1" applyFill="1" applyBorder="1" applyAlignment="1" applyProtection="1">
      <alignment horizontal="center" vertical="center"/>
      <protection hidden="1"/>
    </xf>
    <xf numFmtId="0" fontId="11" fillId="2" borderId="12" xfId="1" applyFont="1" applyFill="1" applyBorder="1" applyAlignment="1" applyProtection="1">
      <alignment horizontal="center" vertical="center"/>
      <protection hidden="1"/>
    </xf>
    <xf numFmtId="0" fontId="11" fillId="2" borderId="47" xfId="1" applyFont="1" applyFill="1" applyBorder="1" applyAlignment="1" applyProtection="1">
      <alignment horizontal="center" vertical="center"/>
      <protection hidden="1"/>
    </xf>
    <xf numFmtId="0" fontId="61" fillId="0" borderId="0" xfId="1" applyFont="1" applyAlignment="1" applyProtection="1">
      <alignment vertical="center"/>
      <protection hidden="1"/>
    </xf>
    <xf numFmtId="2" fontId="11" fillId="2" borderId="0" xfId="1" applyNumberFormat="1" applyFont="1" applyFill="1" applyAlignment="1" applyProtection="1">
      <alignment horizontal="center" vertical="center"/>
      <protection hidden="1"/>
    </xf>
    <xf numFmtId="0" fontId="3" fillId="2" borderId="69" xfId="1" applyFont="1" applyFill="1" applyBorder="1" applyAlignment="1" applyProtection="1">
      <alignment horizontal="left" vertical="center" indent="1"/>
      <protection hidden="1"/>
    </xf>
    <xf numFmtId="2" fontId="11" fillId="2" borderId="70" xfId="1" applyNumberFormat="1" applyFont="1" applyFill="1" applyBorder="1" applyAlignment="1" applyProtection="1">
      <alignment horizontal="center" vertical="center"/>
      <protection hidden="1"/>
    </xf>
    <xf numFmtId="2" fontId="11" fillId="2" borderId="71" xfId="1" applyNumberFormat="1" applyFont="1" applyFill="1" applyBorder="1" applyAlignment="1" applyProtection="1">
      <alignment horizontal="center" vertical="center"/>
      <protection hidden="1"/>
    </xf>
    <xf numFmtId="2" fontId="11" fillId="2" borderId="72" xfId="1" applyNumberFormat="1" applyFont="1" applyFill="1" applyBorder="1" applyAlignment="1" applyProtection="1">
      <alignment horizontal="center" vertical="center"/>
      <protection hidden="1"/>
    </xf>
    <xf numFmtId="2" fontId="11" fillId="2" borderId="49" xfId="1" applyNumberFormat="1" applyFont="1" applyFill="1" applyBorder="1" applyAlignment="1" applyProtection="1">
      <alignment horizontal="center" vertical="center"/>
      <protection hidden="1"/>
    </xf>
    <xf numFmtId="0" fontId="1" fillId="2" borderId="75" xfId="1" applyFill="1" applyBorder="1" applyProtection="1">
      <protection hidden="1"/>
    </xf>
    <xf numFmtId="0" fontId="1" fillId="2" borderId="76" xfId="1" applyFill="1" applyBorder="1" applyProtection="1">
      <protection hidden="1"/>
    </xf>
    <xf numFmtId="0" fontId="1" fillId="2" borderId="77" xfId="1" applyFill="1" applyBorder="1" applyProtection="1">
      <protection hidden="1"/>
    </xf>
    <xf numFmtId="0" fontId="8" fillId="2" borderId="0" xfId="1" applyFont="1" applyFill="1" applyAlignment="1" applyProtection="1">
      <alignment vertical="top"/>
      <protection hidden="1"/>
    </xf>
    <xf numFmtId="0" fontId="1" fillId="2" borderId="79" xfId="1" applyFill="1" applyBorder="1" applyProtection="1">
      <protection hidden="1"/>
    </xf>
    <xf numFmtId="0" fontId="7" fillId="2" borderId="0" xfId="1" applyFont="1" applyFill="1" applyAlignment="1" applyProtection="1">
      <alignment horizontal="left" indent="2"/>
      <protection hidden="1"/>
    </xf>
    <xf numFmtId="0" fontId="1" fillId="2" borderId="6" xfId="1" applyFill="1" applyBorder="1" applyAlignment="1" applyProtection="1">
      <alignment horizontal="left"/>
      <protection hidden="1"/>
    </xf>
    <xf numFmtId="0" fontId="21" fillId="2" borderId="0" xfId="1" applyFont="1" applyFill="1" applyAlignment="1" applyProtection="1">
      <alignment vertical="top"/>
      <protection hidden="1"/>
    </xf>
    <xf numFmtId="0" fontId="21" fillId="2" borderId="0" xfId="1" applyFont="1" applyFill="1" applyAlignment="1" applyProtection="1">
      <alignment horizontal="center" vertical="top"/>
      <protection hidden="1"/>
    </xf>
    <xf numFmtId="0" fontId="37" fillId="0" borderId="0" xfId="1" applyFont="1" applyAlignment="1">
      <alignment horizontal="right" vertical="top"/>
    </xf>
    <xf numFmtId="22" fontId="7" fillId="0" borderId="0" xfId="1" applyNumberFormat="1" applyFont="1" applyAlignment="1">
      <alignment horizontal="left" vertical="top"/>
    </xf>
    <xf numFmtId="0" fontId="8" fillId="0" borderId="82" xfId="1" applyFont="1" applyBorder="1" applyAlignment="1">
      <alignment horizontal="left" indent="2"/>
    </xf>
    <xf numFmtId="0" fontId="1" fillId="0" borderId="76" xfId="1" applyBorder="1"/>
    <xf numFmtId="0" fontId="1" fillId="0" borderId="77" xfId="1" applyBorder="1"/>
    <xf numFmtId="0" fontId="37" fillId="0" borderId="0" xfId="1" applyFont="1" applyAlignment="1">
      <alignment horizontal="right"/>
    </xf>
    <xf numFmtId="0" fontId="1" fillId="0" borderId="59" xfId="1" applyBorder="1" applyAlignment="1">
      <alignment horizontal="left" indent="2"/>
    </xf>
    <xf numFmtId="0" fontId="1" fillId="0" borderId="79" xfId="1" applyBorder="1"/>
    <xf numFmtId="0" fontId="1" fillId="0" borderId="59" xfId="1" applyBorder="1"/>
    <xf numFmtId="0" fontId="21" fillId="2" borderId="83" xfId="1" applyFont="1" applyFill="1" applyBorder="1" applyProtection="1">
      <protection hidden="1"/>
    </xf>
    <xf numFmtId="0" fontId="1" fillId="2" borderId="84" xfId="1" applyFill="1" applyBorder="1" applyProtection="1">
      <protection hidden="1"/>
    </xf>
    <xf numFmtId="0" fontId="37" fillId="0" borderId="0" xfId="1" applyFont="1" applyAlignment="1">
      <alignment vertical="top"/>
    </xf>
    <xf numFmtId="0" fontId="1" fillId="2" borderId="0" xfId="4" applyFill="1" applyProtection="1">
      <protection hidden="1"/>
    </xf>
    <xf numFmtId="0" fontId="1" fillId="2" borderId="0" xfId="4" applyFill="1" applyAlignment="1" applyProtection="1">
      <alignment horizontal="right" vertical="center"/>
      <protection hidden="1"/>
    </xf>
    <xf numFmtId="49" fontId="63" fillId="2" borderId="0" xfId="4" applyNumberFormat="1" applyFont="1" applyFill="1" applyAlignment="1" applyProtection="1">
      <alignment vertical="center"/>
      <protection hidden="1"/>
    </xf>
    <xf numFmtId="0" fontId="1" fillId="2" borderId="0" xfId="4" applyFill="1"/>
    <xf numFmtId="0" fontId="64" fillId="2" borderId="0" xfId="4" applyFont="1" applyFill="1" applyProtection="1">
      <protection hidden="1"/>
    </xf>
    <xf numFmtId="0" fontId="65" fillId="2" borderId="0" xfId="1" applyFont="1" applyFill="1" applyAlignment="1" applyProtection="1">
      <alignment horizontal="right" vertical="center"/>
      <protection hidden="1"/>
    </xf>
    <xf numFmtId="14" fontId="66" fillId="0" borderId="0" xfId="1" applyNumberFormat="1" applyFont="1" applyAlignment="1" applyProtection="1">
      <alignment horizontal="left" vertical="center"/>
      <protection hidden="1"/>
    </xf>
    <xf numFmtId="1" fontId="2" fillId="2" borderId="0" xfId="4" applyNumberFormat="1" applyFont="1" applyFill="1" applyProtection="1">
      <protection hidden="1"/>
    </xf>
    <xf numFmtId="0" fontId="2" fillId="2" borderId="0" xfId="4" applyFont="1" applyFill="1" applyProtection="1">
      <protection hidden="1"/>
    </xf>
    <xf numFmtId="0" fontId="1" fillId="2" borderId="0" xfId="4" applyFill="1" applyAlignment="1" applyProtection="1">
      <alignment horizontal="center"/>
      <protection hidden="1"/>
    </xf>
    <xf numFmtId="0" fontId="69" fillId="2" borderId="0" xfId="4" applyFont="1" applyFill="1" applyAlignment="1" applyProtection="1">
      <alignment vertical="center"/>
      <protection hidden="1"/>
    </xf>
    <xf numFmtId="0" fontId="70" fillId="2" borderId="0" xfId="4" applyFont="1" applyFill="1" applyAlignment="1" applyProtection="1">
      <alignment horizontal="justify" vertical="center" wrapText="1"/>
      <protection hidden="1"/>
    </xf>
    <xf numFmtId="0" fontId="71" fillId="2" borderId="45" xfId="4" applyFont="1" applyFill="1" applyBorder="1" applyAlignment="1" applyProtection="1">
      <alignment horizontal="center" vertical="center" wrapText="1"/>
      <protection hidden="1"/>
    </xf>
    <xf numFmtId="0" fontId="71" fillId="2" borderId="12" xfId="4" applyFont="1" applyFill="1" applyBorder="1" applyAlignment="1" applyProtection="1">
      <alignment horizontal="center" vertical="center" wrapText="1"/>
      <protection hidden="1"/>
    </xf>
    <xf numFmtId="4" fontId="15" fillId="13" borderId="12" xfId="4" applyNumberFormat="1" applyFont="1" applyFill="1" applyBorder="1" applyAlignment="1" applyProtection="1">
      <alignment horizontal="right" vertical="center"/>
      <protection locked="0"/>
    </xf>
    <xf numFmtId="4" fontId="15" fillId="13" borderId="15" xfId="4" applyNumberFormat="1" applyFont="1" applyFill="1" applyBorder="1" applyAlignment="1" applyProtection="1">
      <alignment horizontal="right" vertical="center"/>
      <protection locked="0"/>
    </xf>
    <xf numFmtId="169" fontId="72" fillId="2" borderId="47" xfId="5" applyNumberFormat="1" applyFont="1" applyFill="1" applyBorder="1" applyAlignment="1" applyProtection="1">
      <alignment vertical="center"/>
      <protection hidden="1"/>
    </xf>
    <xf numFmtId="0" fontId="71" fillId="2" borderId="86" xfId="4" applyFont="1" applyFill="1" applyBorder="1" applyAlignment="1" applyProtection="1">
      <alignment horizontal="center" vertical="center"/>
      <protection hidden="1"/>
    </xf>
    <xf numFmtId="0" fontId="71" fillId="2" borderId="88" xfId="4" applyFont="1" applyFill="1" applyBorder="1" applyAlignment="1" applyProtection="1">
      <alignment horizontal="center" vertical="center"/>
      <protection hidden="1"/>
    </xf>
    <xf numFmtId="0" fontId="15" fillId="2" borderId="86" xfId="4" applyFont="1" applyFill="1" applyBorder="1" applyAlignment="1" applyProtection="1">
      <alignment vertical="center"/>
      <protection hidden="1"/>
    </xf>
    <xf numFmtId="0" fontId="71" fillId="2" borderId="87" xfId="4" applyFont="1" applyFill="1" applyBorder="1" applyAlignment="1" applyProtection="1">
      <alignment horizontal="center" vertical="center"/>
      <protection hidden="1"/>
    </xf>
    <xf numFmtId="0" fontId="71" fillId="2" borderId="87" xfId="4" applyFont="1" applyFill="1" applyBorder="1" applyAlignment="1" applyProtection="1">
      <alignment vertical="center"/>
      <protection hidden="1"/>
    </xf>
    <xf numFmtId="0" fontId="71" fillId="2" borderId="3" xfId="4" applyFont="1" applyFill="1" applyBorder="1" applyAlignment="1" applyProtection="1">
      <alignment vertical="center"/>
      <protection hidden="1"/>
    </xf>
    <xf numFmtId="4" fontId="70" fillId="13" borderId="1" xfId="4" applyNumberFormat="1" applyFont="1" applyFill="1" applyBorder="1" applyAlignment="1" applyProtection="1">
      <alignment horizontal="right" vertical="center"/>
      <protection locked="0"/>
    </xf>
    <xf numFmtId="169" fontId="73" fillId="2" borderId="61" xfId="5" applyNumberFormat="1" applyFont="1" applyFill="1" applyBorder="1" applyAlignment="1" applyProtection="1">
      <alignment horizontal="right" vertical="center"/>
      <protection hidden="1"/>
    </xf>
    <xf numFmtId="0" fontId="15" fillId="2" borderId="88" xfId="4" applyFont="1" applyFill="1" applyBorder="1" applyAlignment="1" applyProtection="1">
      <alignment vertical="center"/>
      <protection hidden="1"/>
    </xf>
    <xf numFmtId="0" fontId="71" fillId="2" borderId="10" xfId="4" applyFont="1" applyFill="1" applyBorder="1" applyAlignment="1" applyProtection="1">
      <alignment horizontal="center" vertical="center"/>
      <protection hidden="1"/>
    </xf>
    <xf numFmtId="0" fontId="77" fillId="2" borderId="10" xfId="4" applyFont="1" applyFill="1" applyBorder="1" applyAlignment="1" applyProtection="1">
      <alignment vertical="center"/>
      <protection hidden="1"/>
    </xf>
    <xf numFmtId="0" fontId="71" fillId="2" borderId="10" xfId="4" applyFont="1" applyFill="1" applyBorder="1" applyAlignment="1" applyProtection="1">
      <alignment vertical="center"/>
      <protection hidden="1"/>
    </xf>
    <xf numFmtId="0" fontId="71" fillId="2" borderId="7" xfId="4" applyFont="1" applyFill="1" applyBorder="1" applyAlignment="1" applyProtection="1">
      <alignment vertical="center"/>
      <protection hidden="1"/>
    </xf>
    <xf numFmtId="4" fontId="70" fillId="13" borderId="8" xfId="4" applyNumberFormat="1" applyFont="1" applyFill="1" applyBorder="1" applyAlignment="1" applyProtection="1">
      <alignment horizontal="right" vertical="center"/>
      <protection locked="0"/>
    </xf>
    <xf numFmtId="0" fontId="15" fillId="2" borderId="59" xfId="4" applyFont="1" applyFill="1" applyBorder="1" applyAlignment="1" applyProtection="1">
      <alignment vertical="center"/>
      <protection hidden="1"/>
    </xf>
    <xf numFmtId="0" fontId="71" fillId="2" borderId="0" xfId="4" applyFont="1" applyFill="1" applyAlignment="1" applyProtection="1">
      <alignment horizontal="center" vertical="center"/>
      <protection hidden="1"/>
    </xf>
    <xf numFmtId="4" fontId="1" fillId="2" borderId="0" xfId="4" applyNumberFormat="1" applyFill="1"/>
    <xf numFmtId="0" fontId="15" fillId="2" borderId="91" xfId="4" applyFont="1" applyFill="1" applyBorder="1" applyAlignment="1" applyProtection="1">
      <alignment vertical="center"/>
      <protection hidden="1"/>
    </xf>
    <xf numFmtId="0" fontId="71" fillId="2" borderId="14" xfId="4" applyFont="1" applyFill="1" applyBorder="1" applyAlignment="1" applyProtection="1">
      <alignment horizontal="center" vertical="center"/>
      <protection hidden="1"/>
    </xf>
    <xf numFmtId="0" fontId="71" fillId="2" borderId="11" xfId="4" applyFont="1" applyFill="1" applyBorder="1" applyAlignment="1" applyProtection="1">
      <alignment vertical="center"/>
      <protection hidden="1"/>
    </xf>
    <xf numFmtId="0" fontId="71" fillId="2" borderId="14" xfId="4" applyFont="1" applyFill="1" applyBorder="1" applyAlignment="1" applyProtection="1">
      <alignment vertical="center"/>
      <protection hidden="1"/>
    </xf>
    <xf numFmtId="0" fontId="71" fillId="2" borderId="15" xfId="4" applyFont="1" applyFill="1" applyBorder="1" applyAlignment="1" applyProtection="1">
      <alignment vertical="center"/>
      <protection hidden="1"/>
    </xf>
    <xf numFmtId="0" fontId="71" fillId="2" borderId="92" xfId="4" applyFont="1" applyFill="1" applyBorder="1" applyAlignment="1" applyProtection="1">
      <alignment vertical="center"/>
      <protection hidden="1"/>
    </xf>
    <xf numFmtId="2" fontId="1" fillId="2" borderId="0" xfId="4" applyNumberFormat="1" applyFill="1"/>
    <xf numFmtId="4" fontId="70" fillId="13" borderId="12" xfId="4" applyNumberFormat="1" applyFont="1" applyFill="1" applyBorder="1" applyAlignment="1" applyProtection="1">
      <alignment horizontal="right" vertical="center"/>
      <protection locked="0"/>
    </xf>
    <xf numFmtId="169" fontId="73" fillId="2" borderId="47" xfId="5" applyNumberFormat="1" applyFont="1" applyFill="1" applyBorder="1" applyAlignment="1" applyProtection="1">
      <alignment horizontal="right" vertical="center"/>
      <protection hidden="1"/>
    </xf>
    <xf numFmtId="0" fontId="15" fillId="2" borderId="55" xfId="4" applyFont="1" applyFill="1" applyBorder="1" applyAlignment="1" applyProtection="1">
      <alignment vertical="center"/>
      <protection hidden="1"/>
    </xf>
    <xf numFmtId="0" fontId="71" fillId="2" borderId="94" xfId="4" applyFont="1" applyFill="1" applyBorder="1" applyAlignment="1" applyProtection="1">
      <alignment horizontal="center" vertical="center"/>
      <protection hidden="1"/>
    </xf>
    <xf numFmtId="2" fontId="73" fillId="14" borderId="95" xfId="4" applyNumberFormat="1" applyFont="1" applyFill="1" applyBorder="1" applyAlignment="1">
      <alignment horizontal="center" vertical="center"/>
    </xf>
    <xf numFmtId="4" fontId="70" fillId="13" borderId="71" xfId="4" applyNumberFormat="1" applyFont="1" applyFill="1" applyBorder="1" applyAlignment="1" applyProtection="1">
      <alignment horizontal="right" vertical="center"/>
      <protection locked="0"/>
    </xf>
    <xf numFmtId="4" fontId="70" fillId="13" borderId="72" xfId="4" applyNumberFormat="1" applyFont="1" applyFill="1" applyBorder="1" applyAlignment="1" applyProtection="1">
      <alignment horizontal="right" vertical="center"/>
      <protection locked="0"/>
    </xf>
    <xf numFmtId="169" fontId="73" fillId="2" borderId="49" xfId="5" applyNumberFormat="1" applyFont="1" applyFill="1" applyBorder="1" applyAlignment="1" applyProtection="1">
      <alignment horizontal="right" vertical="center"/>
      <protection hidden="1"/>
    </xf>
    <xf numFmtId="0" fontId="71" fillId="2" borderId="91" xfId="4" applyFont="1" applyFill="1" applyBorder="1" applyAlignment="1" applyProtection="1">
      <alignment horizontal="right"/>
      <protection hidden="1"/>
    </xf>
    <xf numFmtId="0" fontId="15" fillId="2" borderId="14" xfId="4" applyFont="1" applyFill="1" applyBorder="1" applyAlignment="1" applyProtection="1">
      <alignment horizontal="left" vertical="center" wrapText="1"/>
      <protection hidden="1"/>
    </xf>
    <xf numFmtId="0" fontId="71" fillId="2" borderId="14" xfId="4" applyFont="1" applyFill="1" applyBorder="1" applyAlignment="1" applyProtection="1">
      <alignment horizontal="left" vertical="center"/>
      <protection hidden="1"/>
    </xf>
    <xf numFmtId="0" fontId="71" fillId="2" borderId="15" xfId="4" applyFont="1" applyFill="1" applyBorder="1" applyProtection="1">
      <protection hidden="1"/>
    </xf>
    <xf numFmtId="4" fontId="78" fillId="0" borderId="12" xfId="4" applyNumberFormat="1" applyFont="1" applyBorder="1" applyAlignment="1" applyProtection="1">
      <alignment horizontal="right" vertical="center"/>
      <protection hidden="1"/>
    </xf>
    <xf numFmtId="4" fontId="78" fillId="2" borderId="47" xfId="5" applyNumberFormat="1" applyFont="1" applyFill="1" applyBorder="1" applyAlignment="1" applyProtection="1">
      <alignment vertical="center"/>
      <protection hidden="1"/>
    </xf>
    <xf numFmtId="0" fontId="1" fillId="2" borderId="0" xfId="4" applyFill="1" applyAlignment="1">
      <alignment vertical="center"/>
    </xf>
    <xf numFmtId="169" fontId="13" fillId="2" borderId="47" xfId="4" applyNumberFormat="1" applyFont="1" applyFill="1" applyBorder="1" applyAlignment="1" applyProtection="1">
      <alignment vertical="center"/>
      <protection hidden="1"/>
    </xf>
    <xf numFmtId="169" fontId="73" fillId="2" borderId="47" xfId="5" applyNumberFormat="1" applyFont="1" applyFill="1" applyBorder="1" applyAlignment="1" applyProtection="1">
      <alignment vertical="center"/>
      <protection hidden="1"/>
    </xf>
    <xf numFmtId="0" fontId="76" fillId="2" borderId="0" xfId="4" applyFont="1" applyFill="1" applyAlignment="1" applyProtection="1">
      <alignment vertical="center"/>
      <protection hidden="1"/>
    </xf>
    <xf numFmtId="0" fontId="15" fillId="2" borderId="0" xfId="4" applyFont="1" applyFill="1" applyAlignment="1" applyProtection="1">
      <alignment vertical="center"/>
      <protection hidden="1"/>
    </xf>
    <xf numFmtId="44" fontId="15" fillId="2" borderId="0" xfId="5" applyFont="1" applyFill="1" applyAlignment="1" applyProtection="1">
      <alignment vertical="center"/>
      <protection hidden="1"/>
    </xf>
    <xf numFmtId="0" fontId="83" fillId="2" borderId="0" xfId="4" applyFont="1" applyFill="1" applyAlignment="1" applyProtection="1">
      <alignment horizontal="right" vertical="top"/>
      <protection hidden="1"/>
    </xf>
    <xf numFmtId="0" fontId="38" fillId="2" borderId="0" xfId="4" applyFont="1" applyFill="1" applyAlignment="1" applyProtection="1">
      <alignment vertical="top"/>
      <protection hidden="1"/>
    </xf>
    <xf numFmtId="0" fontId="38" fillId="2" borderId="0" xfId="4" applyFont="1" applyFill="1" applyProtection="1">
      <protection hidden="1"/>
    </xf>
    <xf numFmtId="0" fontId="15" fillId="2" borderId="0" xfId="4" applyFont="1" applyFill="1" applyProtection="1">
      <protection hidden="1"/>
    </xf>
    <xf numFmtId="0" fontId="84" fillId="15" borderId="0" xfId="4" applyFont="1" applyFill="1" applyAlignment="1">
      <alignment horizontal="right"/>
    </xf>
    <xf numFmtId="44" fontId="15" fillId="2" borderId="99" xfId="5" applyFont="1" applyFill="1" applyBorder="1" applyAlignment="1" applyProtection="1">
      <protection hidden="1"/>
    </xf>
    <xf numFmtId="0" fontId="71" fillId="2" borderId="0" xfId="4" applyFont="1" applyFill="1" applyAlignment="1" applyProtection="1">
      <alignment horizontal="center" vertical="top"/>
      <protection hidden="1"/>
    </xf>
    <xf numFmtId="0" fontId="71" fillId="2" borderId="101" xfId="4" applyFont="1" applyFill="1" applyBorder="1" applyAlignment="1" applyProtection="1">
      <alignment horizontal="right" vertical="top"/>
      <protection hidden="1"/>
    </xf>
    <xf numFmtId="0" fontId="71" fillId="2" borderId="101" xfId="4" applyFont="1" applyFill="1" applyBorder="1" applyAlignment="1" applyProtection="1">
      <alignment horizontal="center" vertical="top"/>
      <protection hidden="1"/>
    </xf>
    <xf numFmtId="0" fontId="1" fillId="0" borderId="0" xfId="6" applyFont="1" applyAlignment="1">
      <alignment vertical="center"/>
    </xf>
    <xf numFmtId="0" fontId="1" fillId="0" borderId="0" xfId="6" applyFont="1" applyAlignment="1" applyProtection="1">
      <alignment vertical="center"/>
      <protection locked="0"/>
    </xf>
    <xf numFmtId="0" fontId="33" fillId="0" borderId="0" xfId="6" applyFont="1" applyAlignment="1">
      <alignment vertical="center"/>
    </xf>
    <xf numFmtId="0" fontId="90" fillId="0" borderId="0" xfId="6" applyFont="1" applyAlignment="1">
      <alignment vertical="center" wrapText="1"/>
    </xf>
    <xf numFmtId="0" fontId="33" fillId="0" borderId="0" xfId="6" applyFont="1" applyAlignment="1" applyProtection="1">
      <alignment vertical="center"/>
      <protection locked="0"/>
    </xf>
    <xf numFmtId="0" fontId="17" fillId="0" borderId="10" xfId="6" applyFont="1" applyBorder="1" applyAlignment="1" applyProtection="1">
      <alignment vertical="center"/>
      <protection locked="0"/>
    </xf>
    <xf numFmtId="0" fontId="91" fillId="2" borderId="0" xfId="1" applyFont="1" applyFill="1" applyAlignment="1" applyProtection="1">
      <alignment horizontal="right" vertical="center"/>
      <protection hidden="1"/>
    </xf>
    <xf numFmtId="14" fontId="92" fillId="0" borderId="0" xfId="1" applyNumberFormat="1" applyFont="1" applyAlignment="1" applyProtection="1">
      <alignment horizontal="left" vertical="center"/>
      <protection hidden="1"/>
    </xf>
    <xf numFmtId="0" fontId="17" fillId="0" borderId="11" xfId="6" applyFont="1" applyBorder="1" applyAlignment="1" applyProtection="1">
      <alignment vertical="center"/>
      <protection locked="0"/>
    </xf>
    <xf numFmtId="0" fontId="1" fillId="0" borderId="12" xfId="6" applyFont="1" applyBorder="1" applyAlignment="1">
      <alignment horizontal="center" vertical="center"/>
    </xf>
    <xf numFmtId="0" fontId="1" fillId="0" borderId="12" xfId="6" applyFont="1" applyBorder="1" applyAlignment="1">
      <alignment horizontal="left" vertical="center" indent="1"/>
    </xf>
    <xf numFmtId="0" fontId="1" fillId="0" borderId="13" xfId="6" applyFont="1" applyBorder="1" applyAlignment="1">
      <alignment horizontal="left" vertical="center" indent="1"/>
    </xf>
    <xf numFmtId="0" fontId="1" fillId="0" borderId="15" xfId="6" applyFont="1" applyBorder="1" applyAlignment="1">
      <alignment vertical="center"/>
    </xf>
    <xf numFmtId="0" fontId="32" fillId="0" borderId="15" xfId="6" applyFont="1" applyBorder="1" applyAlignment="1">
      <alignment vertical="center"/>
    </xf>
    <xf numFmtId="0" fontId="33" fillId="0" borderId="0" xfId="6" applyFont="1" applyAlignment="1" applyProtection="1">
      <alignment horizontal="centerContinuous" vertical="center"/>
      <protection locked="0"/>
    </xf>
    <xf numFmtId="0" fontId="1" fillId="0" borderId="12" xfId="6" applyFont="1" applyBorder="1" applyAlignment="1" applyProtection="1">
      <alignment horizontal="center" vertical="center"/>
      <protection locked="0"/>
    </xf>
    <xf numFmtId="0" fontId="11" fillId="0" borderId="0" xfId="6" applyFont="1" applyAlignment="1" applyProtection="1">
      <alignment vertical="center"/>
      <protection locked="0"/>
    </xf>
    <xf numFmtId="0" fontId="94" fillId="0" borderId="0" xfId="6" applyFont="1" applyAlignment="1" applyProtection="1">
      <alignment vertical="center"/>
      <protection locked="0"/>
    </xf>
    <xf numFmtId="0" fontId="95" fillId="0" borderId="13" xfId="6" applyFont="1" applyBorder="1" applyAlignment="1">
      <alignment horizontal="center" vertical="center" wrapText="1"/>
    </xf>
    <xf numFmtId="0" fontId="88" fillId="0" borderId="12" xfId="6" applyFont="1" applyBorder="1" applyAlignment="1">
      <alignment horizontal="center" vertical="center" wrapText="1"/>
    </xf>
    <xf numFmtId="0" fontId="3" fillId="5" borderId="12" xfId="6" applyFont="1" applyFill="1" applyBorder="1" applyAlignment="1" applyProtection="1">
      <alignment horizontal="center" vertical="center"/>
      <protection locked="0"/>
    </xf>
    <xf numFmtId="167" fontId="97" fillId="0" borderId="13" xfId="6" applyNumberFormat="1" applyFont="1" applyBorder="1" applyAlignment="1">
      <alignment vertical="center"/>
    </xf>
    <xf numFmtId="0" fontId="16" fillId="5" borderId="12" xfId="6" applyFont="1" applyFill="1" applyBorder="1" applyAlignment="1" applyProtection="1">
      <alignment horizontal="left" vertical="center" indent="1"/>
      <protection locked="0"/>
    </xf>
    <xf numFmtId="0" fontId="37" fillId="5" borderId="12" xfId="6" applyFont="1" applyFill="1" applyBorder="1" applyAlignment="1" applyProtection="1">
      <alignment horizontal="center" vertical="center"/>
      <protection locked="0"/>
    </xf>
    <xf numFmtId="167" fontId="14" fillId="5" borderId="13" xfId="6" applyNumberFormat="1" applyFont="1" applyFill="1" applyBorder="1" applyAlignment="1" applyProtection="1">
      <alignment vertical="center"/>
      <protection locked="0"/>
    </xf>
    <xf numFmtId="0" fontId="36" fillId="5" borderId="12" xfId="6" applyFont="1" applyFill="1" applyBorder="1" applyAlignment="1" applyProtection="1">
      <alignment horizontal="center" vertical="center"/>
      <protection locked="0"/>
    </xf>
    <xf numFmtId="167" fontId="98" fillId="5" borderId="13" xfId="6" applyNumberFormat="1" applyFont="1" applyFill="1" applyBorder="1" applyAlignment="1" applyProtection="1">
      <alignment vertical="center"/>
      <protection locked="0"/>
    </xf>
    <xf numFmtId="167" fontId="97" fillId="5" borderId="13" xfId="6" applyNumberFormat="1" applyFont="1" applyFill="1" applyBorder="1" applyAlignment="1" applyProtection="1">
      <alignment vertical="center"/>
      <protection locked="0"/>
    </xf>
    <xf numFmtId="167" fontId="97" fillId="0" borderId="13" xfId="7" applyNumberFormat="1" applyFont="1" applyBorder="1" applyAlignment="1">
      <alignment vertical="center"/>
    </xf>
    <xf numFmtId="167" fontId="99" fillId="5" borderId="13" xfId="6" quotePrefix="1" applyNumberFormat="1" applyFont="1" applyFill="1" applyBorder="1" applyAlignment="1" applyProtection="1">
      <alignment vertical="center"/>
      <protection locked="0"/>
    </xf>
    <xf numFmtId="167" fontId="99" fillId="5" borderId="13" xfId="6" applyNumberFormat="1" applyFont="1" applyFill="1" applyBorder="1" applyAlignment="1" applyProtection="1">
      <alignment vertical="center"/>
      <protection locked="0"/>
    </xf>
    <xf numFmtId="0" fontId="100" fillId="0" borderId="0" xfId="6" applyFont="1" applyAlignment="1" applyProtection="1">
      <alignment horizontal="right" vertical="center"/>
      <protection locked="0"/>
    </xf>
    <xf numFmtId="167" fontId="99" fillId="5" borderId="2" xfId="6" quotePrefix="1" applyNumberFormat="1" applyFont="1" applyFill="1" applyBorder="1" applyAlignment="1" applyProtection="1">
      <alignment vertical="center"/>
      <protection locked="0"/>
    </xf>
    <xf numFmtId="0" fontId="16" fillId="5" borderId="1" xfId="6" applyFont="1" applyFill="1" applyBorder="1" applyAlignment="1" applyProtection="1">
      <alignment horizontal="left" vertical="center" indent="1"/>
      <protection locked="0"/>
    </xf>
    <xf numFmtId="0" fontId="101" fillId="0" borderId="0" xfId="6" applyFont="1" applyAlignment="1">
      <alignment vertical="center"/>
    </xf>
    <xf numFmtId="0" fontId="99" fillId="0" borderId="0" xfId="6" applyFont="1" applyAlignment="1">
      <alignment vertical="center"/>
    </xf>
    <xf numFmtId="0" fontId="96" fillId="0" borderId="0" xfId="6" applyFont="1" applyAlignment="1">
      <alignment horizontal="right" vertical="center"/>
    </xf>
    <xf numFmtId="167" fontId="63" fillId="0" borderId="87" xfId="6" applyNumberFormat="1" applyFont="1" applyBorder="1" applyAlignment="1">
      <alignment horizontal="right" vertical="center"/>
    </xf>
    <xf numFmtId="0" fontId="102" fillId="0" borderId="87" xfId="6" applyFont="1" applyBorder="1" applyAlignment="1" applyProtection="1">
      <alignment horizontal="left" vertical="center"/>
      <protection locked="0"/>
    </xf>
    <xf numFmtId="167" fontId="4" fillId="0" borderId="0" xfId="7" quotePrefix="1" applyNumberFormat="1" applyFont="1" applyAlignment="1">
      <alignment vertical="center"/>
    </xf>
    <xf numFmtId="0" fontId="63" fillId="0" borderId="0" xfId="6" applyFont="1" applyAlignment="1" applyProtection="1">
      <alignment horizontal="left" vertical="center"/>
      <protection locked="0"/>
    </xf>
    <xf numFmtId="0" fontId="103" fillId="0" borderId="0" xfId="6" applyFont="1" applyAlignment="1" applyProtection="1">
      <alignment horizontal="right" vertical="center"/>
      <protection locked="0"/>
    </xf>
    <xf numFmtId="0" fontId="16" fillId="0" borderId="0" xfId="6" applyFont="1" applyAlignment="1">
      <alignment vertical="center"/>
    </xf>
    <xf numFmtId="0" fontId="99" fillId="0" borderId="0" xfId="6" quotePrefix="1" applyFont="1" applyAlignment="1" applyProtection="1">
      <alignment horizontal="left" vertical="center"/>
      <protection locked="0"/>
    </xf>
    <xf numFmtId="0" fontId="33" fillId="0" borderId="0" xfId="6" applyFont="1" applyAlignment="1" applyProtection="1">
      <alignment horizontal="left" vertical="center"/>
      <protection locked="0"/>
    </xf>
    <xf numFmtId="0" fontId="56" fillId="0" borderId="0" xfId="6" applyFont="1" applyAlignment="1" applyProtection="1">
      <alignment vertical="center" wrapText="1"/>
      <protection locked="0"/>
    </xf>
    <xf numFmtId="0" fontId="95" fillId="0" borderId="12" xfId="6" applyFont="1" applyBorder="1" applyAlignment="1">
      <alignment horizontal="center" vertical="center" wrapText="1"/>
    </xf>
    <xf numFmtId="0" fontId="95" fillId="0" borderId="0" xfId="6" applyFont="1" applyAlignment="1">
      <alignment wrapText="1"/>
    </xf>
    <xf numFmtId="0" fontId="7" fillId="0" borderId="13" xfId="6" quotePrefix="1" applyFont="1" applyBorder="1" applyAlignment="1">
      <alignment horizontal="center" vertical="center"/>
    </xf>
    <xf numFmtId="171" fontId="7" fillId="0" borderId="12" xfId="6" applyNumberFormat="1" applyFont="1" applyBorder="1" applyAlignment="1">
      <alignment horizontal="center" vertical="center" wrapText="1"/>
    </xf>
    <xf numFmtId="0" fontId="1" fillId="0" borderId="12" xfId="6" applyFont="1" applyBorder="1" applyAlignment="1">
      <alignment horizontal="center" vertical="center" wrapText="1"/>
    </xf>
    <xf numFmtId="0" fontId="0" fillId="5" borderId="13" xfId="6" applyFont="1" applyFill="1" applyBorder="1" applyAlignment="1" applyProtection="1">
      <alignment horizontal="center" vertical="center"/>
      <protection locked="0"/>
    </xf>
    <xf numFmtId="0" fontId="1" fillId="5" borderId="12" xfId="6" applyFont="1" applyFill="1" applyBorder="1" applyAlignment="1" applyProtection="1">
      <alignment horizontal="center" vertical="center"/>
      <protection locked="0"/>
    </xf>
    <xf numFmtId="14" fontId="0" fillId="5" borderId="12" xfId="6" applyNumberFormat="1" applyFont="1" applyFill="1" applyBorder="1" applyAlignment="1" applyProtection="1">
      <alignment horizontal="center" vertical="center" wrapText="1" shrinkToFit="1"/>
      <protection locked="0"/>
    </xf>
    <xf numFmtId="14" fontId="1" fillId="5" borderId="12" xfId="6" applyNumberFormat="1" applyFont="1" applyFill="1" applyBorder="1" applyAlignment="1" applyProtection="1">
      <alignment horizontal="center" vertical="center" wrapText="1" shrinkToFit="1"/>
      <protection locked="0"/>
    </xf>
    <xf numFmtId="14" fontId="1" fillId="5" borderId="12" xfId="6" applyNumberFormat="1" applyFont="1" applyFill="1" applyBorder="1" applyAlignment="1" applyProtection="1">
      <alignment horizontal="center" vertical="center"/>
      <protection locked="0"/>
    </xf>
    <xf numFmtId="0" fontId="0" fillId="5" borderId="12" xfId="6" applyFont="1" applyFill="1" applyBorder="1" applyAlignment="1" applyProtection="1">
      <alignment horizontal="center" vertical="center" wrapText="1" shrinkToFit="1"/>
      <protection locked="0"/>
    </xf>
    <xf numFmtId="0" fontId="1" fillId="5" borderId="12" xfId="6" applyFont="1" applyFill="1" applyBorder="1" applyAlignment="1" applyProtection="1">
      <alignment horizontal="center" vertical="center" wrapText="1"/>
      <protection locked="0"/>
    </xf>
    <xf numFmtId="0" fontId="0" fillId="5" borderId="12" xfId="6" applyFont="1" applyFill="1" applyBorder="1" applyAlignment="1" applyProtection="1">
      <alignment horizontal="center" vertical="center"/>
      <protection locked="0"/>
    </xf>
    <xf numFmtId="0" fontId="11" fillId="0" borderId="0" xfId="6" applyFont="1" applyAlignment="1">
      <alignment horizontal="right"/>
    </xf>
    <xf numFmtId="0" fontId="37" fillId="0" borderId="0" xfId="6" applyFont="1" applyAlignment="1">
      <alignment vertical="center"/>
    </xf>
    <xf numFmtId="0" fontId="4" fillId="0" borderId="0" xfId="6" applyFont="1" applyAlignment="1">
      <alignment horizontal="center" vertical="center"/>
    </xf>
    <xf numFmtId="0" fontId="21" fillId="0" borderId="0" xfId="6" applyFont="1" applyAlignment="1">
      <alignment vertical="center"/>
    </xf>
    <xf numFmtId="0" fontId="14" fillId="0" borderId="0" xfId="1" applyFont="1" applyAlignment="1">
      <alignment horizontal="right" vertical="center"/>
    </xf>
    <xf numFmtId="166" fontId="105" fillId="0" borderId="0" xfId="1" applyNumberFormat="1" applyFont="1" applyAlignment="1">
      <alignment horizontal="left"/>
    </xf>
    <xf numFmtId="0" fontId="8" fillId="0" borderId="0" xfId="1" applyFont="1" applyAlignment="1">
      <alignment horizontal="center" vertical="center"/>
    </xf>
    <xf numFmtId="0" fontId="8" fillId="0" borderId="0" xfId="1" applyFont="1"/>
    <xf numFmtId="0" fontId="3" fillId="0" borderId="12" xfId="1" applyFont="1" applyBorder="1" applyAlignment="1">
      <alignment horizontal="center" vertical="center" wrapText="1"/>
    </xf>
    <xf numFmtId="0" fontId="7" fillId="0" borderId="12" xfId="1" applyFont="1" applyBorder="1" applyAlignment="1" applyProtection="1">
      <alignment horizontal="center" vertical="center"/>
      <protection locked="0"/>
    </xf>
    <xf numFmtId="0" fontId="7" fillId="0" borderId="12" xfId="1" applyFont="1" applyBorder="1" applyAlignment="1" applyProtection="1">
      <alignment horizontal="center" vertical="center" wrapText="1"/>
      <protection locked="0"/>
    </xf>
    <xf numFmtId="0" fontId="7" fillId="9" borderId="12" xfId="1" applyFont="1" applyFill="1" applyBorder="1" applyAlignment="1" applyProtection="1">
      <alignment horizontal="left" vertical="center" wrapText="1"/>
      <protection locked="0"/>
    </xf>
    <xf numFmtId="0" fontId="7" fillId="0" borderId="12" xfId="1" applyFont="1" applyBorder="1" applyAlignment="1" applyProtection="1">
      <alignment horizontal="left" vertical="center" wrapText="1" indent="1"/>
      <protection locked="0"/>
    </xf>
    <xf numFmtId="0" fontId="15" fillId="2" borderId="0" xfId="1" applyFont="1" applyFill="1" applyAlignment="1" applyProtection="1">
      <alignment horizontal="left" textRotation="180"/>
      <protection hidden="1"/>
    </xf>
    <xf numFmtId="0" fontId="108" fillId="2" borderId="0" xfId="1" applyFont="1" applyFill="1" applyAlignment="1" applyProtection="1">
      <alignment horizontal="center"/>
      <protection hidden="1"/>
    </xf>
    <xf numFmtId="0" fontId="109" fillId="2" borderId="0" xfId="1" applyFont="1" applyFill="1" applyAlignment="1" applyProtection="1">
      <alignment horizontal="center"/>
      <protection hidden="1"/>
    </xf>
    <xf numFmtId="0" fontId="15" fillId="2" borderId="0" xfId="1" applyFont="1" applyFill="1" applyProtection="1">
      <protection hidden="1"/>
    </xf>
    <xf numFmtId="0" fontId="15" fillId="0" borderId="0" xfId="1" applyFont="1" applyProtection="1">
      <protection hidden="1"/>
    </xf>
    <xf numFmtId="0" fontId="111" fillId="16" borderId="102" xfId="1" applyFont="1" applyFill="1" applyBorder="1" applyAlignment="1" applyProtection="1">
      <alignment horizontal="center" vertical="center" wrapText="1"/>
      <protection hidden="1"/>
    </xf>
    <xf numFmtId="0" fontId="72" fillId="16" borderId="103" xfId="1" applyFont="1" applyFill="1" applyBorder="1" applyAlignment="1" applyProtection="1">
      <alignment horizontal="center" vertical="center" textRotation="90" wrapText="1"/>
      <protection hidden="1"/>
    </xf>
    <xf numFmtId="12" fontId="79" fillId="16" borderId="51" xfId="1" applyNumberFormat="1" applyFont="1" applyFill="1" applyBorder="1" applyAlignment="1" applyProtection="1">
      <alignment horizontal="center" vertical="center" wrapText="1"/>
      <protection hidden="1"/>
    </xf>
    <xf numFmtId="0" fontId="72" fillId="16" borderId="51" xfId="1" applyFont="1" applyFill="1" applyBorder="1" applyAlignment="1" applyProtection="1">
      <alignment horizontal="center" vertical="center" textRotation="90" wrapText="1"/>
      <protection hidden="1"/>
    </xf>
    <xf numFmtId="0" fontId="72" fillId="16" borderId="51" xfId="1" applyFont="1" applyFill="1" applyBorder="1" applyAlignment="1" applyProtection="1">
      <alignment horizontal="center" vertical="center" textRotation="90"/>
      <protection hidden="1"/>
    </xf>
    <xf numFmtId="0" fontId="72" fillId="16" borderId="51" xfId="1" applyFont="1" applyFill="1" applyBorder="1" applyAlignment="1" applyProtection="1">
      <alignment horizontal="center" vertical="center" wrapText="1"/>
      <protection hidden="1"/>
    </xf>
    <xf numFmtId="0" fontId="73" fillId="16" borderId="51" xfId="1" applyFont="1" applyFill="1" applyBorder="1" applyAlignment="1" applyProtection="1">
      <alignment horizontal="center" vertical="center" textRotation="90" wrapText="1"/>
      <protection hidden="1"/>
    </xf>
    <xf numFmtId="12" fontId="72" fillId="16" borderId="51" xfId="1" applyNumberFormat="1" applyFont="1" applyFill="1" applyBorder="1" applyAlignment="1" applyProtection="1">
      <alignment horizontal="center" vertical="center" textRotation="90"/>
      <protection hidden="1"/>
    </xf>
    <xf numFmtId="12" fontId="72" fillId="16" borderId="51" xfId="1" applyNumberFormat="1" applyFont="1" applyFill="1" applyBorder="1" applyAlignment="1" applyProtection="1">
      <alignment horizontal="center" vertical="center" textRotation="90" wrapText="1"/>
      <protection hidden="1"/>
    </xf>
    <xf numFmtId="12" fontId="72" fillId="16" borderId="51" xfId="1" applyNumberFormat="1" applyFont="1" applyFill="1" applyBorder="1" applyAlignment="1" applyProtection="1">
      <alignment horizontal="center" vertical="center"/>
      <protection hidden="1"/>
    </xf>
    <xf numFmtId="12" fontId="112" fillId="16" borderId="51" xfId="1" applyNumberFormat="1" applyFont="1" applyFill="1" applyBorder="1" applyAlignment="1" applyProtection="1">
      <alignment horizontal="center" vertical="center" wrapText="1"/>
      <protection hidden="1"/>
    </xf>
    <xf numFmtId="2" fontId="72" fillId="16" borderId="104" xfId="1" applyNumberFormat="1" applyFont="1" applyFill="1" applyBorder="1" applyAlignment="1" applyProtection="1">
      <alignment horizontal="center" vertical="center" textRotation="90" wrapText="1"/>
      <protection hidden="1"/>
    </xf>
    <xf numFmtId="0" fontId="72" fillId="16" borderId="85" xfId="1" applyFont="1" applyFill="1" applyBorder="1" applyAlignment="1" applyProtection="1">
      <alignment horizontal="center" vertical="center"/>
      <protection hidden="1"/>
    </xf>
    <xf numFmtId="0" fontId="73" fillId="13" borderId="105" xfId="1" applyFont="1" applyFill="1" applyBorder="1" applyAlignment="1" applyProtection="1">
      <alignment horizontal="center" vertical="center" wrapText="1"/>
      <protection hidden="1"/>
    </xf>
    <xf numFmtId="0" fontId="73" fillId="13" borderId="105" xfId="1" applyFont="1" applyFill="1" applyBorder="1" applyAlignment="1" applyProtection="1">
      <alignment horizontal="center" vertical="center"/>
      <protection hidden="1"/>
    </xf>
    <xf numFmtId="0" fontId="15" fillId="2" borderId="0" xfId="1" applyFont="1" applyFill="1" applyAlignment="1" applyProtection="1">
      <alignment vertical="center"/>
      <protection hidden="1"/>
    </xf>
    <xf numFmtId="0" fontId="15" fillId="0" borderId="0" xfId="1" applyFont="1" applyAlignment="1" applyProtection="1">
      <alignment vertical="center"/>
      <protection hidden="1"/>
    </xf>
    <xf numFmtId="12" fontId="79" fillId="13" borderId="106" xfId="1" applyNumberFormat="1" applyFont="1" applyFill="1" applyBorder="1" applyAlignment="1" applyProtection="1">
      <alignment horizontal="left" vertical="center" wrapText="1"/>
      <protection hidden="1"/>
    </xf>
    <xf numFmtId="12" fontId="79" fillId="13" borderId="107" xfId="1" applyNumberFormat="1" applyFont="1" applyFill="1" applyBorder="1" applyAlignment="1" applyProtection="1">
      <alignment horizontal="left" vertical="center" wrapText="1"/>
      <protection hidden="1"/>
    </xf>
    <xf numFmtId="0" fontId="17" fillId="13" borderId="107" xfId="1" applyFont="1" applyFill="1" applyBorder="1" applyAlignment="1" applyProtection="1">
      <alignment horizontal="left" vertical="center" indent="1"/>
      <protection hidden="1"/>
    </xf>
    <xf numFmtId="0" fontId="1" fillId="13" borderId="107" xfId="1" applyFill="1" applyBorder="1" applyAlignment="1" applyProtection="1">
      <alignment horizontal="center" vertical="center" wrapText="1"/>
      <protection hidden="1"/>
    </xf>
    <xf numFmtId="0" fontId="1" fillId="13" borderId="107" xfId="1" applyFill="1" applyBorder="1" applyAlignment="1" applyProtection="1">
      <alignment horizontal="center" vertical="center"/>
      <protection hidden="1"/>
    </xf>
    <xf numFmtId="2" fontId="79" fillId="16" borderId="108" xfId="1" applyNumberFormat="1" applyFont="1" applyFill="1" applyBorder="1" applyAlignment="1" applyProtection="1">
      <alignment horizontal="right"/>
      <protection hidden="1"/>
    </xf>
    <xf numFmtId="2" fontId="79" fillId="16" borderId="108" xfId="1" applyNumberFormat="1" applyFont="1" applyFill="1" applyBorder="1" applyProtection="1">
      <protection hidden="1"/>
    </xf>
    <xf numFmtId="2" fontId="79" fillId="16" borderId="108" xfId="1" applyNumberFormat="1" applyFont="1" applyFill="1" applyBorder="1" applyAlignment="1" applyProtection="1">
      <alignment horizontal="center" vertical="top"/>
      <protection hidden="1"/>
    </xf>
    <xf numFmtId="49" fontId="113" fillId="17" borderId="109" xfId="1" applyNumberFormat="1" applyFont="1" applyFill="1" applyBorder="1" applyAlignment="1" applyProtection="1">
      <alignment horizontal="center"/>
      <protection hidden="1"/>
    </xf>
    <xf numFmtId="0" fontId="72" fillId="0" borderId="112" xfId="1" applyFont="1" applyBorder="1" applyAlignment="1" applyProtection="1">
      <alignment horizontal="center" vertical="center" wrapText="1"/>
      <protection locked="0"/>
    </xf>
    <xf numFmtId="12" fontId="70" fillId="0" borderId="112" xfId="1" applyNumberFormat="1" applyFont="1" applyBorder="1" applyAlignment="1" applyProtection="1">
      <alignment horizontal="center" vertical="center"/>
      <protection locked="0"/>
    </xf>
    <xf numFmtId="12" fontId="70" fillId="0" borderId="112" xfId="1" applyNumberFormat="1" applyFont="1" applyBorder="1" applyAlignment="1" applyProtection="1">
      <alignment horizontal="center" vertical="center" wrapText="1"/>
      <protection locked="0"/>
    </xf>
    <xf numFmtId="2" fontId="70" fillId="0" borderId="112" xfId="1" applyNumberFormat="1" applyFont="1" applyBorder="1" applyAlignment="1" applyProtection="1">
      <alignment horizontal="left" vertical="center"/>
      <protection locked="0"/>
    </xf>
    <xf numFmtId="2" fontId="70" fillId="0" borderId="112" xfId="1" applyNumberFormat="1" applyFont="1" applyBorder="1" applyAlignment="1" applyProtection="1">
      <alignment horizontal="center" vertical="center" wrapText="1"/>
      <protection locked="0"/>
    </xf>
    <xf numFmtId="2" fontId="70" fillId="0" borderId="112" xfId="1" applyNumberFormat="1" applyFont="1" applyBorder="1" applyAlignment="1" applyProtection="1">
      <alignment vertical="center" wrapText="1"/>
      <protection locked="0"/>
    </xf>
    <xf numFmtId="2" fontId="79" fillId="13" borderId="111" xfId="1" applyNumberFormat="1" applyFont="1" applyFill="1" applyBorder="1" applyAlignment="1" applyProtection="1">
      <alignment horizontal="right" vertical="center" wrapText="1"/>
      <protection hidden="1"/>
    </xf>
    <xf numFmtId="2" fontId="114" fillId="13" borderId="111" xfId="1" applyNumberFormat="1" applyFont="1" applyFill="1" applyBorder="1" applyAlignment="1" applyProtection="1">
      <alignment horizontal="center" vertical="center"/>
      <protection hidden="1"/>
    </xf>
    <xf numFmtId="12" fontId="15" fillId="0" borderId="0" xfId="1" applyNumberFormat="1" applyFont="1" applyProtection="1">
      <protection hidden="1"/>
    </xf>
    <xf numFmtId="12" fontId="70" fillId="0" borderId="12" xfId="1" applyNumberFormat="1" applyFont="1" applyBorder="1" applyAlignment="1" applyProtection="1">
      <alignment horizontal="center" vertical="center"/>
      <protection locked="0"/>
    </xf>
    <xf numFmtId="12" fontId="70" fillId="0" borderId="12" xfId="1" applyNumberFormat="1" applyFont="1" applyBorder="1" applyAlignment="1" applyProtection="1">
      <alignment horizontal="center" vertical="center" wrapText="1"/>
      <protection locked="0"/>
    </xf>
    <xf numFmtId="2" fontId="70" fillId="0" borderId="12" xfId="1" applyNumberFormat="1" applyFont="1" applyBorder="1" applyAlignment="1" applyProtection="1">
      <alignment horizontal="left" vertical="center"/>
      <protection locked="0"/>
    </xf>
    <xf numFmtId="2" fontId="70" fillId="0" borderId="12" xfId="1" applyNumberFormat="1" applyFont="1" applyBorder="1" applyAlignment="1" applyProtection="1">
      <alignment horizontal="center" vertical="center" wrapText="1"/>
      <protection locked="0"/>
    </xf>
    <xf numFmtId="2" fontId="70" fillId="0" borderId="12" xfId="1" applyNumberFormat="1" applyFont="1" applyBorder="1" applyAlignment="1" applyProtection="1">
      <alignment vertical="center" wrapText="1"/>
      <protection locked="0"/>
    </xf>
    <xf numFmtId="2" fontId="79" fillId="13" borderId="5" xfId="1" applyNumberFormat="1" applyFont="1" applyFill="1" applyBorder="1" applyAlignment="1" applyProtection="1">
      <alignment horizontal="right" vertical="center" wrapText="1"/>
      <protection hidden="1"/>
    </xf>
    <xf numFmtId="2" fontId="114" fillId="13" borderId="5" xfId="1" applyNumberFormat="1" applyFont="1" applyFill="1" applyBorder="1" applyAlignment="1" applyProtection="1">
      <alignment horizontal="center" vertical="center"/>
      <protection hidden="1"/>
    </xf>
    <xf numFmtId="12" fontId="70" fillId="0" borderId="119" xfId="1" applyNumberFormat="1" applyFont="1" applyBorder="1" applyAlignment="1" applyProtection="1">
      <alignment horizontal="center" vertical="center"/>
      <protection locked="0"/>
    </xf>
    <xf numFmtId="12" fontId="70" fillId="0" borderId="119" xfId="1" applyNumberFormat="1" applyFont="1" applyBorder="1" applyAlignment="1" applyProtection="1">
      <alignment horizontal="center" vertical="center" wrapText="1"/>
      <protection locked="0"/>
    </xf>
    <xf numFmtId="2" fontId="70" fillId="0" borderId="119" xfId="1" applyNumberFormat="1" applyFont="1" applyBorder="1" applyAlignment="1" applyProtection="1">
      <alignment horizontal="left" vertical="center"/>
      <protection locked="0"/>
    </xf>
    <xf numFmtId="2" fontId="70" fillId="0" borderId="119" xfId="1" applyNumberFormat="1" applyFont="1" applyBorder="1" applyAlignment="1" applyProtection="1">
      <alignment horizontal="center" vertical="center" wrapText="1"/>
      <protection locked="0"/>
    </xf>
    <xf numFmtId="2" fontId="70" fillId="0" borderId="119" xfId="1" applyNumberFormat="1" applyFont="1" applyBorder="1" applyAlignment="1" applyProtection="1">
      <alignment vertical="center" wrapText="1"/>
      <protection locked="0"/>
    </xf>
    <xf numFmtId="2" fontId="79" fillId="13" borderId="117" xfId="1" applyNumberFormat="1" applyFont="1" applyFill="1" applyBorder="1" applyAlignment="1" applyProtection="1">
      <alignment horizontal="right" vertical="center" wrapText="1"/>
      <protection hidden="1"/>
    </xf>
    <xf numFmtId="2" fontId="114" fillId="13" borderId="117" xfId="1" applyNumberFormat="1" applyFont="1" applyFill="1" applyBorder="1" applyAlignment="1" applyProtection="1">
      <alignment horizontal="center" vertical="center"/>
      <protection hidden="1"/>
    </xf>
    <xf numFmtId="0" fontId="79" fillId="13" borderId="106" xfId="1" applyFont="1" applyFill="1" applyBorder="1" applyAlignment="1" applyProtection="1">
      <alignment horizontal="center" vertical="center"/>
      <protection hidden="1"/>
    </xf>
    <xf numFmtId="0" fontId="79" fillId="13" borderId="107" xfId="1" applyFont="1" applyFill="1" applyBorder="1" applyAlignment="1" applyProtection="1">
      <alignment horizontal="center" vertical="center"/>
      <protection hidden="1"/>
    </xf>
    <xf numFmtId="0" fontId="79" fillId="13" borderId="107" xfId="1" applyFont="1" applyFill="1" applyBorder="1" applyAlignment="1" applyProtection="1">
      <alignment horizontal="left" vertical="center" indent="1"/>
      <protection hidden="1"/>
    </xf>
    <xf numFmtId="0" fontId="72" fillId="13" borderId="107" xfId="1" applyFont="1" applyFill="1" applyBorder="1" applyAlignment="1" applyProtection="1">
      <alignment horizontal="left" vertical="center"/>
      <protection hidden="1"/>
    </xf>
    <xf numFmtId="0" fontId="72" fillId="13" borderId="107" xfId="1" applyFont="1" applyFill="1" applyBorder="1" applyAlignment="1" applyProtection="1">
      <alignment horizontal="center"/>
      <protection hidden="1"/>
    </xf>
    <xf numFmtId="0" fontId="79" fillId="13" borderId="107" xfId="1" applyFont="1" applyFill="1" applyBorder="1" applyAlignment="1" applyProtection="1">
      <alignment horizontal="center"/>
      <protection hidden="1"/>
    </xf>
    <xf numFmtId="0" fontId="73" fillId="13" borderId="107" xfId="1" applyFont="1" applyFill="1" applyBorder="1" applyAlignment="1" applyProtection="1">
      <alignment horizontal="center"/>
      <protection hidden="1"/>
    </xf>
    <xf numFmtId="2" fontId="79" fillId="17" borderId="108" xfId="1" applyNumberFormat="1" applyFont="1" applyFill="1" applyBorder="1" applyAlignment="1" applyProtection="1">
      <alignment horizontal="right"/>
      <protection hidden="1"/>
    </xf>
    <xf numFmtId="2" fontId="79" fillId="17" borderId="118" xfId="1" applyNumberFormat="1" applyFont="1" applyFill="1" applyBorder="1" applyAlignment="1" applyProtection="1">
      <alignment horizontal="center" vertical="top"/>
      <protection hidden="1"/>
    </xf>
    <xf numFmtId="49" fontId="113" fillId="17" borderId="120" xfId="1" applyNumberFormat="1" applyFont="1" applyFill="1" applyBorder="1" applyAlignment="1" applyProtection="1">
      <alignment horizontal="center"/>
      <protection hidden="1"/>
    </xf>
    <xf numFmtId="0" fontId="72" fillId="13" borderId="107" xfId="1" applyFont="1" applyFill="1" applyBorder="1" applyAlignment="1" applyProtection="1">
      <alignment horizontal="center" vertical="center"/>
      <protection hidden="1"/>
    </xf>
    <xf numFmtId="0" fontId="73" fillId="13" borderId="107" xfId="1" applyFont="1" applyFill="1" applyBorder="1" applyAlignment="1" applyProtection="1">
      <alignment horizontal="center" vertical="center"/>
      <protection hidden="1"/>
    </xf>
    <xf numFmtId="0" fontId="79" fillId="13" borderId="121" xfId="1" applyFont="1" applyFill="1" applyBorder="1" applyAlignment="1" applyProtection="1">
      <alignment horizontal="center" vertical="center"/>
      <protection hidden="1"/>
    </xf>
    <xf numFmtId="2" fontId="79" fillId="17" borderId="108" xfId="1" applyNumberFormat="1" applyFont="1" applyFill="1" applyBorder="1" applyProtection="1">
      <protection hidden="1"/>
    </xf>
    <xf numFmtId="2" fontId="79" fillId="17" borderId="108" xfId="1" applyNumberFormat="1" applyFont="1" applyFill="1" applyBorder="1" applyAlignment="1" applyProtection="1">
      <alignment horizontal="center" vertical="top"/>
      <protection hidden="1"/>
    </xf>
    <xf numFmtId="2" fontId="70" fillId="0" borderId="8" xfId="1" applyNumberFormat="1" applyFont="1" applyBorder="1" applyAlignment="1" applyProtection="1">
      <alignment vertical="center" wrapText="1"/>
      <protection locked="0"/>
    </xf>
    <xf numFmtId="2" fontId="70" fillId="0" borderId="8" xfId="1" applyNumberFormat="1" applyFont="1" applyBorder="1" applyAlignment="1" applyProtection="1">
      <alignment horizontal="center" vertical="center" wrapText="1"/>
      <protection locked="0"/>
    </xf>
    <xf numFmtId="2" fontId="79" fillId="17" borderId="122" xfId="1" applyNumberFormat="1" applyFont="1" applyFill="1" applyBorder="1" applyAlignment="1" applyProtection="1">
      <alignment horizontal="right"/>
      <protection hidden="1"/>
    </xf>
    <xf numFmtId="2" fontId="79" fillId="17" borderId="122" xfId="1" applyNumberFormat="1" applyFont="1" applyFill="1" applyBorder="1" applyProtection="1">
      <protection hidden="1"/>
    </xf>
    <xf numFmtId="2" fontId="114" fillId="13" borderId="111" xfId="1" applyNumberFormat="1" applyFont="1" applyFill="1" applyBorder="1" applyAlignment="1" applyProtection="1">
      <alignment horizontal="right" vertical="center"/>
      <protection hidden="1"/>
    </xf>
    <xf numFmtId="2" fontId="114" fillId="13" borderId="5" xfId="1" applyNumberFormat="1" applyFont="1" applyFill="1" applyBorder="1" applyAlignment="1" applyProtection="1">
      <alignment horizontal="right" vertical="center"/>
      <protection hidden="1"/>
    </xf>
    <xf numFmtId="2" fontId="114" fillId="13" borderId="117" xfId="1" applyNumberFormat="1" applyFont="1" applyFill="1" applyBorder="1" applyAlignment="1" applyProtection="1">
      <alignment horizontal="right" vertical="center"/>
      <protection hidden="1"/>
    </xf>
    <xf numFmtId="0" fontId="79" fillId="13" borderId="107" xfId="1" applyFont="1" applyFill="1" applyBorder="1" applyAlignment="1" applyProtection="1">
      <alignment horizontal="left" vertical="center" indent="4"/>
      <protection hidden="1"/>
    </xf>
    <xf numFmtId="0" fontId="72" fillId="13" borderId="107" xfId="1" applyFont="1" applyFill="1" applyBorder="1" applyAlignment="1" applyProtection="1">
      <alignment horizontal="left" vertical="center" indent="3"/>
      <protection hidden="1"/>
    </xf>
    <xf numFmtId="0" fontId="79" fillId="13" borderId="107" xfId="1" applyFont="1" applyFill="1" applyBorder="1" applyAlignment="1" applyProtection="1">
      <alignment horizontal="left" vertical="center" indent="3"/>
      <protection hidden="1"/>
    </xf>
    <xf numFmtId="0" fontId="73" fillId="13" borderId="107" xfId="1" applyFont="1" applyFill="1" applyBorder="1" applyAlignment="1" applyProtection="1">
      <alignment horizontal="left" vertical="center" indent="3"/>
      <protection hidden="1"/>
    </xf>
    <xf numFmtId="0" fontId="79" fillId="13" borderId="107" xfId="1" applyFont="1" applyFill="1" applyBorder="1" applyAlignment="1" applyProtection="1">
      <alignment horizontal="left" vertical="center"/>
      <protection hidden="1"/>
    </xf>
    <xf numFmtId="2" fontId="3" fillId="17" borderId="108" xfId="1" applyNumberFormat="1" applyFont="1" applyFill="1" applyBorder="1" applyAlignment="1" applyProtection="1">
      <alignment horizontal="right" vertical="center"/>
      <protection hidden="1"/>
    </xf>
    <xf numFmtId="2" fontId="3" fillId="17" borderId="108" xfId="1" applyNumberFormat="1" applyFont="1" applyFill="1" applyBorder="1" applyAlignment="1" applyProtection="1">
      <alignment vertical="center"/>
      <protection hidden="1"/>
    </xf>
    <xf numFmtId="2" fontId="3" fillId="17" borderId="108" xfId="1" applyNumberFormat="1" applyFont="1" applyFill="1" applyBorder="1" applyAlignment="1" applyProtection="1">
      <alignment horizontal="center" vertical="top"/>
      <protection hidden="1"/>
    </xf>
    <xf numFmtId="49" fontId="116" fillId="17" borderId="109" xfId="1" applyNumberFormat="1" applyFont="1" applyFill="1" applyBorder="1" applyAlignment="1" applyProtection="1">
      <alignment horizontal="center"/>
      <protection hidden="1"/>
    </xf>
    <xf numFmtId="0" fontId="111" fillId="0" borderId="123" xfId="1" applyFont="1" applyBorder="1" applyAlignment="1" applyProtection="1">
      <alignment horizontal="center" vertical="center" wrapText="1"/>
      <protection locked="0"/>
    </xf>
    <xf numFmtId="0" fontId="15" fillId="0" borderId="112" xfId="1" applyFont="1" applyBorder="1" applyAlignment="1" applyProtection="1">
      <alignment vertical="center" wrapText="1"/>
      <protection locked="0"/>
    </xf>
    <xf numFmtId="12" fontId="79" fillId="0" borderId="112" xfId="1" applyNumberFormat="1" applyFont="1" applyBorder="1" applyAlignment="1" applyProtection="1">
      <alignment horizontal="left" vertical="center" wrapText="1"/>
      <protection locked="0"/>
    </xf>
    <xf numFmtId="0" fontId="15" fillId="0" borderId="112" xfId="1" applyFont="1" applyBorder="1" applyAlignment="1" applyProtection="1">
      <alignment horizontal="center" vertical="center" wrapText="1"/>
      <protection locked="0"/>
    </xf>
    <xf numFmtId="0" fontId="15" fillId="0" borderId="112" xfId="1" applyFont="1" applyBorder="1" applyAlignment="1" applyProtection="1">
      <alignment horizontal="center" vertical="center"/>
      <protection locked="0"/>
    </xf>
    <xf numFmtId="0" fontId="71" fillId="0" borderId="112" xfId="1" applyFont="1" applyBorder="1" applyAlignment="1" applyProtection="1">
      <alignment vertical="center" wrapText="1"/>
      <protection locked="0"/>
    </xf>
    <xf numFmtId="2" fontId="70" fillId="13" borderId="111" xfId="1" applyNumberFormat="1" applyFont="1" applyFill="1" applyBorder="1" applyAlignment="1" applyProtection="1">
      <alignment vertical="center" wrapText="1"/>
      <protection hidden="1"/>
    </xf>
    <xf numFmtId="2" fontId="70" fillId="0" borderId="111" xfId="1" applyNumberFormat="1" applyFont="1" applyBorder="1" applyAlignment="1" applyProtection="1">
      <alignment horizontal="center" vertical="center" wrapText="1"/>
      <protection locked="0"/>
    </xf>
    <xf numFmtId="2" fontId="79" fillId="0" borderId="111" xfId="1" applyNumberFormat="1" applyFont="1" applyBorder="1" applyAlignment="1" applyProtection="1">
      <alignment horizontal="right" vertical="center" wrapText="1"/>
      <protection locked="0" hidden="1"/>
    </xf>
    <xf numFmtId="2" fontId="79" fillId="13" borderId="111" xfId="1" applyNumberFormat="1" applyFont="1" applyFill="1" applyBorder="1" applyAlignment="1" applyProtection="1">
      <alignment vertical="center" wrapText="1"/>
      <protection hidden="1"/>
    </xf>
    <xf numFmtId="49" fontId="115" fillId="0" borderId="114" xfId="1" applyNumberFormat="1" applyFont="1" applyBorder="1" applyAlignment="1" applyProtection="1">
      <alignment horizontal="right" vertical="center" wrapText="1"/>
      <protection locked="0"/>
    </xf>
    <xf numFmtId="0" fontId="117" fillId="0" borderId="0" xfId="1" applyFont="1" applyProtection="1">
      <protection hidden="1"/>
    </xf>
    <xf numFmtId="0" fontId="111" fillId="0" borderId="45" xfId="1" applyFont="1" applyBorder="1" applyAlignment="1" applyProtection="1">
      <alignment horizontal="center" vertical="center" wrapText="1"/>
      <protection locked="0"/>
    </xf>
    <xf numFmtId="0" fontId="15" fillId="0" borderId="12" xfId="1" applyFont="1" applyBorder="1" applyAlignment="1" applyProtection="1">
      <alignment vertical="center" wrapText="1"/>
      <protection locked="0"/>
    </xf>
    <xf numFmtId="12" fontId="79" fillId="0" borderId="12" xfId="1" applyNumberFormat="1" applyFont="1" applyBorder="1" applyAlignment="1" applyProtection="1">
      <alignment horizontal="left" vertical="center" wrapText="1"/>
      <protection locked="0"/>
    </xf>
    <xf numFmtId="0" fontId="15" fillId="0" borderId="12" xfId="1" applyFont="1" applyBorder="1" applyAlignment="1" applyProtection="1">
      <alignment horizontal="center" vertical="center" wrapText="1"/>
      <protection locked="0"/>
    </xf>
    <xf numFmtId="0" fontId="15" fillId="0" borderId="12" xfId="1" applyFont="1" applyBorder="1" applyAlignment="1" applyProtection="1">
      <alignment horizontal="center" vertical="center"/>
      <protection locked="0"/>
    </xf>
    <xf numFmtId="0" fontId="71" fillId="0" borderId="12" xfId="1" applyFont="1" applyBorder="1" applyAlignment="1" applyProtection="1">
      <alignment vertical="center" wrapText="1"/>
      <protection locked="0"/>
    </xf>
    <xf numFmtId="12" fontId="70" fillId="0" borderId="8" xfId="1" applyNumberFormat="1" applyFont="1" applyBorder="1" applyAlignment="1" applyProtection="1">
      <alignment horizontal="center" vertical="center" wrapText="1"/>
      <protection locked="0"/>
    </xf>
    <xf numFmtId="2" fontId="70" fillId="13" borderId="12" xfId="1" applyNumberFormat="1" applyFont="1" applyFill="1" applyBorder="1" applyAlignment="1" applyProtection="1">
      <alignment vertical="center" wrapText="1"/>
      <protection hidden="1"/>
    </xf>
    <xf numFmtId="2" fontId="79" fillId="13" borderId="12" xfId="1" applyNumberFormat="1" applyFont="1" applyFill="1" applyBorder="1" applyAlignment="1" applyProtection="1">
      <alignment horizontal="right" vertical="center" wrapText="1"/>
      <protection hidden="1"/>
    </xf>
    <xf numFmtId="2" fontId="79" fillId="0" borderId="12" xfId="1" applyNumberFormat="1" applyFont="1" applyBorder="1" applyAlignment="1" applyProtection="1">
      <alignment horizontal="right" vertical="center" wrapText="1"/>
      <protection locked="0" hidden="1"/>
    </xf>
    <xf numFmtId="2" fontId="79" fillId="13" borderId="12" xfId="1" applyNumberFormat="1" applyFont="1" applyFill="1" applyBorder="1" applyAlignment="1" applyProtection="1">
      <alignment vertical="center" wrapText="1"/>
      <protection hidden="1"/>
    </xf>
    <xf numFmtId="2" fontId="114" fillId="13" borderId="12" xfId="1" applyNumberFormat="1" applyFont="1" applyFill="1" applyBorder="1" applyAlignment="1" applyProtection="1">
      <alignment horizontal="right" vertical="center"/>
      <protection hidden="1"/>
    </xf>
    <xf numFmtId="2" fontId="114" fillId="13" borderId="12" xfId="1" applyNumberFormat="1" applyFont="1" applyFill="1" applyBorder="1" applyAlignment="1" applyProtection="1">
      <alignment horizontal="center" vertical="center"/>
      <protection hidden="1"/>
    </xf>
    <xf numFmtId="49" fontId="115" fillId="0" borderId="47" xfId="1" applyNumberFormat="1" applyFont="1" applyBorder="1" applyAlignment="1" applyProtection="1">
      <alignment vertical="center" wrapText="1"/>
      <protection locked="0"/>
    </xf>
    <xf numFmtId="12" fontId="70" fillId="13" borderId="12" xfId="1" applyNumberFormat="1" applyFont="1" applyFill="1" applyBorder="1" applyAlignment="1" applyProtection="1">
      <alignment vertical="center" wrapText="1"/>
      <protection hidden="1"/>
    </xf>
    <xf numFmtId="0" fontId="111" fillId="0" borderId="48" xfId="1" applyFont="1" applyBorder="1" applyAlignment="1" applyProtection="1">
      <alignment horizontal="center" vertical="center" wrapText="1"/>
      <protection locked="0"/>
    </xf>
    <xf numFmtId="12" fontId="79" fillId="0" borderId="1" xfId="1" applyNumberFormat="1"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protection locked="0"/>
    </xf>
    <xf numFmtId="0" fontId="71" fillId="0" borderId="1" xfId="1" applyFont="1" applyBorder="1" applyAlignment="1" applyProtection="1">
      <alignment vertical="center" wrapText="1"/>
      <protection locked="0"/>
    </xf>
    <xf numFmtId="2" fontId="70" fillId="0" borderId="117" xfId="1" applyNumberFormat="1" applyFont="1" applyBorder="1" applyAlignment="1" applyProtection="1">
      <alignment horizontal="center" vertical="center" wrapText="1"/>
      <protection locked="0"/>
    </xf>
    <xf numFmtId="12" fontId="70" fillId="13" borderId="117" xfId="1" applyNumberFormat="1" applyFont="1" applyFill="1" applyBorder="1" applyAlignment="1" applyProtection="1">
      <alignment vertical="center" wrapText="1"/>
      <protection hidden="1"/>
    </xf>
    <xf numFmtId="12" fontId="70" fillId="0" borderId="117" xfId="1" applyNumberFormat="1" applyFont="1" applyBorder="1" applyAlignment="1" applyProtection="1">
      <alignment horizontal="center" vertical="center" wrapText="1"/>
      <protection locked="0"/>
    </xf>
    <xf numFmtId="2" fontId="79" fillId="0" borderId="117" xfId="1" applyNumberFormat="1" applyFont="1" applyBorder="1" applyAlignment="1" applyProtection="1">
      <alignment horizontal="right" vertical="center" wrapText="1"/>
      <protection locked="0" hidden="1"/>
    </xf>
    <xf numFmtId="2" fontId="79" fillId="13" borderId="5" xfId="1" applyNumberFormat="1" applyFont="1" applyFill="1" applyBorder="1" applyAlignment="1" applyProtection="1">
      <alignment vertical="center" wrapText="1"/>
      <protection hidden="1"/>
    </xf>
    <xf numFmtId="49" fontId="115" fillId="0" borderId="120" xfId="1" applyNumberFormat="1" applyFont="1" applyBorder="1" applyAlignment="1" applyProtection="1">
      <alignment vertical="center" wrapText="1"/>
      <protection locked="0"/>
    </xf>
    <xf numFmtId="0" fontId="79" fillId="13" borderId="124" xfId="1" applyFont="1" applyFill="1" applyBorder="1" applyAlignment="1" applyProtection="1">
      <alignment horizontal="center" vertical="center"/>
      <protection hidden="1"/>
    </xf>
    <xf numFmtId="2" fontId="79" fillId="17" borderId="108" xfId="1" applyNumberFormat="1" applyFont="1" applyFill="1" applyBorder="1" applyAlignment="1" applyProtection="1">
      <alignment horizontal="right" vertical="center"/>
      <protection hidden="1"/>
    </xf>
    <xf numFmtId="2" fontId="79" fillId="17" borderId="108" xfId="1" applyNumberFormat="1" applyFont="1" applyFill="1" applyBorder="1" applyAlignment="1" applyProtection="1">
      <alignment vertical="center"/>
      <protection hidden="1"/>
    </xf>
    <xf numFmtId="2" fontId="79" fillId="16" borderId="108" xfId="1" applyNumberFormat="1" applyFont="1" applyFill="1" applyBorder="1" applyAlignment="1" applyProtection="1">
      <alignment horizontal="right" vertical="center"/>
      <protection hidden="1"/>
    </xf>
    <xf numFmtId="2" fontId="79" fillId="16" borderId="108" xfId="1" applyNumberFormat="1" applyFont="1" applyFill="1" applyBorder="1" applyAlignment="1" applyProtection="1">
      <alignment vertical="center"/>
      <protection hidden="1"/>
    </xf>
    <xf numFmtId="12" fontId="70" fillId="13" borderId="111" xfId="1" applyNumberFormat="1" applyFont="1" applyFill="1" applyBorder="1" applyAlignment="1" applyProtection="1">
      <alignment vertical="center" wrapText="1"/>
      <protection hidden="1"/>
    </xf>
    <xf numFmtId="12" fontId="70" fillId="0" borderId="111" xfId="1" applyNumberFormat="1" applyFont="1" applyBorder="1" applyAlignment="1" applyProtection="1">
      <alignment horizontal="center" vertical="center" wrapText="1"/>
      <protection locked="0" hidden="1"/>
    </xf>
    <xf numFmtId="49" fontId="115" fillId="0" borderId="114" xfId="1" applyNumberFormat="1" applyFont="1" applyBorder="1" applyAlignment="1" applyProtection="1">
      <alignment vertical="center" wrapText="1"/>
      <protection locked="0" hidden="1"/>
    </xf>
    <xf numFmtId="12" fontId="15" fillId="0" borderId="0" xfId="1" applyNumberFormat="1" applyFont="1" applyAlignment="1" applyProtection="1">
      <alignment vertical="center"/>
      <protection hidden="1"/>
    </xf>
    <xf numFmtId="12" fontId="70" fillId="0" borderId="12" xfId="1" applyNumberFormat="1" applyFont="1" applyBorder="1" applyAlignment="1" applyProtection="1">
      <alignment horizontal="center" vertical="center" wrapText="1"/>
      <protection locked="0" hidden="1"/>
    </xf>
    <xf numFmtId="49" fontId="115" fillId="0" borderId="47" xfId="1" applyNumberFormat="1" applyFont="1" applyBorder="1" applyAlignment="1" applyProtection="1">
      <alignment vertical="center" wrapText="1"/>
      <protection locked="0" hidden="1"/>
    </xf>
    <xf numFmtId="0" fontId="15" fillId="0" borderId="119" xfId="1" applyFont="1" applyBorder="1" applyAlignment="1" applyProtection="1">
      <alignment vertical="center" wrapText="1"/>
      <protection locked="0"/>
    </xf>
    <xf numFmtId="12" fontId="70" fillId="0" borderId="117" xfId="1" applyNumberFormat="1" applyFont="1" applyBorder="1" applyAlignment="1" applyProtection="1">
      <alignment horizontal="center" vertical="center" wrapText="1"/>
      <protection locked="0" hidden="1"/>
    </xf>
    <xf numFmtId="2" fontId="79" fillId="13" borderId="117" xfId="1" applyNumberFormat="1" applyFont="1" applyFill="1" applyBorder="1" applyAlignment="1" applyProtection="1">
      <alignment vertical="center" wrapText="1"/>
      <protection hidden="1"/>
    </xf>
    <xf numFmtId="49" fontId="115" fillId="0" borderId="120" xfId="1" applyNumberFormat="1" applyFont="1" applyBorder="1" applyAlignment="1" applyProtection="1">
      <alignment vertical="center" wrapText="1"/>
      <protection locked="0" hidden="1"/>
    </xf>
    <xf numFmtId="12" fontId="70" fillId="13" borderId="5" xfId="1" applyNumberFormat="1" applyFont="1" applyFill="1" applyBorder="1" applyAlignment="1" applyProtection="1">
      <alignment vertical="center" wrapText="1"/>
      <protection hidden="1"/>
    </xf>
    <xf numFmtId="2" fontId="70" fillId="0" borderId="5" xfId="1" applyNumberFormat="1" applyFont="1" applyBorder="1" applyAlignment="1" applyProtection="1">
      <alignment horizontal="center" vertical="center" wrapText="1"/>
      <protection locked="0" hidden="1"/>
    </xf>
    <xf numFmtId="49" fontId="115" fillId="0" borderId="93" xfId="1" applyNumberFormat="1" applyFont="1" applyBorder="1" applyAlignment="1" applyProtection="1">
      <alignment vertical="center" wrapText="1"/>
      <protection locked="0"/>
    </xf>
    <xf numFmtId="0" fontId="79" fillId="17" borderId="107" xfId="1" applyFont="1" applyFill="1" applyBorder="1" applyAlignment="1" applyProtection="1">
      <alignment horizontal="right" vertical="center"/>
      <protection hidden="1"/>
    </xf>
    <xf numFmtId="0" fontId="79" fillId="17" borderId="107" xfId="1" applyFont="1" applyFill="1" applyBorder="1" applyAlignment="1" applyProtection="1">
      <alignment horizontal="center" vertical="center"/>
      <protection hidden="1"/>
    </xf>
    <xf numFmtId="2" fontId="79" fillId="17" borderId="122" xfId="1" applyNumberFormat="1" applyFont="1" applyFill="1" applyBorder="1" applyAlignment="1" applyProtection="1">
      <alignment horizontal="center" vertical="top"/>
      <protection hidden="1"/>
    </xf>
    <xf numFmtId="12" fontId="70" fillId="13" borderId="111" xfId="1" applyNumberFormat="1" applyFont="1" applyFill="1" applyBorder="1" applyAlignment="1" applyProtection="1">
      <alignment horizontal="center" vertical="center" wrapText="1"/>
      <protection hidden="1"/>
    </xf>
    <xf numFmtId="12" fontId="79" fillId="13" borderId="111" xfId="1" applyNumberFormat="1" applyFont="1" applyFill="1" applyBorder="1" applyAlignment="1" applyProtection="1">
      <alignment horizontal="right" vertical="center" wrapText="1"/>
      <protection hidden="1"/>
    </xf>
    <xf numFmtId="12" fontId="15" fillId="13" borderId="111" xfId="1" applyNumberFormat="1" applyFont="1" applyFill="1" applyBorder="1" applyAlignment="1" applyProtection="1">
      <alignment horizontal="center" vertical="center" wrapText="1"/>
      <protection hidden="1"/>
    </xf>
    <xf numFmtId="2" fontId="79" fillId="0" borderId="113" xfId="1" applyNumberFormat="1" applyFont="1" applyBorder="1" applyAlignment="1" applyProtection="1">
      <alignment horizontal="right" vertical="center"/>
      <protection locked="0"/>
    </xf>
    <xf numFmtId="2" fontId="114" fillId="13" borderId="112" xfId="1" applyNumberFormat="1" applyFont="1" applyFill="1" applyBorder="1" applyAlignment="1" applyProtection="1">
      <alignment horizontal="center" vertical="center"/>
      <protection hidden="1"/>
    </xf>
    <xf numFmtId="49" fontId="118" fillId="0" borderId="114" xfId="1" applyNumberFormat="1" applyFont="1" applyBorder="1" applyAlignment="1" applyProtection="1">
      <alignment vertical="center" wrapText="1"/>
      <protection locked="0"/>
    </xf>
    <xf numFmtId="12" fontId="70" fillId="13" borderId="12" xfId="1" applyNumberFormat="1" applyFont="1" applyFill="1" applyBorder="1" applyAlignment="1" applyProtection="1">
      <alignment horizontal="center" vertical="center" wrapText="1"/>
      <protection hidden="1"/>
    </xf>
    <xf numFmtId="12" fontId="79" fillId="13" borderId="12" xfId="1" applyNumberFormat="1" applyFont="1" applyFill="1" applyBorder="1" applyAlignment="1" applyProtection="1">
      <alignment horizontal="right" vertical="center" wrapText="1"/>
      <protection hidden="1"/>
    </xf>
    <xf numFmtId="12" fontId="15" fillId="13" borderId="12" xfId="1" applyNumberFormat="1" applyFont="1" applyFill="1" applyBorder="1" applyAlignment="1" applyProtection="1">
      <alignment horizontal="center" vertical="center" wrapText="1"/>
      <protection hidden="1"/>
    </xf>
    <xf numFmtId="2" fontId="79" fillId="0" borderId="13" xfId="1" applyNumberFormat="1" applyFont="1" applyBorder="1" applyAlignment="1" applyProtection="1">
      <alignment horizontal="right" vertical="center"/>
      <protection locked="0"/>
    </xf>
    <xf numFmtId="49" fontId="118" fillId="0" borderId="47" xfId="1" applyNumberFormat="1" applyFont="1" applyBorder="1" applyAlignment="1" applyProtection="1">
      <alignment vertical="center" wrapText="1"/>
      <protection locked="0"/>
    </xf>
    <xf numFmtId="49" fontId="118" fillId="0" borderId="46" xfId="1" applyNumberFormat="1" applyFont="1" applyBorder="1" applyAlignment="1" applyProtection="1">
      <alignment vertical="center" wrapText="1"/>
      <protection locked="0"/>
    </xf>
    <xf numFmtId="12" fontId="70" fillId="13" borderId="8" xfId="1" applyNumberFormat="1" applyFont="1" applyFill="1" applyBorder="1" applyAlignment="1" applyProtection="1">
      <alignment vertical="center" wrapText="1"/>
      <protection hidden="1"/>
    </xf>
    <xf numFmtId="12" fontId="70" fillId="13" borderId="8" xfId="1" applyNumberFormat="1" applyFont="1" applyFill="1" applyBorder="1" applyAlignment="1" applyProtection="1">
      <alignment horizontal="center" vertical="center" wrapText="1"/>
      <protection hidden="1"/>
    </xf>
    <xf numFmtId="12" fontId="79" fillId="13" borderId="5" xfId="1" applyNumberFormat="1" applyFont="1" applyFill="1" applyBorder="1" applyAlignment="1" applyProtection="1">
      <alignment horizontal="right" vertical="center" wrapText="1"/>
      <protection hidden="1"/>
    </xf>
    <xf numFmtId="12" fontId="15" fillId="13" borderId="5" xfId="1" applyNumberFormat="1" applyFont="1" applyFill="1" applyBorder="1" applyAlignment="1" applyProtection="1">
      <alignment horizontal="center" vertical="center" wrapText="1"/>
      <protection hidden="1"/>
    </xf>
    <xf numFmtId="2" fontId="79" fillId="0" borderId="6" xfId="1" applyNumberFormat="1" applyFont="1" applyBorder="1" applyAlignment="1" applyProtection="1">
      <alignment horizontal="right" vertical="center"/>
      <protection locked="0"/>
    </xf>
    <xf numFmtId="49" fontId="118" fillId="0" borderId="93" xfId="1" applyNumberFormat="1" applyFont="1" applyBorder="1" applyAlignment="1" applyProtection="1">
      <alignment vertical="center" wrapText="1"/>
      <protection locked="0"/>
    </xf>
    <xf numFmtId="0" fontId="73" fillId="13" borderId="107" xfId="1" applyFont="1" applyFill="1" applyBorder="1" applyAlignment="1" applyProtection="1">
      <alignment horizontal="left" vertical="center"/>
      <protection hidden="1"/>
    </xf>
    <xf numFmtId="2" fontId="79" fillId="17" borderId="108" xfId="1" applyNumberFormat="1" applyFont="1" applyFill="1" applyBorder="1" applyAlignment="1" applyProtection="1">
      <alignment horizontal="center" vertical="center"/>
      <protection hidden="1"/>
    </xf>
    <xf numFmtId="49" fontId="116" fillId="17" borderId="109" xfId="1" applyNumberFormat="1" applyFont="1" applyFill="1" applyBorder="1" applyAlignment="1" applyProtection="1">
      <alignment horizontal="center" vertical="center"/>
      <protection hidden="1"/>
    </xf>
    <xf numFmtId="12" fontId="70" fillId="13" borderId="112" xfId="1" applyNumberFormat="1" applyFont="1" applyFill="1" applyBorder="1" applyAlignment="1" applyProtection="1">
      <alignment vertical="center" wrapText="1"/>
      <protection hidden="1"/>
    </xf>
    <xf numFmtId="12" fontId="70" fillId="13" borderId="112" xfId="1" applyNumberFormat="1" applyFont="1" applyFill="1" applyBorder="1" applyAlignment="1" applyProtection="1">
      <alignment horizontal="center" vertical="center" wrapText="1"/>
      <protection hidden="1"/>
    </xf>
    <xf numFmtId="12" fontId="79" fillId="13" borderId="112" xfId="1" applyNumberFormat="1" applyFont="1" applyFill="1" applyBorder="1" applyAlignment="1" applyProtection="1">
      <alignment horizontal="right" vertical="center" wrapText="1"/>
      <protection hidden="1"/>
    </xf>
    <xf numFmtId="12" fontId="15" fillId="13" borderId="112" xfId="1" applyNumberFormat="1" applyFont="1" applyFill="1" applyBorder="1" applyAlignment="1" applyProtection="1">
      <alignment horizontal="center" vertical="center" wrapText="1"/>
      <protection hidden="1"/>
    </xf>
    <xf numFmtId="2" fontId="79" fillId="0" borderId="112" xfId="1" applyNumberFormat="1" applyFont="1" applyBorder="1" applyAlignment="1" applyProtection="1">
      <alignment horizontal="right" vertical="center"/>
      <protection locked="0"/>
    </xf>
    <xf numFmtId="49" fontId="118" fillId="0" borderId="125" xfId="1" applyNumberFormat="1" applyFont="1" applyBorder="1" applyAlignment="1" applyProtection="1">
      <alignment vertical="center" wrapText="1"/>
      <protection locked="0"/>
    </xf>
    <xf numFmtId="2" fontId="79" fillId="0" borderId="12" xfId="1" applyNumberFormat="1" applyFont="1" applyBorder="1" applyAlignment="1" applyProtection="1">
      <alignment horizontal="right" vertical="center"/>
      <protection locked="0"/>
    </xf>
    <xf numFmtId="12" fontId="79" fillId="13" borderId="8" xfId="1" applyNumberFormat="1" applyFont="1" applyFill="1" applyBorder="1" applyAlignment="1" applyProtection="1">
      <alignment horizontal="right" vertical="center" wrapText="1"/>
      <protection hidden="1"/>
    </xf>
    <xf numFmtId="12" fontId="15" fillId="13" borderId="8" xfId="1" applyNumberFormat="1" applyFont="1" applyFill="1" applyBorder="1" applyAlignment="1" applyProtection="1">
      <alignment horizontal="center" vertical="center" wrapText="1"/>
      <protection hidden="1"/>
    </xf>
    <xf numFmtId="12" fontId="70" fillId="13" borderId="126" xfId="1" applyNumberFormat="1" applyFont="1" applyFill="1" applyBorder="1" applyAlignment="1" applyProtection="1">
      <alignment vertical="center" wrapText="1"/>
      <protection hidden="1"/>
    </xf>
    <xf numFmtId="12" fontId="70" fillId="13" borderId="126" xfId="1" applyNumberFormat="1" applyFont="1" applyFill="1" applyBorder="1" applyAlignment="1" applyProtection="1">
      <alignment horizontal="center" vertical="center" wrapText="1"/>
      <protection hidden="1"/>
    </xf>
    <xf numFmtId="12" fontId="79" fillId="13" borderId="126" xfId="1" applyNumberFormat="1" applyFont="1" applyFill="1" applyBorder="1" applyAlignment="1" applyProtection="1">
      <alignment horizontal="right" vertical="center" wrapText="1"/>
      <protection hidden="1"/>
    </xf>
    <xf numFmtId="12" fontId="15" fillId="13" borderId="126" xfId="1" applyNumberFormat="1" applyFont="1" applyFill="1" applyBorder="1" applyAlignment="1" applyProtection="1">
      <alignment horizontal="center" vertical="center" wrapText="1"/>
      <protection hidden="1"/>
    </xf>
    <xf numFmtId="2" fontId="79" fillId="0" borderId="126" xfId="1" applyNumberFormat="1" applyFont="1" applyBorder="1" applyAlignment="1" applyProtection="1">
      <alignment horizontal="right" vertical="center"/>
      <protection locked="0"/>
    </xf>
    <xf numFmtId="2" fontId="114" fillId="13" borderId="72" xfId="1" applyNumberFormat="1" applyFont="1" applyFill="1" applyBorder="1" applyAlignment="1" applyProtection="1">
      <alignment horizontal="center" vertical="center"/>
      <protection hidden="1"/>
    </xf>
    <xf numFmtId="49" fontId="118" fillId="0" borderId="127" xfId="1" applyNumberFormat="1" applyFont="1" applyBorder="1" applyAlignment="1" applyProtection="1">
      <alignment wrapText="1"/>
      <protection locked="0"/>
    </xf>
    <xf numFmtId="0" fontId="79" fillId="2" borderId="0" xfId="1" applyFont="1" applyFill="1" applyProtection="1">
      <protection hidden="1"/>
    </xf>
    <xf numFmtId="0" fontId="15" fillId="2" borderId="0" xfId="1" applyFont="1" applyFill="1" applyAlignment="1" applyProtection="1">
      <alignment horizontal="center"/>
      <protection hidden="1"/>
    </xf>
    <xf numFmtId="0" fontId="15" fillId="2" borderId="0" xfId="1" applyFont="1" applyFill="1" applyAlignment="1" applyProtection="1">
      <alignment horizontal="right"/>
      <protection hidden="1"/>
    </xf>
    <xf numFmtId="2" fontId="80" fillId="2" borderId="0" xfId="1" applyNumberFormat="1" applyFont="1" applyFill="1" applyAlignment="1" applyProtection="1">
      <alignment horizontal="right"/>
      <protection hidden="1"/>
    </xf>
    <xf numFmtId="2" fontId="80" fillId="2" borderId="0" xfId="1" applyNumberFormat="1" applyFont="1" applyFill="1" applyAlignment="1" applyProtection="1">
      <alignment horizontal="center" vertical="top"/>
      <protection hidden="1"/>
    </xf>
    <xf numFmtId="0" fontId="71" fillId="2" borderId="0" xfId="1" applyFont="1" applyFill="1" applyProtection="1">
      <protection hidden="1"/>
    </xf>
    <xf numFmtId="0" fontId="79" fillId="0" borderId="0" xfId="1" applyFont="1" applyProtection="1">
      <protection hidden="1"/>
    </xf>
    <xf numFmtId="0" fontId="15" fillId="0" borderId="0" xfId="1" applyFont="1" applyAlignment="1" applyProtection="1">
      <alignment horizontal="center"/>
      <protection hidden="1"/>
    </xf>
    <xf numFmtId="0" fontId="15" fillId="0" borderId="0" xfId="1" applyFont="1" applyAlignment="1" applyProtection="1">
      <alignment horizontal="right"/>
      <protection hidden="1"/>
    </xf>
    <xf numFmtId="2" fontId="80" fillId="0" borderId="0" xfId="1" applyNumberFormat="1" applyFont="1" applyAlignment="1" applyProtection="1">
      <alignment horizontal="right"/>
      <protection hidden="1"/>
    </xf>
    <xf numFmtId="2" fontId="80" fillId="0" borderId="0" xfId="1" applyNumberFormat="1" applyFont="1" applyAlignment="1" applyProtection="1">
      <alignment horizontal="center" vertical="top"/>
      <protection hidden="1"/>
    </xf>
    <xf numFmtId="0" fontId="71" fillId="0" borderId="0" xfId="1" applyFont="1" applyProtection="1">
      <protection hidden="1"/>
    </xf>
    <xf numFmtId="49" fontId="122" fillId="0" borderId="0" xfId="1" applyNumberFormat="1" applyFont="1" applyAlignment="1" applyProtection="1">
      <alignment vertical="center"/>
      <protection hidden="1"/>
    </xf>
    <xf numFmtId="49" fontId="102" fillId="0" borderId="0" xfId="1" applyNumberFormat="1" applyFont="1" applyAlignment="1" applyProtection="1">
      <alignment vertical="center"/>
      <protection hidden="1"/>
    </xf>
    <xf numFmtId="0" fontId="123" fillId="0" borderId="0" xfId="1" applyFont="1" applyProtection="1">
      <protection hidden="1"/>
    </xf>
    <xf numFmtId="0" fontId="111" fillId="16" borderId="50" xfId="1" applyFont="1" applyFill="1" applyBorder="1" applyAlignment="1" applyProtection="1">
      <alignment horizontal="center" vertical="center" wrapText="1"/>
      <protection hidden="1"/>
    </xf>
    <xf numFmtId="0" fontId="72" fillId="16" borderId="103" xfId="1" applyFont="1" applyFill="1" applyBorder="1" applyAlignment="1" applyProtection="1">
      <alignment horizontal="left" vertical="center" textRotation="90" wrapText="1"/>
      <protection hidden="1"/>
    </xf>
    <xf numFmtId="0" fontId="73" fillId="16" borderId="51" xfId="1" applyFont="1" applyFill="1" applyBorder="1" applyAlignment="1" applyProtection="1">
      <alignment horizontal="center" vertical="center" wrapText="1"/>
      <protection hidden="1"/>
    </xf>
    <xf numFmtId="0" fontId="70" fillId="13" borderId="128" xfId="1" applyFont="1" applyFill="1" applyBorder="1" applyAlignment="1" applyProtection="1">
      <alignment horizontal="center" vertical="center" wrapText="1"/>
      <protection hidden="1"/>
    </xf>
    <xf numFmtId="0" fontId="79" fillId="13" borderId="106" xfId="1" applyFont="1" applyFill="1" applyBorder="1" applyAlignment="1" applyProtection="1">
      <alignment horizontal="left" vertical="center" indent="3"/>
      <protection hidden="1"/>
    </xf>
    <xf numFmtId="0" fontId="15" fillId="0" borderId="123" xfId="1" applyFont="1" applyBorder="1" applyAlignment="1" applyProtection="1">
      <alignment horizontal="center" vertical="center" wrapText="1"/>
      <protection locked="0"/>
    </xf>
    <xf numFmtId="0" fontId="15" fillId="0" borderId="129" xfId="1" applyFont="1" applyBorder="1" applyAlignment="1" applyProtection="1">
      <alignment horizontal="center" vertical="center" wrapText="1"/>
      <protection locked="0"/>
    </xf>
    <xf numFmtId="12" fontId="72" fillId="0" borderId="112" xfId="1" applyNumberFormat="1" applyFont="1" applyBorder="1" applyAlignment="1" applyProtection="1">
      <alignment horizontal="left" vertical="center" wrapText="1" indent="1"/>
      <protection locked="0"/>
    </xf>
    <xf numFmtId="0" fontId="71" fillId="0" borderId="112" xfId="1" applyFont="1" applyBorder="1" applyAlignment="1" applyProtection="1">
      <alignment horizontal="center" vertical="center" wrapText="1"/>
      <protection locked="0"/>
    </xf>
    <xf numFmtId="0" fontId="71" fillId="0" borderId="112" xfId="1" applyFont="1" applyBorder="1" applyAlignment="1" applyProtection="1">
      <alignment horizontal="left" vertical="center" wrapText="1" indent="1"/>
      <protection locked="0"/>
    </xf>
    <xf numFmtId="0" fontId="71" fillId="0" borderId="111" xfId="1" applyFont="1" applyBorder="1" applyAlignment="1" applyProtection="1">
      <alignment horizontal="center" vertical="center" wrapText="1"/>
      <protection locked="0"/>
    </xf>
    <xf numFmtId="2" fontId="80" fillId="0" borderId="112" xfId="1" applyNumberFormat="1" applyFont="1" applyBorder="1" applyAlignment="1" applyProtection="1">
      <alignment vertical="center" wrapText="1"/>
      <protection locked="0"/>
    </xf>
    <xf numFmtId="2" fontId="80" fillId="13" borderId="111" xfId="1" applyNumberFormat="1" applyFont="1" applyFill="1" applyBorder="1" applyAlignment="1" applyProtection="1">
      <alignment vertical="center" wrapText="1"/>
      <protection hidden="1"/>
    </xf>
    <xf numFmtId="2" fontId="124" fillId="13" borderId="111" xfId="1" applyNumberFormat="1" applyFont="1" applyFill="1" applyBorder="1" applyAlignment="1" applyProtection="1">
      <alignment vertical="center"/>
      <protection hidden="1"/>
    </xf>
    <xf numFmtId="2" fontId="124" fillId="13" borderId="111" xfId="1" applyNumberFormat="1" applyFont="1" applyFill="1" applyBorder="1" applyAlignment="1" applyProtection="1">
      <alignment horizontal="center" vertical="center"/>
      <protection hidden="1"/>
    </xf>
    <xf numFmtId="49" fontId="115" fillId="0" borderId="125" xfId="1" applyNumberFormat="1" applyFont="1" applyBorder="1" applyAlignment="1" applyProtection="1">
      <alignment vertical="center" wrapText="1"/>
      <protection locked="0"/>
    </xf>
    <xf numFmtId="0" fontId="15" fillId="0" borderId="45" xfId="1" applyFont="1" applyBorder="1" applyAlignment="1" applyProtection="1">
      <alignment horizontal="center" vertical="center" wrapText="1"/>
      <protection locked="0"/>
    </xf>
    <xf numFmtId="0" fontId="15" fillId="0" borderId="15" xfId="1" applyFont="1" applyBorder="1" applyAlignment="1" applyProtection="1">
      <alignment horizontal="center" vertical="center" wrapText="1"/>
      <protection locked="0"/>
    </xf>
    <xf numFmtId="12" fontId="72" fillId="0" borderId="12" xfId="1" applyNumberFormat="1" applyFont="1" applyBorder="1" applyAlignment="1" applyProtection="1">
      <alignment horizontal="left" vertical="center" wrapText="1" indent="1"/>
      <protection locked="0"/>
    </xf>
    <xf numFmtId="0" fontId="71" fillId="0" borderId="12" xfId="1" applyFont="1" applyBorder="1" applyAlignment="1" applyProtection="1">
      <alignment horizontal="center" vertical="center" wrapText="1"/>
      <protection locked="0"/>
    </xf>
    <xf numFmtId="0" fontId="71" fillId="0" borderId="12" xfId="1" applyFont="1" applyBorder="1" applyAlignment="1" applyProtection="1">
      <alignment horizontal="left" vertical="center" wrapText="1" indent="1"/>
      <protection locked="0"/>
    </xf>
    <xf numFmtId="2" fontId="80" fillId="0" borderId="12" xfId="1" applyNumberFormat="1" applyFont="1" applyBorder="1" applyAlignment="1" applyProtection="1">
      <alignment vertical="center" wrapText="1"/>
      <protection locked="0"/>
    </xf>
    <xf numFmtId="2" fontId="80" fillId="13" borderId="12" xfId="1" applyNumberFormat="1" applyFont="1" applyFill="1" applyBorder="1" applyAlignment="1" applyProtection="1">
      <alignment vertical="center" wrapText="1"/>
      <protection hidden="1"/>
    </xf>
    <xf numFmtId="2" fontId="124" fillId="13" borderId="12" xfId="1" applyNumberFormat="1" applyFont="1" applyFill="1" applyBorder="1" applyAlignment="1" applyProtection="1">
      <alignment vertical="center"/>
      <protection hidden="1"/>
    </xf>
    <xf numFmtId="2" fontId="124" fillId="13" borderId="12" xfId="1" applyNumberFormat="1" applyFont="1" applyFill="1" applyBorder="1" applyAlignment="1" applyProtection="1">
      <alignment horizontal="center" vertical="center"/>
      <protection hidden="1"/>
    </xf>
    <xf numFmtId="0" fontId="15" fillId="0" borderId="105" xfId="1" applyFont="1" applyBorder="1" applyAlignment="1" applyProtection="1">
      <alignment horizontal="center" vertical="center" wrapText="1"/>
      <protection locked="0"/>
    </xf>
    <xf numFmtId="0" fontId="15" fillId="0" borderId="130" xfId="1" applyFont="1" applyBorder="1" applyAlignment="1" applyProtection="1">
      <alignment horizontal="center" vertical="center" wrapText="1"/>
      <protection locked="0"/>
    </xf>
    <xf numFmtId="12" fontId="72" fillId="0" borderId="119" xfId="1" applyNumberFormat="1" applyFont="1" applyBorder="1" applyAlignment="1" applyProtection="1">
      <alignment horizontal="left" vertical="center" wrapText="1" indent="1"/>
      <protection locked="0"/>
    </xf>
    <xf numFmtId="0" fontId="71" fillId="0" borderId="119" xfId="1" applyFont="1" applyBorder="1" applyAlignment="1" applyProtection="1">
      <alignment horizontal="center" vertical="center" wrapText="1"/>
      <protection locked="0"/>
    </xf>
    <xf numFmtId="0" fontId="71" fillId="0" borderId="119" xfId="1" applyFont="1" applyBorder="1" applyAlignment="1" applyProtection="1">
      <alignment horizontal="left" vertical="center" wrapText="1" indent="1"/>
      <protection locked="0"/>
    </xf>
    <xf numFmtId="0" fontId="71" fillId="0" borderId="8" xfId="1" applyFont="1" applyBorder="1" applyAlignment="1" applyProtection="1">
      <alignment horizontal="center" vertical="center" wrapText="1"/>
      <protection locked="0"/>
    </xf>
    <xf numFmtId="2" fontId="80" fillId="2" borderId="119" xfId="1" applyNumberFormat="1" applyFont="1" applyFill="1" applyBorder="1" applyAlignment="1" applyProtection="1">
      <alignment vertical="center" wrapText="1"/>
      <protection locked="0"/>
    </xf>
    <xf numFmtId="2" fontId="80" fillId="13" borderId="8" xfId="1" applyNumberFormat="1" applyFont="1" applyFill="1" applyBorder="1" applyAlignment="1" applyProtection="1">
      <alignment vertical="center" wrapText="1"/>
      <protection hidden="1"/>
    </xf>
    <xf numFmtId="2" fontId="124" fillId="13" borderId="5" xfId="1" applyNumberFormat="1" applyFont="1" applyFill="1" applyBorder="1" applyAlignment="1" applyProtection="1">
      <alignment vertical="center"/>
      <protection hidden="1"/>
    </xf>
    <xf numFmtId="2" fontId="124" fillId="13" borderId="5" xfId="1" applyNumberFormat="1" applyFont="1" applyFill="1" applyBorder="1" applyAlignment="1" applyProtection="1">
      <alignment horizontal="center" vertical="center"/>
      <protection hidden="1"/>
    </xf>
    <xf numFmtId="49" fontId="115" fillId="0" borderId="131" xfId="1" applyNumberFormat="1" applyFont="1" applyBorder="1" applyAlignment="1" applyProtection="1">
      <alignment vertical="center" wrapText="1"/>
      <protection locked="0"/>
    </xf>
    <xf numFmtId="49" fontId="113" fillId="17" borderId="109" xfId="1" applyNumberFormat="1" applyFont="1" applyFill="1" applyBorder="1" applyAlignment="1" applyProtection="1">
      <alignment horizontal="center" vertical="center"/>
      <protection hidden="1"/>
    </xf>
    <xf numFmtId="0" fontId="71" fillId="0" borderId="112" xfId="1" applyFont="1" applyBorder="1" applyAlignment="1" applyProtection="1">
      <alignment horizontal="left" vertical="center" wrapText="1" indent="2"/>
      <protection locked="0"/>
    </xf>
    <xf numFmtId="0" fontId="71" fillId="0" borderId="12" xfId="1" applyFont="1" applyBorder="1" applyAlignment="1" applyProtection="1">
      <alignment horizontal="left" vertical="center" wrapText="1" indent="2"/>
      <protection locked="0"/>
    </xf>
    <xf numFmtId="0" fontId="15" fillId="0" borderId="132" xfId="1" applyFont="1" applyBorder="1" applyAlignment="1" applyProtection="1">
      <alignment horizontal="center" vertical="center" wrapText="1"/>
      <protection locked="0"/>
    </xf>
    <xf numFmtId="0" fontId="15" fillId="0" borderId="11" xfId="1" applyFont="1" applyBorder="1" applyAlignment="1" applyProtection="1">
      <alignment horizontal="center" vertical="center" wrapText="1"/>
      <protection locked="0"/>
    </xf>
    <xf numFmtId="12" fontId="72" fillId="0" borderId="8" xfId="1" applyNumberFormat="1" applyFont="1" applyBorder="1" applyAlignment="1" applyProtection="1">
      <alignment horizontal="left" vertical="center" wrapText="1" indent="1"/>
      <protection locked="0"/>
    </xf>
    <xf numFmtId="0" fontId="71" fillId="0" borderId="8" xfId="1" applyFont="1" applyBorder="1" applyAlignment="1" applyProtection="1">
      <alignment horizontal="left" vertical="center" wrapText="1" indent="1"/>
      <protection locked="0"/>
    </xf>
    <xf numFmtId="0" fontId="71" fillId="0" borderId="8" xfId="1" applyFont="1" applyBorder="1" applyAlignment="1" applyProtection="1">
      <alignment horizontal="left" vertical="center" wrapText="1" indent="2"/>
      <protection locked="0"/>
    </xf>
    <xf numFmtId="2" fontId="80" fillId="0" borderId="8" xfId="1" applyNumberFormat="1" applyFont="1" applyBorder="1" applyAlignment="1" applyProtection="1">
      <alignment vertical="center" wrapText="1"/>
      <protection locked="0"/>
    </xf>
    <xf numFmtId="49" fontId="115" fillId="0" borderId="46" xfId="1" applyNumberFormat="1" applyFont="1" applyBorder="1" applyAlignment="1" applyProtection="1">
      <alignment vertical="center" wrapText="1"/>
      <protection locked="0"/>
    </xf>
    <xf numFmtId="2" fontId="80" fillId="2" borderId="12" xfId="1" applyNumberFormat="1" applyFont="1" applyFill="1" applyBorder="1" applyAlignment="1" applyProtection="1">
      <alignment vertical="center" wrapText="1"/>
      <protection locked="0"/>
    </xf>
    <xf numFmtId="0" fontId="71" fillId="0" borderId="119" xfId="1" applyFont="1" applyBorder="1" applyAlignment="1" applyProtection="1">
      <alignment horizontal="left" vertical="center" wrapText="1" indent="2"/>
      <protection locked="0"/>
    </xf>
    <xf numFmtId="2" fontId="80" fillId="13" borderId="5" xfId="1" applyNumberFormat="1" applyFont="1" applyFill="1" applyBorder="1" applyAlignment="1" applyProtection="1">
      <alignment vertical="center" wrapText="1"/>
      <protection hidden="1"/>
    </xf>
    <xf numFmtId="0" fontId="72" fillId="13" borderId="106" xfId="1" applyFont="1" applyFill="1" applyBorder="1" applyAlignment="1" applyProtection="1">
      <alignment horizontal="center" vertical="center"/>
      <protection hidden="1"/>
    </xf>
    <xf numFmtId="2" fontId="79" fillId="16" borderId="108" xfId="1" applyNumberFormat="1" applyFont="1" applyFill="1" applyBorder="1" applyAlignment="1" applyProtection="1">
      <alignment horizontal="center" vertical="center"/>
      <protection hidden="1"/>
    </xf>
    <xf numFmtId="0" fontId="72" fillId="0" borderId="123" xfId="1" applyFont="1" applyBorder="1" applyAlignment="1" applyProtection="1">
      <alignment horizontal="center" vertical="center" wrapText="1"/>
      <protection locked="0"/>
    </xf>
    <xf numFmtId="0" fontId="72" fillId="0" borderId="45" xfId="1" applyFont="1" applyBorder="1" applyAlignment="1" applyProtection="1">
      <alignment horizontal="center" vertical="center" wrapText="1"/>
      <protection locked="0"/>
    </xf>
    <xf numFmtId="0" fontId="72" fillId="0" borderId="105" xfId="1" applyFont="1" applyBorder="1" applyAlignment="1" applyProtection="1">
      <alignment horizontal="center" vertical="center" wrapText="1"/>
      <protection locked="0"/>
    </xf>
    <xf numFmtId="2" fontId="80" fillId="13" borderId="119" xfId="1" applyNumberFormat="1" applyFont="1" applyFill="1" applyBorder="1" applyAlignment="1" applyProtection="1">
      <alignment vertical="center" wrapText="1"/>
      <protection hidden="1"/>
    </xf>
    <xf numFmtId="2" fontId="124" fillId="13" borderId="119" xfId="1" applyNumberFormat="1" applyFont="1" applyFill="1" applyBorder="1" applyAlignment="1" applyProtection="1">
      <alignment vertical="center"/>
      <protection hidden="1"/>
    </xf>
    <xf numFmtId="2" fontId="124" fillId="13" borderId="119" xfId="1" applyNumberFormat="1" applyFont="1" applyFill="1" applyBorder="1" applyAlignment="1" applyProtection="1">
      <alignment horizontal="center" vertical="center"/>
      <protection hidden="1"/>
    </xf>
    <xf numFmtId="0" fontId="66" fillId="0" borderId="0" xfId="1" applyFont="1" applyAlignment="1">
      <alignment horizontal="right"/>
    </xf>
    <xf numFmtId="49" fontId="102" fillId="0" borderId="0" xfId="1" applyNumberFormat="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8" fillId="13" borderId="102" xfId="1" applyFont="1" applyFill="1" applyBorder="1" applyAlignment="1" applyProtection="1">
      <alignment horizontal="right" vertical="center"/>
      <protection hidden="1"/>
    </xf>
    <xf numFmtId="0" fontId="8" fillId="13" borderId="45" xfId="1" applyFont="1" applyFill="1" applyBorder="1" applyAlignment="1" applyProtection="1">
      <alignment horizontal="right" vertical="center" indent="1"/>
      <protection hidden="1"/>
    </xf>
    <xf numFmtId="49" fontId="8" fillId="18" borderId="12" xfId="1" applyNumberFormat="1" applyFont="1" applyFill="1" applyBorder="1" applyAlignment="1" applyProtection="1">
      <alignment horizontal="center" vertical="center"/>
      <protection hidden="1"/>
    </xf>
    <xf numFmtId="49" fontId="8" fillId="5" borderId="12" xfId="1" applyNumberFormat="1" applyFont="1" applyFill="1" applyBorder="1" applyAlignment="1" applyProtection="1">
      <alignment horizontal="center" vertical="center"/>
      <protection hidden="1"/>
    </xf>
    <xf numFmtId="0" fontId="1" fillId="11" borderId="47" xfId="1" applyFill="1" applyBorder="1" applyAlignment="1" applyProtection="1">
      <alignment horizontal="center" vertical="center" wrapText="1"/>
      <protection hidden="1"/>
    </xf>
    <xf numFmtId="0" fontId="8" fillId="0" borderId="8" xfId="1" applyFont="1" applyBorder="1" applyAlignment="1" applyProtection="1">
      <alignment horizontal="center" vertical="center"/>
      <protection locked="0" hidden="1"/>
    </xf>
    <xf numFmtId="0" fontId="8" fillId="20" borderId="8" xfId="1" applyFont="1" applyFill="1" applyBorder="1" applyAlignment="1" applyProtection="1">
      <alignment horizontal="center" vertical="center"/>
      <protection locked="0" hidden="1"/>
    </xf>
    <xf numFmtId="0" fontId="8" fillId="19" borderId="46" xfId="1" applyFont="1" applyFill="1" applyBorder="1" applyAlignment="1" applyProtection="1">
      <alignment horizontal="center" vertical="center"/>
      <protection hidden="1"/>
    </xf>
    <xf numFmtId="0" fontId="11" fillId="0" borderId="8" xfId="1" applyFont="1" applyBorder="1" applyAlignment="1" applyProtection="1">
      <alignment horizontal="center" vertical="center"/>
      <protection locked="0"/>
    </xf>
    <xf numFmtId="0" fontId="8" fillId="11" borderId="46" xfId="1" applyFont="1" applyFill="1" applyBorder="1" applyAlignment="1" applyProtection="1">
      <alignment horizontal="center" vertical="center"/>
      <protection hidden="1"/>
    </xf>
    <xf numFmtId="0" fontId="11" fillId="0" borderId="15"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8" fillId="17" borderId="47" xfId="1" applyFont="1" applyFill="1" applyBorder="1" applyAlignment="1" applyProtection="1">
      <alignment horizontal="center" vertical="center"/>
      <protection hidden="1"/>
    </xf>
    <xf numFmtId="0" fontId="8" fillId="13" borderId="115" xfId="1" applyFont="1" applyFill="1" applyBorder="1" applyAlignment="1" applyProtection="1">
      <alignment horizontal="right" vertical="center" indent="1"/>
      <protection hidden="1"/>
    </xf>
    <xf numFmtId="0" fontId="11" fillId="17" borderId="3" xfId="1" applyFont="1" applyFill="1" applyBorder="1" applyAlignment="1" applyProtection="1">
      <alignment horizontal="center" vertical="center"/>
      <protection hidden="1"/>
    </xf>
    <xf numFmtId="0" fontId="8" fillId="17" borderId="61" xfId="1" applyFont="1" applyFill="1" applyBorder="1" applyAlignment="1" applyProtection="1">
      <alignment horizontal="center" vertical="center"/>
      <protection hidden="1"/>
    </xf>
    <xf numFmtId="168" fontId="1" fillId="21" borderId="12" xfId="1" applyNumberFormat="1" applyFill="1" applyBorder="1" applyAlignment="1" applyProtection="1">
      <alignment horizontal="center" vertical="center"/>
      <protection hidden="1"/>
    </xf>
    <xf numFmtId="168" fontId="1" fillId="5" borderId="12" xfId="1" applyNumberFormat="1" applyFill="1" applyBorder="1" applyAlignment="1" applyProtection="1">
      <alignment horizontal="center" vertical="center"/>
      <protection hidden="1"/>
    </xf>
    <xf numFmtId="168" fontId="8" fillId="16" borderId="47" xfId="1" applyNumberFormat="1" applyFont="1" applyFill="1" applyBorder="1" applyAlignment="1" applyProtection="1">
      <alignment horizontal="center" vertical="center"/>
      <protection hidden="1"/>
    </xf>
    <xf numFmtId="0" fontId="8" fillId="13" borderId="48" xfId="1" applyFont="1" applyFill="1" applyBorder="1" applyAlignment="1" applyProtection="1">
      <alignment horizontal="right" vertical="center" indent="1"/>
      <protection hidden="1"/>
    </xf>
    <xf numFmtId="168" fontId="1" fillId="21" borderId="1" xfId="1" applyNumberFormat="1" applyFill="1" applyBorder="1" applyAlignment="1" applyProtection="1">
      <alignment horizontal="center" vertical="center"/>
      <protection hidden="1"/>
    </xf>
    <xf numFmtId="168" fontId="1" fillId="5" borderId="1" xfId="1" applyNumberFormat="1" applyFill="1" applyBorder="1" applyAlignment="1" applyProtection="1">
      <alignment horizontal="center" vertical="center"/>
      <protection hidden="1"/>
    </xf>
    <xf numFmtId="168" fontId="8" fillId="11" borderId="61" xfId="1" applyNumberFormat="1" applyFont="1" applyFill="1" applyBorder="1" applyAlignment="1" applyProtection="1">
      <alignment horizontal="center" vertical="center"/>
      <protection hidden="1"/>
    </xf>
    <xf numFmtId="0" fontId="97" fillId="13" borderId="133" xfId="1" applyFont="1" applyFill="1" applyBorder="1" applyAlignment="1" applyProtection="1">
      <alignment horizontal="right" vertical="center" wrapText="1" indent="1"/>
      <protection hidden="1"/>
    </xf>
    <xf numFmtId="0" fontId="11" fillId="0" borderId="134" xfId="1" applyFont="1" applyBorder="1" applyAlignment="1" applyProtection="1">
      <alignment horizontal="center" vertical="center"/>
      <protection locked="0"/>
    </xf>
    <xf numFmtId="0" fontId="11" fillId="20" borderId="134" xfId="1" applyFont="1" applyFill="1" applyBorder="1" applyAlignment="1" applyProtection="1">
      <alignment horizontal="center" vertical="center"/>
      <protection locked="0"/>
    </xf>
    <xf numFmtId="0" fontId="8" fillId="11" borderId="135" xfId="1" applyFont="1" applyFill="1" applyBorder="1" applyAlignment="1">
      <alignment horizontal="center" vertical="center"/>
    </xf>
    <xf numFmtId="0" fontId="125" fillId="0" borderId="0" xfId="1" applyFont="1" applyAlignment="1">
      <alignment vertical="top"/>
    </xf>
    <xf numFmtId="49" fontId="44" fillId="0" borderId="0" xfId="1" applyNumberFormat="1" applyFont="1" applyAlignment="1">
      <alignment horizontal="left" vertical="center"/>
    </xf>
    <xf numFmtId="0" fontId="66" fillId="0" borderId="0" xfId="1" applyFont="1" applyAlignment="1">
      <alignment horizontal="right" vertical="center"/>
    </xf>
    <xf numFmtId="0" fontId="126" fillId="0" borderId="0" xfId="1" applyFont="1" applyAlignment="1" applyProtection="1">
      <alignment horizontal="left" vertical="center" indent="1"/>
      <protection hidden="1"/>
    </xf>
    <xf numFmtId="0" fontId="127" fillId="0" borderId="0" xfId="1" applyFont="1" applyAlignment="1" applyProtection="1">
      <alignment vertical="center"/>
      <protection hidden="1"/>
    </xf>
    <xf numFmtId="0" fontId="127" fillId="0" borderId="0" xfId="1" applyFont="1" applyAlignment="1" applyProtection="1">
      <alignment horizontal="right" vertical="center"/>
      <protection hidden="1"/>
    </xf>
    <xf numFmtId="0" fontId="9" fillId="0" borderId="0" xfId="1" applyFont="1" applyAlignment="1" applyProtection="1">
      <alignment vertical="center"/>
      <protection hidden="1"/>
    </xf>
    <xf numFmtId="0" fontId="128" fillId="0" borderId="0" xfId="1" applyFont="1" applyAlignment="1">
      <alignment horizontal="center" vertical="top"/>
    </xf>
    <xf numFmtId="0" fontId="2" fillId="5" borderId="12" xfId="1" applyFont="1" applyFill="1" applyBorder="1" applyAlignment="1" applyProtection="1">
      <alignment horizontal="center" vertical="center" wrapText="1" readingOrder="1"/>
      <protection hidden="1"/>
    </xf>
    <xf numFmtId="0" fontId="106" fillId="0" borderId="0" xfId="1" applyFont="1"/>
    <xf numFmtId="0" fontId="130" fillId="5" borderId="12" xfId="1" applyFont="1" applyFill="1" applyBorder="1" applyAlignment="1" applyProtection="1">
      <alignment horizontal="center" vertical="center" wrapText="1" readingOrder="1"/>
      <protection hidden="1"/>
    </xf>
    <xf numFmtId="0" fontId="8" fillId="11" borderId="12" xfId="1" applyFont="1" applyFill="1" applyBorder="1" applyAlignment="1" applyProtection="1">
      <alignment horizontal="center" vertical="center"/>
      <protection hidden="1"/>
    </xf>
    <xf numFmtId="0" fontId="8" fillId="11" borderId="12" xfId="1" applyFont="1" applyFill="1" applyBorder="1" applyAlignment="1" applyProtection="1">
      <alignment horizontal="center" vertical="center" wrapText="1"/>
      <protection hidden="1"/>
    </xf>
    <xf numFmtId="0" fontId="2" fillId="13" borderId="12" xfId="1" applyFont="1" applyFill="1" applyBorder="1" applyAlignment="1" applyProtection="1">
      <alignment horizontal="center" vertical="center"/>
      <protection hidden="1"/>
    </xf>
    <xf numFmtId="0" fontId="8" fillId="13" borderId="12" xfId="1" applyFont="1" applyFill="1" applyBorder="1" applyAlignment="1" applyProtection="1">
      <alignment horizontal="center" vertical="center" wrapText="1"/>
      <protection hidden="1"/>
    </xf>
    <xf numFmtId="0" fontId="9" fillId="0" borderId="0" xfId="1" applyFont="1" applyProtection="1">
      <protection hidden="1"/>
    </xf>
    <xf numFmtId="0" fontId="11" fillId="5" borderId="136" xfId="1" applyFont="1" applyFill="1" applyBorder="1" applyAlignment="1">
      <alignment horizontal="center" vertical="center"/>
    </xf>
    <xf numFmtId="0" fontId="131" fillId="0" borderId="15" xfId="1" applyFont="1" applyBorder="1" applyAlignment="1" applyProtection="1">
      <alignment horizontal="left" vertical="center" indent="1"/>
      <protection locked="0" hidden="1"/>
    </xf>
    <xf numFmtId="0" fontId="11" fillId="0" borderId="137" xfId="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17" fillId="17" borderId="138" xfId="1" applyFont="1" applyFill="1" applyBorder="1" applyAlignment="1" applyProtection="1">
      <alignment horizontal="center" vertical="center"/>
      <protection hidden="1"/>
    </xf>
    <xf numFmtId="0" fontId="17" fillId="16" borderId="138" xfId="1" applyFont="1" applyFill="1" applyBorder="1" applyAlignment="1" applyProtection="1">
      <alignment horizontal="center" vertical="center"/>
      <protection hidden="1"/>
    </xf>
    <xf numFmtId="0" fontId="17" fillId="17" borderId="139" xfId="1" applyFont="1" applyFill="1" applyBorder="1" applyAlignment="1" applyProtection="1">
      <alignment horizontal="center" vertical="center"/>
      <protection hidden="1"/>
    </xf>
    <xf numFmtId="0" fontId="92" fillId="0" borderId="0" xfId="1" applyFont="1" applyAlignment="1">
      <alignment horizontal="right"/>
    </xf>
    <xf numFmtId="49" fontId="102" fillId="0" borderId="0" xfId="1" applyNumberFormat="1" applyFont="1" applyAlignment="1" applyProtection="1">
      <alignment horizontal="left" vertical="center"/>
      <protection hidden="1"/>
    </xf>
    <xf numFmtId="0" fontId="39" fillId="0" borderId="0" xfId="1" applyFont="1" applyAlignment="1" applyProtection="1">
      <alignment horizontal="right" vertical="center"/>
      <protection hidden="1"/>
    </xf>
    <xf numFmtId="0" fontId="39" fillId="0" borderId="0" xfId="1" applyFont="1" applyAlignment="1" applyProtection="1">
      <alignment vertical="center"/>
      <protection hidden="1"/>
    </xf>
    <xf numFmtId="0" fontId="132" fillId="0" borderId="0" xfId="1" applyFont="1" applyAlignment="1" applyProtection="1">
      <alignment horizontal="left" vertical="center"/>
      <protection hidden="1"/>
    </xf>
    <xf numFmtId="0" fontId="9" fillId="0" borderId="0" xfId="1" applyFont="1" applyAlignment="1" applyProtection="1">
      <alignment horizontal="center" vertical="center"/>
      <protection hidden="1"/>
    </xf>
    <xf numFmtId="0" fontId="9" fillId="0" borderId="0" xfId="1" applyFont="1" applyAlignment="1" applyProtection="1">
      <alignment horizontal="right" vertical="center"/>
      <protection hidden="1"/>
    </xf>
    <xf numFmtId="0" fontId="7" fillId="0" borderId="14" xfId="1" applyFont="1" applyBorder="1" applyAlignment="1" applyProtection="1">
      <alignment horizontal="center" vertical="center"/>
      <protection locked="0" hidden="1"/>
    </xf>
    <xf numFmtId="0" fontId="7" fillId="0" borderId="12" xfId="1" applyFont="1" applyBorder="1" applyAlignment="1" applyProtection="1">
      <alignment horizontal="center" vertical="center"/>
      <protection locked="0" hidden="1"/>
    </xf>
    <xf numFmtId="0" fontId="7" fillId="0" borderId="8" xfId="1" applyFont="1" applyBorder="1" applyAlignment="1" applyProtection="1">
      <alignment horizontal="center" vertical="center"/>
      <protection locked="0" hidden="1"/>
    </xf>
    <xf numFmtId="0" fontId="7" fillId="0" borderId="46" xfId="1" applyFont="1" applyBorder="1" applyAlignment="1" applyProtection="1">
      <alignment horizontal="center" vertical="center"/>
      <protection locked="0" hidden="1"/>
    </xf>
    <xf numFmtId="0" fontId="7" fillId="0" borderId="91" xfId="1" applyFont="1" applyBorder="1" applyAlignment="1" applyProtection="1">
      <alignment horizontal="center" vertical="center"/>
      <protection locked="0" hidden="1"/>
    </xf>
    <xf numFmtId="0" fontId="7" fillId="0" borderId="9" xfId="1" applyFont="1" applyBorder="1" applyAlignment="1" applyProtection="1">
      <alignment horizontal="center" vertical="center"/>
      <protection locked="0" hidden="1"/>
    </xf>
    <xf numFmtId="0" fontId="1" fillId="13" borderId="132" xfId="1" applyFill="1" applyBorder="1" applyAlignment="1" applyProtection="1">
      <alignment horizontal="center" vertical="center"/>
      <protection hidden="1"/>
    </xf>
    <xf numFmtId="0" fontId="3" fillId="13" borderId="9" xfId="1" applyFont="1" applyFill="1" applyBorder="1" applyAlignment="1" applyProtection="1">
      <alignment vertical="center"/>
      <protection hidden="1"/>
    </xf>
    <xf numFmtId="0" fontId="7" fillId="13" borderId="12" xfId="1" applyFont="1" applyFill="1" applyBorder="1" applyAlignment="1" applyProtection="1">
      <alignment horizontal="center" vertical="center"/>
      <protection hidden="1"/>
    </xf>
    <xf numFmtId="0" fontId="7" fillId="13" borderId="47" xfId="1" applyFont="1" applyFill="1" applyBorder="1" applyAlignment="1" applyProtection="1">
      <alignment horizontal="center" vertical="center"/>
      <protection hidden="1"/>
    </xf>
    <xf numFmtId="0" fontId="7" fillId="13" borderId="45" xfId="1" applyFont="1" applyFill="1" applyBorder="1" applyAlignment="1" applyProtection="1">
      <alignment horizontal="center" vertical="center"/>
      <protection hidden="1"/>
    </xf>
    <xf numFmtId="0" fontId="7" fillId="13" borderId="13" xfId="1" applyFont="1" applyFill="1" applyBorder="1" applyAlignment="1" applyProtection="1">
      <alignment horizontal="center" vertical="center"/>
      <protection hidden="1"/>
    </xf>
    <xf numFmtId="0" fontId="7" fillId="13" borderId="15" xfId="1" applyFont="1" applyFill="1" applyBorder="1" applyAlignment="1" applyProtection="1">
      <alignment horizontal="center" vertical="center"/>
      <protection hidden="1"/>
    </xf>
    <xf numFmtId="0" fontId="7" fillId="13" borderId="91" xfId="1" applyFont="1" applyFill="1" applyBorder="1" applyAlignment="1" applyProtection="1">
      <alignment horizontal="center" vertical="center"/>
      <protection hidden="1"/>
    </xf>
    <xf numFmtId="0" fontId="1" fillId="13" borderId="45" xfId="1" applyFill="1" applyBorder="1" applyAlignment="1" applyProtection="1">
      <alignment horizontal="center"/>
      <protection hidden="1"/>
    </xf>
    <xf numFmtId="0" fontId="18" fillId="13" borderId="47" xfId="1" applyFont="1" applyFill="1" applyBorder="1" applyAlignment="1" applyProtection="1">
      <alignment horizontal="left" vertical="center" indent="1"/>
      <protection hidden="1"/>
    </xf>
    <xf numFmtId="0" fontId="115" fillId="0" borderId="11" xfId="1" applyFont="1" applyBorder="1" applyAlignment="1" applyProtection="1">
      <alignment horizontal="center"/>
      <protection locked="0"/>
    </xf>
    <xf numFmtId="0" fontId="115" fillId="0" borderId="8" xfId="1" applyFont="1" applyBorder="1" applyAlignment="1" applyProtection="1">
      <alignment horizontal="center"/>
      <protection locked="0"/>
    </xf>
    <xf numFmtId="0" fontId="115" fillId="0" borderId="46" xfId="1" applyFont="1" applyBorder="1" applyAlignment="1" applyProtection="1">
      <alignment horizontal="center"/>
      <protection locked="0"/>
    </xf>
    <xf numFmtId="0" fontId="115" fillId="0" borderId="132" xfId="1" applyFont="1" applyBorder="1" applyAlignment="1" applyProtection="1">
      <alignment horizontal="center"/>
      <protection locked="0"/>
    </xf>
    <xf numFmtId="0" fontId="115" fillId="0" borderId="9" xfId="1" applyFont="1" applyBorder="1" applyAlignment="1" applyProtection="1">
      <alignment horizontal="center"/>
      <protection locked="0"/>
    </xf>
    <xf numFmtId="0" fontId="3" fillId="17" borderId="144" xfId="1" applyFont="1" applyFill="1" applyBorder="1" applyAlignment="1" applyProtection="1">
      <alignment horizontal="center"/>
      <protection hidden="1"/>
    </xf>
    <xf numFmtId="0" fontId="115" fillId="0" borderId="15" xfId="1" applyFont="1" applyBorder="1" applyAlignment="1" applyProtection="1">
      <alignment horizontal="center"/>
      <protection locked="0"/>
    </xf>
    <xf numFmtId="0" fontId="115" fillId="0" borderId="12" xfId="1" applyFont="1" applyBorder="1" applyAlignment="1" applyProtection="1">
      <alignment horizontal="center"/>
      <protection locked="0"/>
    </xf>
    <xf numFmtId="0" fontId="115" fillId="0" borderId="47" xfId="1" applyFont="1" applyBorder="1" applyAlignment="1" applyProtection="1">
      <alignment horizontal="center"/>
      <protection locked="0"/>
    </xf>
    <xf numFmtId="0" fontId="115" fillId="0" borderId="45" xfId="1" applyFont="1" applyBorder="1" applyAlignment="1" applyProtection="1">
      <alignment horizontal="center"/>
      <protection locked="0"/>
    </xf>
    <xf numFmtId="0" fontId="115" fillId="0" borderId="13" xfId="1" applyFont="1" applyBorder="1" applyAlignment="1" applyProtection="1">
      <alignment horizontal="center"/>
      <protection locked="0"/>
    </xf>
    <xf numFmtId="0" fontId="18" fillId="13" borderId="93" xfId="1" applyFont="1" applyFill="1" applyBorder="1" applyAlignment="1" applyProtection="1">
      <alignment horizontal="left" vertical="center" indent="1"/>
      <protection hidden="1"/>
    </xf>
    <xf numFmtId="0" fontId="1" fillId="0" borderId="15" xfId="1" applyBorder="1"/>
    <xf numFmtId="0" fontId="18" fillId="7" borderId="47" xfId="1" applyFont="1" applyFill="1" applyBorder="1" applyAlignment="1" applyProtection="1">
      <alignment horizontal="left" vertical="center" indent="1"/>
      <protection hidden="1"/>
    </xf>
    <xf numFmtId="0" fontId="1" fillId="13" borderId="69" xfId="1" applyFill="1" applyBorder="1" applyAlignment="1" applyProtection="1">
      <alignment horizontal="center"/>
      <protection hidden="1"/>
    </xf>
    <xf numFmtId="0" fontId="18" fillId="7" borderId="49" xfId="1" applyFont="1" applyFill="1" applyBorder="1" applyAlignment="1" applyProtection="1">
      <alignment horizontal="left" vertical="center" indent="1"/>
      <protection hidden="1"/>
    </xf>
    <xf numFmtId="0" fontId="115" fillId="0" borderId="71" xfId="1" applyFont="1" applyBorder="1" applyAlignment="1" applyProtection="1">
      <alignment horizontal="center"/>
      <protection locked="0"/>
    </xf>
    <xf numFmtId="0" fontId="115" fillId="0" borderId="72" xfId="1" applyFont="1" applyBorder="1" applyAlignment="1" applyProtection="1">
      <alignment horizontal="center"/>
      <protection locked="0"/>
    </xf>
    <xf numFmtId="0" fontId="115" fillId="0" borderId="49" xfId="1" applyFont="1" applyBorder="1" applyAlignment="1" applyProtection="1">
      <alignment horizontal="center"/>
      <protection locked="0"/>
    </xf>
    <xf numFmtId="0" fontId="115" fillId="0" borderId="69" xfId="1" applyFont="1" applyBorder="1" applyAlignment="1" applyProtection="1">
      <alignment horizontal="center"/>
      <protection locked="0"/>
    </xf>
    <xf numFmtId="0" fontId="115" fillId="0" borderId="70" xfId="1" applyFont="1" applyBorder="1" applyAlignment="1" applyProtection="1">
      <alignment horizontal="center"/>
      <protection locked="0"/>
    </xf>
    <xf numFmtId="0" fontId="3" fillId="17" borderId="149" xfId="1" applyFont="1" applyFill="1" applyBorder="1" applyAlignment="1" applyProtection="1">
      <alignment horizontal="center"/>
      <protection hidden="1"/>
    </xf>
    <xf numFmtId="0" fontId="126" fillId="0" borderId="0" xfId="1" applyFont="1" applyProtection="1">
      <protection hidden="1"/>
    </xf>
    <xf numFmtId="0" fontId="8" fillId="0" borderId="0" xfId="1" applyFont="1" applyAlignment="1" applyProtection="1">
      <alignment horizontal="left" wrapText="1" indent="1"/>
      <protection hidden="1"/>
    </xf>
    <xf numFmtId="0" fontId="7" fillId="13" borderId="48" xfId="1" applyFont="1" applyFill="1" applyBorder="1" applyAlignment="1" applyProtection="1">
      <alignment horizontal="center" vertical="center" wrapText="1"/>
      <protection hidden="1"/>
    </xf>
    <xf numFmtId="0" fontId="7" fillId="13" borderId="3" xfId="1" applyFont="1" applyFill="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locked="0" hidden="1"/>
    </xf>
    <xf numFmtId="0" fontId="11" fillId="5" borderId="160" xfId="1" applyFont="1" applyFill="1" applyBorder="1" applyAlignment="1">
      <alignment horizontal="center" vertical="center"/>
    </xf>
    <xf numFmtId="0" fontId="8" fillId="13" borderId="161" xfId="1" applyFont="1" applyFill="1" applyBorder="1" applyAlignment="1" applyProtection="1">
      <alignment horizontal="center" vertical="center" wrapText="1"/>
      <protection hidden="1"/>
    </xf>
    <xf numFmtId="0" fontId="8" fillId="16" borderId="45" xfId="1" applyFont="1" applyFill="1" applyBorder="1" applyAlignment="1" applyProtection="1">
      <alignment horizontal="center" vertical="center"/>
      <protection hidden="1"/>
    </xf>
    <xf numFmtId="0" fontId="8" fillId="16" borderId="12" xfId="1" applyFont="1" applyFill="1" applyBorder="1" applyAlignment="1" applyProtection="1">
      <alignment horizontal="center" vertical="center"/>
      <protection hidden="1"/>
    </xf>
    <xf numFmtId="0" fontId="8" fillId="16" borderId="47" xfId="1" applyFont="1" applyFill="1" applyBorder="1" applyAlignment="1" applyProtection="1">
      <alignment horizontal="center" vertical="center"/>
      <protection hidden="1"/>
    </xf>
    <xf numFmtId="0" fontId="8" fillId="16" borderId="15" xfId="1" applyFont="1" applyFill="1" applyBorder="1" applyAlignment="1" applyProtection="1">
      <alignment horizontal="center" vertical="center"/>
      <protection hidden="1"/>
    </xf>
    <xf numFmtId="0" fontId="10" fillId="16" borderId="91" xfId="1" applyFont="1" applyFill="1" applyBorder="1" applyAlignment="1" applyProtection="1">
      <alignment horizontal="center" vertical="center"/>
      <protection hidden="1"/>
    </xf>
    <xf numFmtId="0" fontId="10" fillId="16" borderId="12" xfId="1" applyFont="1" applyFill="1" applyBorder="1" applyAlignment="1" applyProtection="1">
      <alignment horizontal="center" vertical="center"/>
      <protection hidden="1"/>
    </xf>
    <xf numFmtId="0" fontId="10" fillId="16" borderId="162" xfId="1" applyFont="1" applyFill="1" applyBorder="1" applyAlignment="1" applyProtection="1">
      <alignment horizontal="center" vertical="center"/>
      <protection hidden="1"/>
    </xf>
    <xf numFmtId="0" fontId="11" fillId="5" borderId="163" xfId="1" applyFont="1" applyFill="1" applyBorder="1" applyAlignment="1">
      <alignment horizontal="center" vertical="center"/>
    </xf>
    <xf numFmtId="0" fontId="135" fillId="0" borderId="11" xfId="1" applyFont="1" applyBorder="1" applyAlignment="1" applyProtection="1">
      <alignment horizontal="left" vertical="center" wrapText="1" indent="1"/>
      <protection locked="0" hidden="1"/>
    </xf>
    <xf numFmtId="0" fontId="136" fillId="0" borderId="45" xfId="1" applyFont="1" applyBorder="1" applyAlignment="1" applyProtection="1">
      <alignment horizontal="center" vertical="center"/>
      <protection locked="0"/>
    </xf>
    <xf numFmtId="0" fontId="136" fillId="0" borderId="12" xfId="1" applyFont="1" applyBorder="1" applyAlignment="1" applyProtection="1">
      <alignment horizontal="center" vertical="center"/>
      <protection locked="0"/>
    </xf>
    <xf numFmtId="0" fontId="136" fillId="0" borderId="13" xfId="1" applyFont="1" applyBorder="1" applyAlignment="1" applyProtection="1">
      <alignment horizontal="center" vertical="center"/>
      <protection locked="0"/>
    </xf>
    <xf numFmtId="0" fontId="10" fillId="11" borderId="12" xfId="1" applyFont="1" applyFill="1" applyBorder="1" applyAlignment="1" applyProtection="1">
      <alignment horizontal="center" vertical="center"/>
      <protection hidden="1"/>
    </xf>
    <xf numFmtId="0" fontId="10" fillId="16" borderId="138" xfId="1" applyFont="1" applyFill="1" applyBorder="1" applyAlignment="1" applyProtection="1">
      <alignment horizontal="center" vertical="center"/>
      <protection hidden="1"/>
    </xf>
    <xf numFmtId="0" fontId="135" fillId="0" borderId="15" xfId="1" applyFont="1" applyBorder="1" applyAlignment="1" applyProtection="1">
      <alignment horizontal="left" vertical="center" wrapText="1" indent="1"/>
      <protection locked="0" hidden="1"/>
    </xf>
    <xf numFmtId="0" fontId="135" fillId="0" borderId="15" xfId="1" applyFont="1" applyBorder="1" applyAlignment="1" applyProtection="1">
      <alignment horizontal="left" vertical="center" indent="1"/>
      <protection locked="0" hidden="1"/>
    </xf>
    <xf numFmtId="0" fontId="11" fillId="5" borderId="164" xfId="1" applyFont="1" applyFill="1" applyBorder="1" applyAlignment="1">
      <alignment horizontal="center" vertical="center"/>
    </xf>
    <xf numFmtId="0" fontId="135" fillId="0" borderId="165" xfId="1" applyFont="1" applyBorder="1" applyAlignment="1" applyProtection="1">
      <alignment horizontal="left" vertical="center" indent="1"/>
      <protection locked="0" hidden="1"/>
    </xf>
    <xf numFmtId="0" fontId="136" fillId="0" borderId="166" xfId="1" applyFont="1" applyBorder="1" applyAlignment="1" applyProtection="1">
      <alignment horizontal="center" vertical="center"/>
      <protection locked="0"/>
    </xf>
    <xf numFmtId="0" fontId="136" fillId="0" borderId="167" xfId="1" applyFont="1" applyBorder="1" applyAlignment="1" applyProtection="1">
      <alignment horizontal="center" vertical="center"/>
      <protection locked="0"/>
    </xf>
    <xf numFmtId="0" fontId="136" fillId="0" borderId="168" xfId="1" applyFont="1" applyBorder="1" applyAlignment="1" applyProtection="1">
      <alignment horizontal="center" vertical="center"/>
      <protection locked="0"/>
    </xf>
    <xf numFmtId="0" fontId="138" fillId="0" borderId="0" xfId="1" applyFont="1"/>
    <xf numFmtId="0" fontId="15" fillId="0" borderId="0" xfId="1" applyFont="1" applyAlignment="1" applyProtection="1">
      <alignment horizontal="centerContinuous"/>
      <protection hidden="1"/>
    </xf>
    <xf numFmtId="49" fontId="139" fillId="0" borderId="0" xfId="1" applyNumberFormat="1" applyFont="1" applyAlignment="1" applyProtection="1">
      <alignment vertical="center"/>
      <protection hidden="1"/>
    </xf>
    <xf numFmtId="0" fontId="15" fillId="0" borderId="0" xfId="1" applyFont="1" applyAlignment="1" applyProtection="1">
      <alignment horizontal="centerContinuous" vertical="center"/>
      <protection hidden="1"/>
    </xf>
    <xf numFmtId="0" fontId="140" fillId="0" borderId="0" xfId="1" applyFont="1" applyProtection="1">
      <protection hidden="1"/>
    </xf>
    <xf numFmtId="0" fontId="109" fillId="0" borderId="0" xfId="1" applyFont="1" applyAlignment="1" applyProtection="1">
      <alignment vertical="center"/>
      <protection hidden="1"/>
    </xf>
    <xf numFmtId="14" fontId="74" fillId="0" borderId="0" xfId="1" applyNumberFormat="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71" fillId="13" borderId="169" xfId="1" applyFont="1" applyFill="1" applyBorder="1" applyAlignment="1" applyProtection="1">
      <alignment horizontal="center" vertical="center"/>
      <protection hidden="1"/>
    </xf>
    <xf numFmtId="0" fontId="71" fillId="13" borderId="51" xfId="1" applyFont="1" applyFill="1" applyBorder="1" applyAlignment="1" applyProtection="1">
      <alignment horizontal="center" vertical="center"/>
      <protection hidden="1"/>
    </xf>
    <xf numFmtId="0" fontId="73" fillId="13" borderId="7" xfId="1" applyFont="1" applyFill="1" applyBorder="1" applyAlignment="1" applyProtection="1">
      <alignment horizontal="center" vertical="center"/>
      <protection hidden="1"/>
    </xf>
    <xf numFmtId="0" fontId="73" fillId="13" borderId="5" xfId="1" applyFont="1" applyFill="1" applyBorder="1" applyAlignment="1" applyProtection="1">
      <alignment horizontal="center" vertical="center"/>
      <protection hidden="1"/>
    </xf>
    <xf numFmtId="0" fontId="71" fillId="13" borderId="170" xfId="1" applyFont="1" applyFill="1" applyBorder="1" applyAlignment="1" applyProtection="1">
      <alignment horizontal="center" vertical="center"/>
      <protection hidden="1"/>
    </xf>
    <xf numFmtId="0" fontId="71" fillId="13" borderId="5" xfId="1" applyFont="1" applyFill="1" applyBorder="1" applyAlignment="1" applyProtection="1">
      <alignment horizontal="center" vertical="center"/>
      <protection hidden="1"/>
    </xf>
    <xf numFmtId="0" fontId="76" fillId="13" borderId="170" xfId="1" applyFont="1" applyFill="1" applyBorder="1" applyAlignment="1" applyProtection="1">
      <alignment horizontal="center" vertical="center"/>
      <protection hidden="1"/>
    </xf>
    <xf numFmtId="0" fontId="76" fillId="13" borderId="5" xfId="1" applyFont="1" applyFill="1" applyBorder="1" applyAlignment="1" applyProtection="1">
      <alignment horizontal="center" vertical="center"/>
      <protection hidden="1"/>
    </xf>
    <xf numFmtId="0" fontId="15" fillId="5" borderId="7" xfId="1" applyFont="1" applyFill="1" applyBorder="1" applyAlignment="1">
      <alignment horizontal="center" vertical="center"/>
    </xf>
    <xf numFmtId="0" fontId="71" fillId="13" borderId="172" xfId="1" applyFont="1" applyFill="1" applyBorder="1" applyAlignment="1" applyProtection="1">
      <alignment horizontal="center" vertical="center"/>
      <protection hidden="1"/>
    </xf>
    <xf numFmtId="0" fontId="71" fillId="13" borderId="8" xfId="1" applyFont="1" applyFill="1" applyBorder="1" applyAlignment="1" applyProtection="1">
      <alignment horizontal="center" vertical="center"/>
      <protection hidden="1"/>
    </xf>
    <xf numFmtId="0" fontId="143" fillId="24" borderId="140" xfId="1" applyFont="1" applyFill="1" applyBorder="1" applyAlignment="1" applyProtection="1">
      <alignment horizontal="right" vertical="top"/>
      <protection hidden="1"/>
    </xf>
    <xf numFmtId="0" fontId="143" fillId="24" borderId="141" xfId="1" applyFont="1" applyFill="1" applyBorder="1" applyAlignment="1" applyProtection="1">
      <alignment horizontal="right" vertical="top"/>
      <protection hidden="1"/>
    </xf>
    <xf numFmtId="0" fontId="111" fillId="24" borderId="141" xfId="1" applyFont="1" applyFill="1" applyBorder="1" applyAlignment="1" applyProtection="1">
      <alignment horizontal="center" vertical="center"/>
      <protection hidden="1"/>
    </xf>
    <xf numFmtId="167" fontId="79" fillId="24" borderId="52" xfId="1" applyNumberFormat="1" applyFont="1" applyFill="1" applyBorder="1" applyAlignment="1" applyProtection="1">
      <alignment horizontal="right" vertical="center"/>
      <protection hidden="1"/>
    </xf>
    <xf numFmtId="167" fontId="72" fillId="24" borderId="52" xfId="1" applyNumberFormat="1" applyFont="1" applyFill="1" applyBorder="1" applyAlignment="1" applyProtection="1">
      <alignment horizontal="right" vertical="center"/>
      <protection hidden="1"/>
    </xf>
    <xf numFmtId="0" fontId="72" fillId="24" borderId="142" xfId="1" applyFont="1" applyFill="1" applyBorder="1" applyProtection="1">
      <protection hidden="1"/>
    </xf>
    <xf numFmtId="0" fontId="138" fillId="16" borderId="59" xfId="1" applyFont="1" applyFill="1" applyBorder="1" applyProtection="1">
      <protection hidden="1"/>
    </xf>
    <xf numFmtId="0" fontId="138" fillId="16" borderId="0" xfId="1" applyFont="1" applyFill="1" applyProtection="1">
      <protection hidden="1"/>
    </xf>
    <xf numFmtId="0" fontId="72" fillId="16" borderId="0" xfId="1" applyFont="1" applyFill="1" applyAlignment="1" applyProtection="1">
      <alignment horizontal="right" vertical="center"/>
      <protection hidden="1"/>
    </xf>
    <xf numFmtId="167" fontId="79" fillId="16" borderId="5" xfId="1" applyNumberFormat="1" applyFont="1" applyFill="1" applyBorder="1" applyAlignment="1" applyProtection="1">
      <alignment horizontal="right" vertical="center"/>
      <protection hidden="1"/>
    </xf>
    <xf numFmtId="167" fontId="79" fillId="16" borderId="6" xfId="1" applyNumberFormat="1" applyFont="1" applyFill="1" applyBorder="1" applyAlignment="1" applyProtection="1">
      <alignment horizontal="right" vertical="center"/>
      <protection hidden="1"/>
    </xf>
    <xf numFmtId="167" fontId="79" fillId="16" borderId="169" xfId="1" applyNumberFormat="1" applyFont="1" applyFill="1" applyBorder="1" applyAlignment="1" applyProtection="1">
      <alignment horizontal="right" vertical="center"/>
      <protection hidden="1"/>
    </xf>
    <xf numFmtId="167" fontId="144" fillId="16" borderId="5" xfId="1" applyNumberFormat="1" applyFont="1" applyFill="1" applyBorder="1" applyAlignment="1" applyProtection="1">
      <alignment horizontal="right" vertical="center"/>
      <protection hidden="1"/>
    </xf>
    <xf numFmtId="0" fontId="15" fillId="16" borderId="93" xfId="1" applyFont="1" applyFill="1" applyBorder="1" applyProtection="1">
      <protection hidden="1"/>
    </xf>
    <xf numFmtId="0" fontId="15" fillId="16" borderId="59" xfId="1" applyFont="1" applyFill="1" applyBorder="1" applyAlignment="1" applyProtection="1">
      <alignment vertical="center"/>
      <protection hidden="1"/>
    </xf>
    <xf numFmtId="0" fontId="15" fillId="16" borderId="0" xfId="1" applyFont="1" applyFill="1" applyAlignment="1" applyProtection="1">
      <alignment vertical="center"/>
      <protection hidden="1"/>
    </xf>
    <xf numFmtId="0" fontId="72" fillId="16" borderId="7" xfId="1" applyFont="1" applyFill="1" applyBorder="1" applyAlignment="1" applyProtection="1">
      <alignment horizontal="right" vertical="center"/>
      <protection hidden="1"/>
    </xf>
    <xf numFmtId="167" fontId="15" fillId="16" borderId="5" xfId="1" applyNumberFormat="1" applyFont="1" applyFill="1" applyBorder="1" applyAlignment="1" applyProtection="1">
      <alignment horizontal="right" vertical="center"/>
      <protection hidden="1"/>
    </xf>
    <xf numFmtId="167" fontId="15" fillId="16" borderId="6" xfId="1" applyNumberFormat="1" applyFont="1" applyFill="1" applyBorder="1" applyAlignment="1" applyProtection="1">
      <alignment horizontal="right" vertical="center"/>
      <protection hidden="1"/>
    </xf>
    <xf numFmtId="167" fontId="72" fillId="16" borderId="170" xfId="1" applyNumberFormat="1" applyFont="1" applyFill="1" applyBorder="1" applyAlignment="1" applyProtection="1">
      <alignment horizontal="right" vertical="center"/>
      <protection hidden="1"/>
    </xf>
    <xf numFmtId="167" fontId="18" fillId="16" borderId="5" xfId="1" applyNumberFormat="1" applyFont="1" applyFill="1" applyBorder="1" applyAlignment="1" applyProtection="1">
      <alignment horizontal="right" vertical="center"/>
      <protection hidden="1"/>
    </xf>
    <xf numFmtId="0" fontId="15" fillId="16" borderId="173" xfId="1" applyFont="1" applyFill="1" applyBorder="1" applyAlignment="1" applyProtection="1">
      <alignment vertical="center"/>
      <protection hidden="1"/>
    </xf>
    <xf numFmtId="0" fontId="15" fillId="16" borderId="20" xfId="1" applyFont="1" applyFill="1" applyBorder="1" applyAlignment="1" applyProtection="1">
      <alignment vertical="center"/>
      <protection hidden="1"/>
    </xf>
    <xf numFmtId="0" fontId="72" fillId="16" borderId="21" xfId="1" applyFont="1" applyFill="1" applyBorder="1" applyAlignment="1" applyProtection="1">
      <alignment horizontal="right" vertical="center"/>
      <protection hidden="1"/>
    </xf>
    <xf numFmtId="167" fontId="15" fillId="16" borderId="174" xfId="1" applyNumberFormat="1" applyFont="1" applyFill="1" applyBorder="1" applyAlignment="1" applyProtection="1">
      <alignment horizontal="right" vertical="center"/>
      <protection hidden="1"/>
    </xf>
    <xf numFmtId="167" fontId="18" fillId="16" borderId="174" xfId="1" applyNumberFormat="1" applyFont="1" applyFill="1" applyBorder="1" applyAlignment="1" applyProtection="1">
      <alignment horizontal="right" vertical="center"/>
      <protection hidden="1"/>
    </xf>
    <xf numFmtId="0" fontId="15" fillId="16" borderId="175" xfId="1" applyFont="1" applyFill="1" applyBorder="1" applyProtection="1">
      <protection hidden="1"/>
    </xf>
    <xf numFmtId="0" fontId="70" fillId="16" borderId="88" xfId="1" applyFont="1" applyFill="1" applyBorder="1" applyAlignment="1" applyProtection="1">
      <alignment vertical="center"/>
      <protection hidden="1"/>
    </xf>
    <xf numFmtId="0" fontId="70" fillId="16" borderId="10" xfId="1" applyFont="1" applyFill="1" applyBorder="1" applyAlignment="1" applyProtection="1">
      <alignment vertical="center"/>
      <protection hidden="1"/>
    </xf>
    <xf numFmtId="0" fontId="15" fillId="16" borderId="10" xfId="1" applyFont="1" applyFill="1" applyBorder="1" applyAlignment="1" applyProtection="1">
      <alignment vertical="center"/>
      <protection hidden="1"/>
    </xf>
    <xf numFmtId="0" fontId="72" fillId="16" borderId="10" xfId="1" applyFont="1" applyFill="1" applyBorder="1" applyAlignment="1" applyProtection="1">
      <alignment horizontal="right" vertical="center"/>
      <protection hidden="1"/>
    </xf>
    <xf numFmtId="167" fontId="79" fillId="16" borderId="8" xfId="1" applyNumberFormat="1" applyFont="1" applyFill="1" applyBorder="1" applyAlignment="1" applyProtection="1">
      <alignment horizontal="right" vertical="center"/>
      <protection hidden="1"/>
    </xf>
    <xf numFmtId="167" fontId="79" fillId="16" borderId="172" xfId="1" applyNumberFormat="1" applyFont="1" applyFill="1" applyBorder="1" applyAlignment="1" applyProtection="1">
      <alignment horizontal="right" vertical="center"/>
      <protection hidden="1"/>
    </xf>
    <xf numFmtId="167" fontId="144" fillId="16" borderId="8" xfId="1" applyNumberFormat="1" applyFont="1" applyFill="1" applyBorder="1" applyAlignment="1" applyProtection="1">
      <alignment horizontal="right" vertical="center"/>
      <protection hidden="1"/>
    </xf>
    <xf numFmtId="0" fontId="15" fillId="16" borderId="46" xfId="1" applyFont="1" applyFill="1" applyBorder="1" applyProtection="1">
      <protection hidden="1"/>
    </xf>
    <xf numFmtId="0" fontId="15" fillId="13" borderId="59" xfId="1" applyFont="1" applyFill="1" applyBorder="1" applyAlignment="1" applyProtection="1">
      <alignment horizontal="center" vertical="center"/>
      <protection hidden="1"/>
    </xf>
    <xf numFmtId="0" fontId="15" fillId="13" borderId="0" xfId="1" applyFont="1" applyFill="1" applyAlignment="1" applyProtection="1">
      <alignment horizontal="center" vertical="center"/>
      <protection hidden="1"/>
    </xf>
    <xf numFmtId="0" fontId="111" fillId="13" borderId="14" xfId="1" applyFont="1" applyFill="1" applyBorder="1" applyAlignment="1" applyProtection="1">
      <alignment horizontal="center" vertical="center"/>
      <protection hidden="1"/>
    </xf>
    <xf numFmtId="167" fontId="111" fillId="13" borderId="14" xfId="1" applyNumberFormat="1" applyFont="1" applyFill="1" applyBorder="1" applyAlignment="1" applyProtection="1">
      <alignment horizontal="right" vertical="center"/>
      <protection hidden="1"/>
    </xf>
    <xf numFmtId="167" fontId="145" fillId="13" borderId="14" xfId="1" applyNumberFormat="1" applyFont="1" applyFill="1" applyBorder="1" applyAlignment="1" applyProtection="1">
      <alignment horizontal="right" vertical="center"/>
      <protection hidden="1"/>
    </xf>
    <xf numFmtId="0" fontId="15" fillId="13" borderId="79" xfId="1" applyFont="1" applyFill="1" applyBorder="1" applyProtection="1">
      <protection hidden="1"/>
    </xf>
    <xf numFmtId="0" fontId="15" fillId="13" borderId="16" xfId="1" applyFont="1" applyFill="1" applyBorder="1" applyAlignment="1" applyProtection="1">
      <alignment horizontal="center" vertical="center"/>
      <protection hidden="1"/>
    </xf>
    <xf numFmtId="0" fontId="18" fillId="13" borderId="16" xfId="1" applyFont="1" applyFill="1" applyBorder="1" applyAlignment="1" applyProtection="1">
      <alignment horizontal="left" vertical="center" indent="1"/>
      <protection hidden="1"/>
    </xf>
    <xf numFmtId="2" fontId="15" fillId="0" borderId="16" xfId="1" applyNumberFormat="1" applyFont="1" applyBorder="1" applyAlignment="1" applyProtection="1">
      <alignment horizontal="right" vertical="center"/>
      <protection locked="0"/>
    </xf>
    <xf numFmtId="2" fontId="15" fillId="0" borderId="176" xfId="1" applyNumberFormat="1" applyFont="1" applyBorder="1" applyAlignment="1" applyProtection="1">
      <alignment horizontal="right" vertical="center"/>
      <protection locked="0"/>
    </xf>
    <xf numFmtId="167" fontId="144" fillId="13" borderId="177" xfId="1" applyNumberFormat="1" applyFont="1" applyFill="1" applyBorder="1" applyAlignment="1" applyProtection="1">
      <alignment horizontal="right" vertical="center"/>
      <protection hidden="1"/>
    </xf>
    <xf numFmtId="167" fontId="18" fillId="13" borderId="16" xfId="1" applyNumberFormat="1" applyFont="1" applyFill="1" applyBorder="1" applyAlignment="1" applyProtection="1">
      <alignment horizontal="right" vertical="center"/>
      <protection hidden="1"/>
    </xf>
    <xf numFmtId="0" fontId="15" fillId="0" borderId="178" xfId="1" applyFont="1" applyBorder="1" applyAlignment="1" applyProtection="1">
      <alignment vertical="center"/>
      <protection locked="0"/>
    </xf>
    <xf numFmtId="0" fontId="138" fillId="0" borderId="0" xfId="1" applyFont="1" applyAlignment="1">
      <alignment vertical="center"/>
    </xf>
    <xf numFmtId="0" fontId="15" fillId="13" borderId="17" xfId="1" applyFont="1" applyFill="1" applyBorder="1" applyAlignment="1" applyProtection="1">
      <alignment horizontal="center" vertical="center"/>
      <protection hidden="1"/>
    </xf>
    <xf numFmtId="0" fontId="18" fillId="13" borderId="17" xfId="1" applyFont="1" applyFill="1" applyBorder="1" applyAlignment="1" applyProtection="1">
      <alignment horizontal="left" vertical="center" indent="1"/>
      <protection hidden="1"/>
    </xf>
    <xf numFmtId="2" fontId="15" fillId="0" borderId="17" xfId="1" applyNumberFormat="1" applyFont="1" applyBorder="1" applyAlignment="1" applyProtection="1">
      <alignment horizontal="right" vertical="center"/>
      <protection locked="0"/>
    </xf>
    <xf numFmtId="2" fontId="15" fillId="0" borderId="179" xfId="1" applyNumberFormat="1" applyFont="1" applyBorder="1" applyAlignment="1" applyProtection="1">
      <alignment horizontal="right" vertical="center"/>
      <protection locked="0"/>
    </xf>
    <xf numFmtId="167" fontId="144" fillId="13" borderId="180" xfId="1" applyNumberFormat="1" applyFont="1" applyFill="1" applyBorder="1" applyAlignment="1" applyProtection="1">
      <alignment horizontal="right" vertical="center"/>
      <protection hidden="1"/>
    </xf>
    <xf numFmtId="167" fontId="18" fillId="13" borderId="17" xfId="1" applyNumberFormat="1" applyFont="1" applyFill="1" applyBorder="1" applyAlignment="1" applyProtection="1">
      <alignment horizontal="right" vertical="center"/>
      <protection hidden="1"/>
    </xf>
    <xf numFmtId="0" fontId="15" fillId="0" borderId="181" xfId="1" applyFont="1" applyBorder="1" applyAlignment="1" applyProtection="1">
      <alignment vertical="center"/>
      <protection locked="0"/>
    </xf>
    <xf numFmtId="0" fontId="15" fillId="13" borderId="182" xfId="1" applyFont="1" applyFill="1" applyBorder="1" applyAlignment="1" applyProtection="1">
      <alignment horizontal="center" vertical="center"/>
      <protection hidden="1"/>
    </xf>
    <xf numFmtId="0" fontId="18" fillId="13" borderId="182" xfId="1" applyFont="1" applyFill="1" applyBorder="1" applyAlignment="1" applyProtection="1">
      <alignment horizontal="left" vertical="center" indent="1"/>
      <protection hidden="1"/>
    </xf>
    <xf numFmtId="2" fontId="15" fillId="0" borderId="182" xfId="1" applyNumberFormat="1" applyFont="1" applyBorder="1" applyAlignment="1" applyProtection="1">
      <alignment horizontal="right" vertical="center"/>
      <protection locked="0"/>
    </xf>
    <xf numFmtId="2" fontId="15" fillId="0" borderId="183" xfId="1" applyNumberFormat="1" applyFont="1" applyBorder="1" applyAlignment="1" applyProtection="1">
      <alignment horizontal="right" vertical="center"/>
      <protection locked="0"/>
    </xf>
    <xf numFmtId="167" fontId="144" fillId="13" borderId="184" xfId="1" applyNumberFormat="1" applyFont="1" applyFill="1" applyBorder="1" applyAlignment="1" applyProtection="1">
      <alignment horizontal="right" vertical="center"/>
      <protection hidden="1"/>
    </xf>
    <xf numFmtId="0" fontId="15" fillId="0" borderId="185" xfId="1" applyFont="1" applyBorder="1" applyAlignment="1" applyProtection="1">
      <alignment vertical="center"/>
      <protection locked="0"/>
    </xf>
    <xf numFmtId="0" fontId="73" fillId="13" borderId="17" xfId="1" applyFont="1" applyFill="1" applyBorder="1" applyAlignment="1" applyProtection="1">
      <alignment horizontal="center" vertical="center" wrapText="1"/>
      <protection hidden="1"/>
    </xf>
    <xf numFmtId="0" fontId="18" fillId="5" borderId="179" xfId="1" applyFont="1" applyFill="1" applyBorder="1" applyAlignment="1" applyProtection="1">
      <alignment horizontal="left" vertical="center" indent="1"/>
      <protection hidden="1"/>
    </xf>
    <xf numFmtId="2" fontId="18" fillId="0" borderId="17" xfId="1" applyNumberFormat="1" applyFont="1" applyBorder="1" applyAlignment="1" applyProtection="1">
      <alignment vertical="center"/>
      <protection locked="0" hidden="1"/>
    </xf>
    <xf numFmtId="0" fontId="73" fillId="13" borderId="186" xfId="1" applyFont="1" applyFill="1" applyBorder="1" applyAlignment="1" applyProtection="1">
      <alignment horizontal="center" vertical="center" wrapText="1"/>
      <protection hidden="1"/>
    </xf>
    <xf numFmtId="0" fontId="18" fillId="5" borderId="187" xfId="1" applyFont="1" applyFill="1" applyBorder="1" applyAlignment="1" applyProtection="1">
      <alignment horizontal="left" vertical="center" indent="1"/>
      <protection hidden="1"/>
    </xf>
    <xf numFmtId="2" fontId="18" fillId="0" borderId="126" xfId="1" applyNumberFormat="1" applyFont="1" applyBorder="1" applyAlignment="1" applyProtection="1">
      <alignment vertical="center"/>
      <protection locked="0" hidden="1"/>
    </xf>
    <xf numFmtId="2" fontId="15" fillId="0" borderId="186" xfId="1" applyNumberFormat="1" applyFont="1" applyBorder="1" applyAlignment="1" applyProtection="1">
      <alignment horizontal="right" vertical="center"/>
      <protection locked="0"/>
    </xf>
    <xf numFmtId="2" fontId="15" fillId="0" borderId="188" xfId="1" applyNumberFormat="1" applyFont="1" applyBorder="1" applyAlignment="1" applyProtection="1">
      <alignment horizontal="right" vertical="center"/>
      <protection locked="0"/>
    </xf>
    <xf numFmtId="167" fontId="144" fillId="13" borderId="189" xfId="1" applyNumberFormat="1" applyFont="1" applyFill="1" applyBorder="1" applyAlignment="1" applyProtection="1">
      <alignment horizontal="right" vertical="center"/>
      <protection hidden="1"/>
    </xf>
    <xf numFmtId="167" fontId="18" fillId="13" borderId="126" xfId="1" applyNumberFormat="1" applyFont="1" applyFill="1" applyBorder="1" applyAlignment="1" applyProtection="1">
      <alignment horizontal="right" vertical="center"/>
      <protection hidden="1"/>
    </xf>
    <xf numFmtId="0" fontId="15" fillId="0" borderId="190" xfId="1" applyFont="1" applyBorder="1" applyAlignment="1" applyProtection="1">
      <alignment vertical="center"/>
      <protection locked="0"/>
    </xf>
    <xf numFmtId="0" fontId="15" fillId="13" borderId="19" xfId="1" applyFont="1" applyFill="1" applyBorder="1" applyAlignment="1" applyProtection="1">
      <alignment horizontal="center" vertical="center"/>
      <protection hidden="1"/>
    </xf>
    <xf numFmtId="0" fontId="18" fillId="13" borderId="174" xfId="1" applyFont="1" applyFill="1" applyBorder="1" applyAlignment="1" applyProtection="1">
      <alignment horizontal="left" vertical="center" indent="1"/>
      <protection hidden="1"/>
    </xf>
    <xf numFmtId="167" fontId="15" fillId="0" borderId="174" xfId="1" applyNumberFormat="1" applyFont="1" applyBorder="1" applyAlignment="1" applyProtection="1">
      <alignment horizontal="right" vertical="center"/>
      <protection locked="0"/>
    </xf>
    <xf numFmtId="167" fontId="15" fillId="0" borderId="19" xfId="1" applyNumberFormat="1" applyFont="1" applyBorder="1" applyAlignment="1" applyProtection="1">
      <alignment horizontal="right" vertical="center"/>
      <protection locked="0"/>
    </xf>
    <xf numFmtId="167" fontId="144" fillId="13" borderId="191" xfId="1" applyNumberFormat="1" applyFont="1" applyFill="1" applyBorder="1" applyAlignment="1" applyProtection="1">
      <alignment horizontal="right" vertical="center"/>
      <protection hidden="1"/>
    </xf>
    <xf numFmtId="0" fontId="15" fillId="0" borderId="175" xfId="1" applyFont="1" applyBorder="1" applyAlignment="1" applyProtection="1">
      <alignment vertical="center"/>
      <protection locked="0"/>
    </xf>
    <xf numFmtId="0" fontId="15" fillId="13" borderId="179" xfId="1" applyFont="1" applyFill="1" applyBorder="1" applyAlignment="1" applyProtection="1">
      <alignment horizontal="center" vertical="center"/>
      <protection hidden="1"/>
    </xf>
    <xf numFmtId="167" fontId="15" fillId="0" borderId="17" xfId="1" applyNumberFormat="1" applyFont="1" applyBorder="1" applyAlignment="1" applyProtection="1">
      <alignment horizontal="right" vertical="center"/>
      <protection locked="0"/>
    </xf>
    <xf numFmtId="167" fontId="15" fillId="0" borderId="179" xfId="1" applyNumberFormat="1" applyFont="1" applyBorder="1" applyAlignment="1" applyProtection="1">
      <alignment horizontal="right" vertical="center"/>
      <protection locked="0"/>
    </xf>
    <xf numFmtId="0" fontId="18" fillId="13" borderId="17" xfId="1" applyFont="1" applyFill="1" applyBorder="1" applyAlignment="1" applyProtection="1">
      <alignment horizontal="left" vertical="center" indent="1"/>
      <protection locked="0" hidden="1"/>
    </xf>
    <xf numFmtId="167" fontId="18" fillId="13" borderId="18" xfId="1" applyNumberFormat="1" applyFont="1" applyFill="1" applyBorder="1" applyAlignment="1" applyProtection="1">
      <alignment horizontal="right" vertical="center"/>
      <protection hidden="1"/>
    </xf>
    <xf numFmtId="167" fontId="15" fillId="0" borderId="16" xfId="1" applyNumberFormat="1" applyFont="1" applyBorder="1" applyAlignment="1" applyProtection="1">
      <alignment horizontal="right" vertical="center"/>
      <protection locked="0"/>
    </xf>
    <xf numFmtId="167" fontId="15" fillId="0" borderId="176" xfId="1" applyNumberFormat="1" applyFont="1" applyBorder="1" applyAlignment="1" applyProtection="1">
      <alignment horizontal="right" vertical="center"/>
      <protection locked="0"/>
    </xf>
    <xf numFmtId="167" fontId="18" fillId="13" borderId="174" xfId="1" applyNumberFormat="1" applyFont="1" applyFill="1" applyBorder="1" applyAlignment="1" applyProtection="1">
      <alignment horizontal="right" vertical="center"/>
      <protection hidden="1"/>
    </xf>
    <xf numFmtId="0" fontId="111" fillId="13" borderId="91" xfId="1" applyFont="1" applyFill="1" applyBorder="1" applyAlignment="1" applyProtection="1">
      <alignment horizontal="left" vertical="center" indent="4"/>
      <protection hidden="1"/>
    </xf>
    <xf numFmtId="0" fontId="111" fillId="13" borderId="14" xfId="1" applyFont="1" applyFill="1" applyBorder="1" applyAlignment="1" applyProtection="1">
      <alignment horizontal="left" vertical="center" indent="4"/>
      <protection hidden="1"/>
    </xf>
    <xf numFmtId="0" fontId="111" fillId="13" borderId="14" xfId="1" applyFont="1" applyFill="1" applyBorder="1" applyAlignment="1" applyProtection="1">
      <alignment vertical="center"/>
      <protection hidden="1"/>
    </xf>
    <xf numFmtId="167" fontId="15" fillId="5" borderId="14" xfId="1" applyNumberFormat="1" applyFont="1" applyFill="1" applyBorder="1" applyAlignment="1" applyProtection="1">
      <alignment horizontal="right" vertical="center"/>
      <protection hidden="1"/>
    </xf>
    <xf numFmtId="167" fontId="144" fillId="5" borderId="14" xfId="1" applyNumberFormat="1" applyFont="1" applyFill="1" applyBorder="1" applyAlignment="1" applyProtection="1">
      <alignment horizontal="right" vertical="center"/>
      <protection hidden="1"/>
    </xf>
    <xf numFmtId="167" fontId="18" fillId="13" borderId="14" xfId="1" applyNumberFormat="1" applyFont="1" applyFill="1" applyBorder="1" applyAlignment="1" applyProtection="1">
      <alignment horizontal="right" vertical="center"/>
      <protection hidden="1"/>
    </xf>
    <xf numFmtId="0" fontId="15" fillId="13" borderId="146" xfId="1" applyFont="1" applyFill="1" applyBorder="1" applyAlignment="1" applyProtection="1">
      <alignment vertical="center"/>
      <protection hidden="1"/>
    </xf>
    <xf numFmtId="0" fontId="15" fillId="13" borderId="173" xfId="1" applyFont="1" applyFill="1" applyBorder="1" applyAlignment="1" applyProtection="1">
      <alignment horizontal="right" vertical="center" indent="1"/>
      <protection locked="0" hidden="1"/>
    </xf>
    <xf numFmtId="0" fontId="15" fillId="13" borderId="20" xfId="1" applyFont="1" applyFill="1" applyBorder="1" applyAlignment="1" applyProtection="1">
      <alignment horizontal="right" vertical="center" indent="1"/>
      <protection locked="0" hidden="1"/>
    </xf>
    <xf numFmtId="0" fontId="15" fillId="13" borderId="21" xfId="1" applyFont="1" applyFill="1" applyBorder="1" applyAlignment="1" applyProtection="1">
      <alignment horizontal="right" vertical="center" indent="1"/>
      <protection locked="0" hidden="1"/>
    </xf>
    <xf numFmtId="0" fontId="18" fillId="0" borderId="17" xfId="1" applyFont="1" applyBorder="1" applyAlignment="1" applyProtection="1">
      <alignment horizontal="left" vertical="center" indent="1"/>
      <protection locked="0"/>
    </xf>
    <xf numFmtId="0" fontId="15" fillId="0" borderId="192" xfId="1" applyFont="1" applyBorder="1" applyAlignment="1" applyProtection="1">
      <alignment vertical="center"/>
      <protection locked="0"/>
    </xf>
    <xf numFmtId="0" fontId="15" fillId="0" borderId="194" xfId="1" applyFont="1" applyBorder="1" applyAlignment="1" applyProtection="1">
      <alignment vertical="center"/>
      <protection locked="0"/>
    </xf>
    <xf numFmtId="0" fontId="15" fillId="0" borderId="198" xfId="1" applyFont="1" applyBorder="1" applyAlignment="1" applyProtection="1">
      <alignment vertical="center"/>
      <protection locked="0"/>
    </xf>
    <xf numFmtId="167" fontId="72" fillId="5" borderId="14" xfId="1" applyNumberFormat="1" applyFont="1" applyFill="1" applyBorder="1" applyAlignment="1">
      <alignment horizontal="right" vertical="center"/>
    </xf>
    <xf numFmtId="0" fontId="117" fillId="5" borderId="146" xfId="1" applyFont="1" applyFill="1" applyBorder="1" applyAlignment="1">
      <alignment horizontal="center" vertical="center"/>
    </xf>
    <xf numFmtId="0" fontId="15" fillId="13" borderId="173" xfId="1" applyFont="1" applyFill="1" applyBorder="1" applyAlignment="1" applyProtection="1">
      <alignment vertical="center"/>
      <protection locked="0" hidden="1"/>
    </xf>
    <xf numFmtId="0" fontId="15" fillId="13" borderId="20" xfId="1" applyFont="1" applyFill="1" applyBorder="1" applyAlignment="1" applyProtection="1">
      <alignment vertical="center"/>
      <protection locked="0" hidden="1"/>
    </xf>
    <xf numFmtId="0" fontId="15" fillId="13" borderId="20" xfId="1" applyFont="1" applyFill="1" applyBorder="1" applyAlignment="1" applyProtection="1">
      <alignment horizontal="center" vertical="center"/>
      <protection locked="0" hidden="1"/>
    </xf>
    <xf numFmtId="0" fontId="15" fillId="13" borderId="199" xfId="1" applyFont="1" applyFill="1" applyBorder="1" applyAlignment="1" applyProtection="1">
      <alignment vertical="top"/>
      <protection locked="0"/>
    </xf>
    <xf numFmtId="0" fontId="15" fillId="13" borderId="200" xfId="1" applyFont="1" applyFill="1" applyBorder="1" applyAlignment="1" applyProtection="1">
      <alignment vertical="top"/>
      <protection locked="0"/>
    </xf>
    <xf numFmtId="0" fontId="15" fillId="13" borderId="201" xfId="1" applyFont="1" applyFill="1" applyBorder="1" applyAlignment="1" applyProtection="1">
      <alignment horizontal="center" vertical="top"/>
      <protection locked="0"/>
    </xf>
    <xf numFmtId="0" fontId="18" fillId="0" borderId="186" xfId="1" applyFont="1" applyBorder="1" applyAlignment="1" applyProtection="1">
      <alignment horizontal="left" vertical="center" indent="1"/>
      <protection locked="0"/>
    </xf>
    <xf numFmtId="167" fontId="15" fillId="0" borderId="186" xfId="1" applyNumberFormat="1" applyFont="1" applyBorder="1" applyAlignment="1" applyProtection="1">
      <alignment horizontal="right" vertical="center"/>
      <protection locked="0"/>
    </xf>
    <xf numFmtId="167" fontId="15" fillId="0" borderId="188" xfId="1" applyNumberFormat="1" applyFont="1" applyBorder="1" applyAlignment="1" applyProtection="1">
      <alignment horizontal="right" vertical="center"/>
      <protection locked="0"/>
    </xf>
    <xf numFmtId="0" fontId="15" fillId="0" borderId="202" xfId="1" applyFont="1" applyBorder="1" applyProtection="1">
      <protection locked="0"/>
    </xf>
    <xf numFmtId="0" fontId="146" fillId="0" borderId="0" xfId="1" applyFont="1" applyAlignment="1">
      <alignment horizontal="right" vertical="center"/>
    </xf>
    <xf numFmtId="0" fontId="71" fillId="0" borderId="0" xfId="1" applyFont="1"/>
    <xf numFmtId="0" fontId="71" fillId="0" borderId="76" xfId="1" applyFont="1" applyBorder="1" applyAlignment="1">
      <alignment vertical="top" wrapText="1"/>
    </xf>
    <xf numFmtId="0" fontId="15" fillId="0" borderId="0" xfId="1" applyFont="1"/>
    <xf numFmtId="0" fontId="138" fillId="0" borderId="0" xfId="1" applyFont="1" applyAlignment="1">
      <alignment horizontal="right"/>
    </xf>
    <xf numFmtId="0" fontId="138" fillId="0" borderId="0" xfId="1" applyFont="1" applyAlignment="1">
      <alignment horizontal="left"/>
    </xf>
    <xf numFmtId="0" fontId="143" fillId="0" borderId="0" xfId="1" applyFont="1" applyAlignment="1">
      <alignment vertical="top" wrapText="1"/>
    </xf>
    <xf numFmtId="0" fontId="143" fillId="0" borderId="0" xfId="1" applyFont="1" applyAlignment="1">
      <alignment vertical="top"/>
    </xf>
    <xf numFmtId="0" fontId="143" fillId="0" borderId="0" xfId="1" applyFont="1" applyAlignment="1" applyProtection="1">
      <alignment vertical="top" wrapText="1"/>
      <protection locked="0"/>
    </xf>
    <xf numFmtId="0" fontId="143" fillId="0" borderId="0" xfId="1" applyFont="1" applyAlignment="1" applyProtection="1">
      <alignment vertical="top"/>
      <protection locked="0"/>
    </xf>
    <xf numFmtId="0" fontId="143" fillId="0" borderId="0" xfId="1" applyFont="1" applyAlignment="1" applyProtection="1">
      <alignment horizontal="center" vertical="top"/>
      <protection locked="0"/>
    </xf>
    <xf numFmtId="0" fontId="138" fillId="0" borderId="0" xfId="1" applyFont="1" applyAlignment="1" applyProtection="1">
      <alignment vertical="center"/>
      <protection locked="0"/>
    </xf>
    <xf numFmtId="0" fontId="143" fillId="0" borderId="0" xfId="1" applyFont="1" applyAlignment="1" applyProtection="1">
      <alignment vertical="center"/>
      <protection locked="0"/>
    </xf>
    <xf numFmtId="0" fontId="138" fillId="0" borderId="0" xfId="1" applyFont="1" applyAlignment="1" applyProtection="1">
      <alignment horizontal="center" vertical="center"/>
      <protection locked="0"/>
    </xf>
    <xf numFmtId="0" fontId="143" fillId="0" borderId="0" xfId="1" applyFont="1" applyAlignment="1" applyProtection="1">
      <alignment horizontal="left" vertical="center"/>
      <protection locked="0"/>
    </xf>
    <xf numFmtId="14" fontId="65" fillId="0" borderId="0" xfId="1" applyNumberFormat="1" applyFont="1" applyAlignment="1" applyProtection="1">
      <alignment horizontal="left" vertical="center"/>
      <protection hidden="1"/>
    </xf>
    <xf numFmtId="2" fontId="15" fillId="22" borderId="16" xfId="1" applyNumberFormat="1" applyFont="1" applyFill="1" applyBorder="1" applyAlignment="1" applyProtection="1">
      <alignment horizontal="right" vertical="center"/>
      <protection locked="0"/>
    </xf>
    <xf numFmtId="2" fontId="15" fillId="7" borderId="16" xfId="1" applyNumberFormat="1" applyFont="1" applyFill="1" applyBorder="1" applyAlignment="1" applyProtection="1">
      <alignment horizontal="right" vertical="center"/>
      <protection locked="0"/>
    </xf>
    <xf numFmtId="2" fontId="15" fillId="22" borderId="17" xfId="1" applyNumberFormat="1" applyFont="1" applyFill="1" applyBorder="1" applyAlignment="1" applyProtection="1">
      <alignment horizontal="right" vertical="center"/>
      <protection locked="0"/>
    </xf>
    <xf numFmtId="2" fontId="15" fillId="7" borderId="17" xfId="1" applyNumberFormat="1" applyFont="1" applyFill="1" applyBorder="1" applyAlignment="1" applyProtection="1">
      <alignment horizontal="right" vertical="center"/>
      <protection locked="0"/>
    </xf>
    <xf numFmtId="2" fontId="15" fillId="22" borderId="182" xfId="1" applyNumberFormat="1" applyFont="1" applyFill="1" applyBorder="1" applyAlignment="1" applyProtection="1">
      <alignment horizontal="right" vertical="center"/>
      <protection locked="0"/>
    </xf>
    <xf numFmtId="2" fontId="15" fillId="7" borderId="182" xfId="1" applyNumberFormat="1" applyFont="1" applyFill="1" applyBorder="1" applyAlignment="1" applyProtection="1">
      <alignment horizontal="right" vertical="center"/>
      <protection locked="0"/>
    </xf>
    <xf numFmtId="2" fontId="18" fillId="22" borderId="17" xfId="1" applyNumberFormat="1" applyFont="1" applyFill="1" applyBorder="1" applyAlignment="1" applyProtection="1">
      <alignment vertical="center"/>
      <protection locked="0" hidden="1"/>
    </xf>
    <xf numFmtId="2" fontId="18" fillId="22" borderId="126" xfId="1" applyNumberFormat="1" applyFont="1" applyFill="1" applyBorder="1" applyAlignment="1" applyProtection="1">
      <alignment vertical="center"/>
      <protection locked="0" hidden="1"/>
    </xf>
    <xf numFmtId="2" fontId="15" fillId="7" borderId="186" xfId="1" applyNumberFormat="1" applyFont="1" applyFill="1" applyBorder="1" applyAlignment="1" applyProtection="1">
      <alignment horizontal="right" vertical="center"/>
      <protection locked="0"/>
    </xf>
    <xf numFmtId="167" fontId="15" fillId="22" borderId="174" xfId="1" applyNumberFormat="1" applyFont="1" applyFill="1" applyBorder="1" applyAlignment="1" applyProtection="1">
      <alignment horizontal="right" vertical="center"/>
      <protection locked="0"/>
    </xf>
    <xf numFmtId="167" fontId="15" fillId="7" borderId="174" xfId="1" applyNumberFormat="1" applyFont="1" applyFill="1" applyBorder="1" applyAlignment="1" applyProtection="1">
      <alignment horizontal="right" vertical="center"/>
      <protection locked="0"/>
    </xf>
    <xf numFmtId="167" fontId="15" fillId="22" borderId="17" xfId="1" applyNumberFormat="1" applyFont="1" applyFill="1" applyBorder="1" applyAlignment="1" applyProtection="1">
      <alignment horizontal="right" vertical="center"/>
      <protection locked="0"/>
    </xf>
    <xf numFmtId="167" fontId="15" fillId="7" borderId="17" xfId="1" applyNumberFormat="1" applyFont="1" applyFill="1" applyBorder="1" applyAlignment="1" applyProtection="1">
      <alignment horizontal="right" vertical="center"/>
      <protection locked="0"/>
    </xf>
    <xf numFmtId="167" fontId="15" fillId="22" borderId="16" xfId="1" applyNumberFormat="1" applyFont="1" applyFill="1" applyBorder="1" applyAlignment="1" applyProtection="1">
      <alignment horizontal="right" vertical="center"/>
      <protection locked="0"/>
    </xf>
    <xf numFmtId="167" fontId="15" fillId="7" borderId="16" xfId="1" applyNumberFormat="1" applyFont="1" applyFill="1" applyBorder="1" applyAlignment="1" applyProtection="1">
      <alignment horizontal="right" vertical="center"/>
      <protection locked="0"/>
    </xf>
    <xf numFmtId="167" fontId="15" fillId="22" borderId="186" xfId="1" applyNumberFormat="1" applyFont="1" applyFill="1" applyBorder="1" applyAlignment="1" applyProtection="1">
      <alignment horizontal="right" vertical="center"/>
      <protection locked="0"/>
    </xf>
    <xf numFmtId="167" fontId="15" fillId="7" borderId="186" xfId="1" applyNumberFormat="1" applyFont="1" applyFill="1" applyBorder="1" applyAlignment="1" applyProtection="1">
      <alignment horizontal="right" vertical="center"/>
      <protection locked="0"/>
    </xf>
    <xf numFmtId="2" fontId="15" fillId="22" borderId="186" xfId="1" applyNumberFormat="1" applyFont="1" applyFill="1" applyBorder="1" applyAlignment="1" applyProtection="1">
      <alignment horizontal="right" vertical="center"/>
      <protection locked="0"/>
    </xf>
    <xf numFmtId="0" fontId="73" fillId="13" borderId="6" xfId="1" applyFont="1" applyFill="1" applyBorder="1" applyAlignment="1" applyProtection="1">
      <alignment horizontal="center" vertical="center"/>
      <protection hidden="1"/>
    </xf>
    <xf numFmtId="167" fontId="79" fillId="24" borderId="53" xfId="1" applyNumberFormat="1" applyFont="1" applyFill="1" applyBorder="1" applyAlignment="1" applyProtection="1">
      <alignment horizontal="right" vertical="center"/>
      <protection hidden="1"/>
    </xf>
    <xf numFmtId="0" fontId="72" fillId="16" borderId="82" xfId="1" applyFont="1" applyFill="1" applyBorder="1" applyAlignment="1" applyProtection="1">
      <alignment vertical="center"/>
      <protection hidden="1"/>
    </xf>
    <xf numFmtId="0" fontId="72" fillId="16" borderId="76" xfId="1" applyFont="1" applyFill="1" applyBorder="1" applyAlignment="1" applyProtection="1">
      <alignment vertical="center"/>
      <protection hidden="1"/>
    </xf>
    <xf numFmtId="0" fontId="72" fillId="16" borderId="76" xfId="1" applyFont="1" applyFill="1" applyBorder="1" applyAlignment="1" applyProtection="1">
      <alignment horizontal="right" vertical="center"/>
      <protection hidden="1"/>
    </xf>
    <xf numFmtId="167" fontId="72" fillId="16" borderId="5" xfId="1" applyNumberFormat="1" applyFont="1" applyFill="1" applyBorder="1" applyAlignment="1" applyProtection="1">
      <alignment horizontal="right" vertical="center"/>
      <protection hidden="1"/>
    </xf>
    <xf numFmtId="0" fontId="15" fillId="16" borderId="88" xfId="1" applyFont="1" applyFill="1" applyBorder="1" applyAlignment="1" applyProtection="1">
      <alignment vertical="center"/>
      <protection hidden="1"/>
    </xf>
    <xf numFmtId="167" fontId="15" fillId="16" borderId="8" xfId="1" applyNumberFormat="1" applyFont="1" applyFill="1" applyBorder="1" applyAlignment="1" applyProtection="1">
      <alignment horizontal="right" vertical="center"/>
      <protection hidden="1"/>
    </xf>
    <xf numFmtId="167" fontId="72" fillId="16" borderId="8" xfId="1" applyNumberFormat="1" applyFont="1" applyFill="1" applyBorder="1" applyAlignment="1" applyProtection="1">
      <alignment horizontal="right" vertical="center"/>
      <protection hidden="1"/>
    </xf>
    <xf numFmtId="167" fontId="18" fillId="16" borderId="8" xfId="1" applyNumberFormat="1" applyFont="1" applyFill="1" applyBorder="1" applyAlignment="1" applyProtection="1">
      <alignment horizontal="right" vertical="center"/>
      <protection hidden="1"/>
    </xf>
    <xf numFmtId="0" fontId="15" fillId="13" borderId="174" xfId="1" applyFont="1" applyFill="1" applyBorder="1" applyAlignment="1" applyProtection="1">
      <alignment horizontal="center" vertical="center"/>
      <protection hidden="1"/>
    </xf>
    <xf numFmtId="0" fontId="1" fillId="0" borderId="6" xfId="1" applyBorder="1" applyAlignment="1" applyProtection="1">
      <alignment horizontal="left" vertical="center" indent="1"/>
      <protection locked="0" hidden="1"/>
    </xf>
    <xf numFmtId="167" fontId="144" fillId="13" borderId="174" xfId="1" applyNumberFormat="1" applyFont="1" applyFill="1" applyBorder="1" applyAlignment="1" applyProtection="1">
      <alignment horizontal="right" vertical="center"/>
      <protection hidden="1"/>
    </xf>
    <xf numFmtId="0" fontId="18" fillId="0" borderId="179" xfId="1" applyFont="1" applyBorder="1" applyAlignment="1" applyProtection="1">
      <alignment horizontal="left" vertical="center" indent="1"/>
      <protection locked="0" hidden="1"/>
    </xf>
    <xf numFmtId="167" fontId="144" fillId="13" borderId="17" xfId="1" applyNumberFormat="1" applyFont="1" applyFill="1" applyBorder="1" applyAlignment="1" applyProtection="1">
      <alignment horizontal="right" vertical="center"/>
      <protection hidden="1"/>
    </xf>
    <xf numFmtId="0" fontId="15" fillId="13" borderId="18" xfId="1" applyFont="1" applyFill="1" applyBorder="1" applyAlignment="1" applyProtection="1">
      <alignment horizontal="center" vertical="center"/>
      <protection hidden="1"/>
    </xf>
    <xf numFmtId="0" fontId="1" fillId="0" borderId="9" xfId="1" applyBorder="1" applyAlignment="1" applyProtection="1">
      <alignment horizontal="left" vertical="center" indent="1"/>
      <protection locked="0" hidden="1"/>
    </xf>
    <xf numFmtId="167" fontId="15" fillId="0" borderId="18" xfId="1" applyNumberFormat="1" applyFont="1" applyBorder="1" applyAlignment="1" applyProtection="1">
      <alignment horizontal="right" vertical="center"/>
      <protection locked="0"/>
    </xf>
    <xf numFmtId="167" fontId="15" fillId="0" borderId="26" xfId="1" applyNumberFormat="1" applyFont="1" applyBorder="1" applyAlignment="1" applyProtection="1">
      <alignment horizontal="right" vertical="center"/>
      <protection locked="0"/>
    </xf>
    <xf numFmtId="167" fontId="144" fillId="13" borderId="18" xfId="1" applyNumberFormat="1" applyFont="1" applyFill="1" applyBorder="1" applyAlignment="1" applyProtection="1">
      <alignment horizontal="right" vertical="center"/>
      <protection hidden="1"/>
    </xf>
    <xf numFmtId="0" fontId="15" fillId="0" borderId="203" xfId="1" applyFont="1" applyBorder="1" applyAlignment="1" applyProtection="1">
      <alignment vertical="center"/>
      <protection locked="0"/>
    </xf>
    <xf numFmtId="0" fontId="1" fillId="0" borderId="16" xfId="1" applyBorder="1" applyAlignment="1" applyProtection="1">
      <alignment horizontal="left" vertical="center" indent="1"/>
      <protection locked="0" hidden="1"/>
    </xf>
    <xf numFmtId="0" fontId="1" fillId="0" borderId="17" xfId="1" applyBorder="1" applyAlignment="1" applyProtection="1">
      <alignment horizontal="left" vertical="center" indent="1"/>
      <protection locked="0" hidden="1"/>
    </xf>
    <xf numFmtId="0" fontId="15" fillId="13" borderId="186" xfId="1" applyFont="1" applyFill="1" applyBorder="1" applyAlignment="1" applyProtection="1">
      <alignment horizontal="center" vertical="center"/>
      <protection hidden="1"/>
    </xf>
    <xf numFmtId="0" fontId="1" fillId="0" borderId="186" xfId="1" applyBorder="1" applyAlignment="1" applyProtection="1">
      <alignment horizontal="left" vertical="center" indent="1"/>
      <protection locked="0" hidden="1"/>
    </xf>
    <xf numFmtId="167" fontId="144" fillId="13" borderId="186" xfId="1" applyNumberFormat="1" applyFont="1" applyFill="1" applyBorder="1" applyAlignment="1" applyProtection="1">
      <alignment horizontal="right" vertical="center"/>
      <protection hidden="1"/>
    </xf>
    <xf numFmtId="167" fontId="18" fillId="13" borderId="186" xfId="1" applyNumberFormat="1" applyFont="1" applyFill="1" applyBorder="1" applyAlignment="1" applyProtection="1">
      <alignment horizontal="right" vertical="center"/>
      <protection hidden="1"/>
    </xf>
    <xf numFmtId="0" fontId="147" fillId="0" borderId="0" xfId="1" applyFont="1" applyProtection="1">
      <protection hidden="1"/>
    </xf>
    <xf numFmtId="0" fontId="148" fillId="24" borderId="142" xfId="1" applyFont="1" applyFill="1" applyBorder="1" applyProtection="1">
      <protection hidden="1"/>
    </xf>
    <xf numFmtId="0" fontId="79" fillId="16" borderId="7" xfId="1" applyFont="1" applyFill="1" applyBorder="1" applyAlignment="1" applyProtection="1">
      <alignment horizontal="right" vertical="center"/>
      <protection hidden="1"/>
    </xf>
    <xf numFmtId="0" fontId="138" fillId="16" borderId="93" xfId="1" applyFont="1" applyFill="1" applyBorder="1" applyProtection="1">
      <protection hidden="1"/>
    </xf>
    <xf numFmtId="0" fontId="15" fillId="16" borderId="205" xfId="1" applyFont="1" applyFill="1" applyBorder="1" applyAlignment="1" applyProtection="1">
      <alignment vertical="center"/>
      <protection hidden="1"/>
    </xf>
    <xf numFmtId="0" fontId="79" fillId="16" borderId="27" xfId="1" applyFont="1" applyFill="1" applyBorder="1" applyAlignment="1" applyProtection="1">
      <alignment horizontal="right" vertical="center"/>
      <protection hidden="1"/>
    </xf>
    <xf numFmtId="167" fontId="79" fillId="16" borderId="18" xfId="1" applyNumberFormat="1" applyFont="1" applyFill="1" applyBorder="1" applyAlignment="1" applyProtection="1">
      <alignment horizontal="right" vertical="center"/>
      <protection hidden="1"/>
    </xf>
    <xf numFmtId="167" fontId="144" fillId="16" borderId="18" xfId="1" applyNumberFormat="1" applyFont="1" applyFill="1" applyBorder="1" applyAlignment="1" applyProtection="1">
      <alignment horizontal="right" vertical="center"/>
      <protection hidden="1"/>
    </xf>
    <xf numFmtId="0" fontId="138" fillId="16" borderId="203" xfId="1" applyFont="1" applyFill="1" applyBorder="1" applyProtection="1">
      <protection hidden="1"/>
    </xf>
    <xf numFmtId="0" fontId="111" fillId="13" borderId="14" xfId="1" applyFont="1" applyFill="1" applyBorder="1" applyAlignment="1" applyProtection="1">
      <alignment horizontal="left" vertical="center"/>
      <protection hidden="1"/>
    </xf>
    <xf numFmtId="0" fontId="138" fillId="13" borderId="79" xfId="1" applyFont="1" applyFill="1" applyBorder="1" applyProtection="1">
      <protection hidden="1"/>
    </xf>
    <xf numFmtId="0" fontId="15" fillId="13" borderId="206" xfId="1" applyFont="1" applyFill="1" applyBorder="1" applyAlignment="1" applyProtection="1">
      <alignment horizontal="center" vertical="center"/>
      <protection hidden="1"/>
    </xf>
    <xf numFmtId="0" fontId="18" fillId="13" borderId="176" xfId="1" applyFont="1" applyFill="1" applyBorder="1" applyAlignment="1" applyProtection="1">
      <alignment horizontal="left" vertical="center" indent="1"/>
      <protection hidden="1"/>
    </xf>
    <xf numFmtId="167" fontId="18" fillId="13" borderId="1" xfId="1" applyNumberFormat="1" applyFont="1" applyFill="1" applyBorder="1" applyAlignment="1" applyProtection="1">
      <alignment horizontal="right" vertical="center"/>
      <protection hidden="1"/>
    </xf>
    <xf numFmtId="0" fontId="138" fillId="0" borderId="178" xfId="1" applyFont="1" applyBorder="1" applyAlignment="1" applyProtection="1">
      <alignment vertical="center"/>
      <protection locked="0"/>
    </xf>
    <xf numFmtId="0" fontId="15" fillId="13" borderId="193" xfId="1" applyFont="1" applyFill="1" applyBorder="1" applyAlignment="1" applyProtection="1">
      <alignment horizontal="center" vertical="center"/>
      <protection hidden="1"/>
    </xf>
    <xf numFmtId="0" fontId="18" fillId="13" borderId="179" xfId="1" applyFont="1" applyFill="1" applyBorder="1" applyAlignment="1" applyProtection="1">
      <alignment horizontal="left" vertical="center" indent="1"/>
      <protection hidden="1"/>
    </xf>
    <xf numFmtId="0" fontId="138" fillId="0" borderId="181" xfId="1" applyFont="1" applyBorder="1" applyAlignment="1" applyProtection="1">
      <alignment vertical="center"/>
      <protection locked="0"/>
    </xf>
    <xf numFmtId="0" fontId="15" fillId="13" borderId="205" xfId="1" applyFont="1" applyFill="1" applyBorder="1" applyAlignment="1" applyProtection="1">
      <alignment horizontal="center" vertical="center"/>
      <protection hidden="1"/>
    </xf>
    <xf numFmtId="0" fontId="18" fillId="13" borderId="26" xfId="1" applyFont="1" applyFill="1" applyBorder="1" applyAlignment="1" applyProtection="1">
      <alignment horizontal="left" vertical="center" indent="1"/>
      <protection hidden="1"/>
    </xf>
    <xf numFmtId="167" fontId="144" fillId="13" borderId="207" xfId="1" applyNumberFormat="1" applyFont="1" applyFill="1" applyBorder="1" applyAlignment="1" applyProtection="1">
      <alignment horizontal="right" vertical="center"/>
      <protection hidden="1"/>
    </xf>
    <xf numFmtId="0" fontId="138" fillId="0" borderId="203" xfId="1" applyFont="1" applyBorder="1" applyAlignment="1" applyProtection="1">
      <alignment vertical="center"/>
      <protection locked="0"/>
    </xf>
    <xf numFmtId="0" fontId="111" fillId="5" borderId="91" xfId="1" applyFont="1" applyFill="1" applyBorder="1" applyAlignment="1">
      <alignment vertical="center"/>
    </xf>
    <xf numFmtId="167" fontId="15" fillId="5" borderId="12" xfId="1" applyNumberFormat="1" applyFont="1" applyFill="1" applyBorder="1" applyAlignment="1">
      <alignment horizontal="right" vertical="center"/>
    </xf>
    <xf numFmtId="167" fontId="15" fillId="5" borderId="13" xfId="1" applyNumberFormat="1" applyFont="1" applyFill="1" applyBorder="1" applyAlignment="1">
      <alignment horizontal="right" vertical="center"/>
    </xf>
    <xf numFmtId="167" fontId="144" fillId="5" borderId="12" xfId="1" applyNumberFormat="1" applyFont="1" applyFill="1" applyBorder="1" applyAlignment="1" applyProtection="1">
      <alignment horizontal="right" vertical="center"/>
      <protection hidden="1"/>
    </xf>
    <xf numFmtId="167" fontId="18" fillId="5" borderId="12" xfId="1" applyNumberFormat="1" applyFont="1" applyFill="1" applyBorder="1" applyAlignment="1" applyProtection="1">
      <alignment horizontal="right" vertical="center"/>
      <protection hidden="1"/>
    </xf>
    <xf numFmtId="0" fontId="15" fillId="5" borderId="146" xfId="1" applyFont="1" applyFill="1" applyBorder="1" applyAlignment="1">
      <alignment vertical="center"/>
    </xf>
    <xf numFmtId="0" fontId="15" fillId="13" borderId="208" xfId="1" applyFont="1" applyFill="1" applyBorder="1" applyAlignment="1" applyProtection="1">
      <alignment horizontal="center" vertical="center"/>
      <protection hidden="1"/>
    </xf>
    <xf numFmtId="0" fontId="15" fillId="13" borderId="209" xfId="1" applyFont="1" applyFill="1" applyBorder="1" applyAlignment="1" applyProtection="1">
      <alignment horizontal="center" vertical="center"/>
      <protection hidden="1"/>
    </xf>
    <xf numFmtId="0" fontId="18" fillId="13" borderId="209" xfId="1" applyFont="1" applyFill="1" applyBorder="1" applyAlignment="1" applyProtection="1">
      <alignment horizontal="center" vertical="center"/>
      <protection locked="0"/>
    </xf>
    <xf numFmtId="0" fontId="138" fillId="0" borderId="194" xfId="1" applyFont="1" applyBorder="1"/>
    <xf numFmtId="0" fontId="15" fillId="13" borderId="210" xfId="1" applyFont="1" applyFill="1" applyBorder="1" applyAlignment="1" applyProtection="1">
      <alignment horizontal="center" vertical="top"/>
      <protection locked="0"/>
    </xf>
    <xf numFmtId="0" fontId="138" fillId="0" borderId="202" xfId="1" applyFont="1" applyBorder="1"/>
    <xf numFmtId="0" fontId="111" fillId="3" borderId="0" xfId="1" applyFont="1" applyFill="1"/>
    <xf numFmtId="0" fontId="143" fillId="3" borderId="0" xfId="1" applyFont="1" applyFill="1" applyAlignment="1" applyProtection="1">
      <alignment vertical="top" wrapText="1"/>
      <protection locked="0"/>
    </xf>
    <xf numFmtId="1" fontId="60" fillId="2" borderId="44" xfId="1" applyNumberFormat="1" applyFont="1" applyFill="1" applyBorder="1" applyAlignment="1" applyProtection="1">
      <alignment horizontal="center" vertical="center" wrapText="1"/>
      <protection hidden="1"/>
    </xf>
    <xf numFmtId="0" fontId="60" fillId="0" borderId="44" xfId="1" applyFont="1" applyBorder="1" applyAlignment="1">
      <alignment horizontal="center" vertical="center" wrapText="1"/>
    </xf>
    <xf numFmtId="1" fontId="60" fillId="2" borderId="44" xfId="1" applyNumberFormat="1" applyFont="1" applyFill="1" applyBorder="1" applyAlignment="1" applyProtection="1">
      <alignment horizontal="center" vertical="center"/>
      <protection hidden="1"/>
    </xf>
    <xf numFmtId="1" fontId="60" fillId="2" borderId="54" xfId="1" applyNumberFormat="1" applyFont="1" applyFill="1" applyBorder="1" applyAlignment="1" applyProtection="1">
      <alignment horizontal="center" vertical="center" wrapText="1"/>
      <protection hidden="1"/>
    </xf>
    <xf numFmtId="166" fontId="62" fillId="2" borderId="211" xfId="1" applyNumberFormat="1" applyFont="1" applyFill="1" applyBorder="1" applyAlignment="1" applyProtection="1">
      <alignment horizontal="left" vertical="top" indent="2"/>
      <protection hidden="1"/>
    </xf>
    <xf numFmtId="0" fontId="21" fillId="2" borderId="212" xfId="1" applyFont="1" applyFill="1" applyBorder="1" applyAlignment="1" applyProtection="1">
      <alignment horizontal="right"/>
      <protection hidden="1"/>
    </xf>
    <xf numFmtId="0" fontId="1" fillId="2" borderId="213" xfId="1" applyFill="1" applyBorder="1" applyProtection="1">
      <protection hidden="1"/>
    </xf>
    <xf numFmtId="0" fontId="21" fillId="2" borderId="213" xfId="1" applyFont="1" applyFill="1" applyBorder="1" applyProtection="1">
      <protection hidden="1"/>
    </xf>
    <xf numFmtId="0" fontId="21" fillId="2" borderId="213" xfId="1" applyFont="1" applyFill="1" applyBorder="1" applyAlignment="1" applyProtection="1">
      <alignment vertical="top"/>
      <protection hidden="1"/>
    </xf>
    <xf numFmtId="0" fontId="21" fillId="2" borderId="213" xfId="1" applyFont="1" applyFill="1" applyBorder="1" applyAlignment="1" applyProtection="1">
      <alignment horizontal="center" vertical="center"/>
      <protection hidden="1"/>
    </xf>
    <xf numFmtId="0" fontId="70" fillId="2" borderId="213" xfId="4" applyFont="1" applyFill="1" applyBorder="1" applyAlignment="1" applyProtection="1">
      <alignment vertical="center"/>
      <protection hidden="1"/>
    </xf>
    <xf numFmtId="0" fontId="110" fillId="2" borderId="213" xfId="1" applyFont="1" applyFill="1" applyBorder="1" applyAlignment="1" applyProtection="1">
      <alignment horizontal="left" vertical="center"/>
      <protection hidden="1"/>
    </xf>
    <xf numFmtId="0" fontId="10" fillId="0" borderId="213" xfId="1" applyFont="1" applyBorder="1" applyAlignment="1" applyProtection="1">
      <alignment vertical="center"/>
      <protection hidden="1"/>
    </xf>
    <xf numFmtId="0" fontId="1" fillId="19" borderId="54" xfId="1" applyFill="1" applyBorder="1" applyAlignment="1" applyProtection="1">
      <alignment horizontal="center" vertical="center" wrapText="1"/>
      <protection hidden="1"/>
    </xf>
    <xf numFmtId="0" fontId="39" fillId="0" borderId="213" xfId="1" applyFont="1" applyBorder="1" applyAlignment="1" applyProtection="1">
      <alignment vertical="center"/>
      <protection hidden="1"/>
    </xf>
    <xf numFmtId="0" fontId="16" fillId="0" borderId="213" xfId="1" applyFont="1" applyBorder="1" applyAlignment="1" applyProtection="1">
      <alignment horizontal="center" vertical="top" wrapText="1"/>
      <protection hidden="1"/>
    </xf>
    <xf numFmtId="1" fontId="45" fillId="2" borderId="213" xfId="1" applyNumberFormat="1" applyFont="1" applyFill="1" applyBorder="1" applyAlignment="1" applyProtection="1">
      <alignment vertical="center"/>
      <protection hidden="1"/>
    </xf>
    <xf numFmtId="2" fontId="50" fillId="2" borderId="215" xfId="1" applyNumberFormat="1" applyFont="1" applyFill="1" applyBorder="1" applyAlignment="1" applyProtection="1">
      <alignment horizontal="right" vertical="center" wrapText="1"/>
      <protection hidden="1"/>
    </xf>
    <xf numFmtId="0" fontId="52" fillId="2" borderId="215" xfId="1" applyFont="1" applyFill="1" applyBorder="1" applyAlignment="1" applyProtection="1">
      <alignment horizontal="center" vertical="center" wrapText="1"/>
      <protection hidden="1"/>
    </xf>
    <xf numFmtId="1" fontId="60" fillId="2" borderId="215" xfId="1" applyNumberFormat="1" applyFont="1" applyFill="1" applyBorder="1" applyAlignment="1" applyProtection="1">
      <alignment horizontal="center" vertical="center" wrapText="1"/>
      <protection hidden="1"/>
    </xf>
    <xf numFmtId="49" fontId="8" fillId="5" borderId="215" xfId="1" applyNumberFormat="1" applyFont="1" applyFill="1" applyBorder="1" applyAlignment="1" applyProtection="1">
      <alignment horizontal="right" vertical="center"/>
      <protection hidden="1"/>
    </xf>
    <xf numFmtId="2" fontId="8" fillId="2" borderId="216" xfId="1" applyNumberFormat="1" applyFont="1" applyFill="1" applyBorder="1" applyAlignment="1" applyProtection="1">
      <alignment horizontal="center" vertical="center"/>
      <protection hidden="1"/>
    </xf>
    <xf numFmtId="0" fontId="71" fillId="2" borderId="218" xfId="4" applyFont="1" applyFill="1" applyBorder="1" applyAlignment="1" applyProtection="1">
      <alignment horizontal="center" vertical="center"/>
      <protection hidden="1"/>
    </xf>
    <xf numFmtId="0" fontId="73" fillId="2" borderId="219" xfId="4" applyFont="1" applyFill="1" applyBorder="1" applyAlignment="1" applyProtection="1">
      <alignment vertical="center"/>
      <protection hidden="1"/>
    </xf>
    <xf numFmtId="0" fontId="71" fillId="2" borderId="219" xfId="4" applyFont="1" applyFill="1" applyBorder="1" applyAlignment="1" applyProtection="1">
      <alignment vertical="center"/>
      <protection hidden="1"/>
    </xf>
    <xf numFmtId="0" fontId="74" fillId="2" borderId="217" xfId="4" applyFont="1" applyFill="1" applyBorder="1" applyAlignment="1" applyProtection="1">
      <alignment horizontal="right" vertical="center"/>
      <protection hidden="1"/>
    </xf>
    <xf numFmtId="49" fontId="8" fillId="18" borderId="219" xfId="1" applyNumberFormat="1" applyFont="1" applyFill="1" applyBorder="1" applyAlignment="1" applyProtection="1">
      <alignment horizontal="center" vertical="center"/>
      <protection hidden="1"/>
    </xf>
    <xf numFmtId="1" fontId="8" fillId="18" borderId="219" xfId="1" applyNumberFormat="1" applyFont="1" applyFill="1" applyBorder="1" applyAlignment="1" applyProtection="1">
      <alignment horizontal="center" vertical="center"/>
      <protection hidden="1"/>
    </xf>
    <xf numFmtId="49" fontId="8" fillId="5" borderId="219" xfId="1" applyNumberFormat="1" applyFont="1" applyFill="1" applyBorder="1" applyAlignment="1" applyProtection="1">
      <alignment horizontal="right" vertical="center"/>
      <protection hidden="1"/>
    </xf>
    <xf numFmtId="1" fontId="8" fillId="5" borderId="217" xfId="1" applyNumberFormat="1" applyFont="1" applyFill="1" applyBorder="1" applyAlignment="1" applyProtection="1">
      <alignment horizontal="left" vertical="center"/>
      <protection hidden="1"/>
    </xf>
    <xf numFmtId="0" fontId="66" fillId="0" borderId="0" xfId="1" applyFont="1" applyAlignment="1"/>
    <xf numFmtId="14" fontId="66" fillId="0" borderId="0" xfId="1" applyNumberFormat="1" applyFont="1" applyAlignment="1">
      <alignment vertical="center"/>
    </xf>
    <xf numFmtId="14" fontId="66" fillId="0" borderId="0" xfId="1" applyNumberFormat="1" applyFont="1" applyAlignment="1">
      <alignment horizontal="right" vertical="center"/>
    </xf>
    <xf numFmtId="0" fontId="92" fillId="0" borderId="0" xfId="1" applyFont="1" applyAlignment="1">
      <alignment vertical="center"/>
    </xf>
    <xf numFmtId="14" fontId="92" fillId="0" borderId="0" xfId="1" applyNumberFormat="1" applyFont="1" applyAlignment="1">
      <alignment vertical="center"/>
    </xf>
    <xf numFmtId="0" fontId="117" fillId="0" borderId="0" xfId="1" applyFont="1" applyAlignment="1" applyProtection="1">
      <alignment horizontal="right" vertical="center"/>
      <protection hidden="1"/>
    </xf>
    <xf numFmtId="14" fontId="117" fillId="0" borderId="0" xfId="1" applyNumberFormat="1" applyFont="1" applyAlignment="1" applyProtection="1">
      <alignment horizontal="left" vertical="center"/>
      <protection hidden="1"/>
    </xf>
    <xf numFmtId="0" fontId="1" fillId="9" borderId="1" xfId="1" applyFill="1" applyBorder="1" applyProtection="1">
      <protection locked="0"/>
    </xf>
    <xf numFmtId="0" fontId="1" fillId="9" borderId="12" xfId="1" applyFill="1" applyBorder="1" applyProtection="1">
      <protection locked="0"/>
    </xf>
    <xf numFmtId="0" fontId="15" fillId="9" borderId="12" xfId="1" applyFont="1" applyFill="1" applyBorder="1" applyAlignment="1" applyProtection="1">
      <alignment vertical="center"/>
      <protection locked="0"/>
    </xf>
    <xf numFmtId="0" fontId="18" fillId="9" borderId="10" xfId="1" applyFont="1" applyFill="1" applyBorder="1" applyAlignment="1" applyProtection="1">
      <alignment vertical="center"/>
      <protection locked="0" hidden="1"/>
    </xf>
    <xf numFmtId="2" fontId="149" fillId="0" borderId="0" xfId="1" applyNumberFormat="1" applyFont="1" applyAlignment="1" applyProtection="1">
      <alignment vertical="center"/>
      <protection hidden="1"/>
    </xf>
    <xf numFmtId="0" fontId="10" fillId="0" borderId="0" xfId="1" applyFont="1" applyAlignment="1" applyProtection="1">
      <alignment vertical="center"/>
      <protection hidden="1"/>
    </xf>
    <xf numFmtId="0" fontId="134" fillId="0" borderId="0" xfId="1" applyFont="1" applyAlignment="1" applyProtection="1">
      <alignment horizontal="center" vertical="center"/>
      <protection hidden="1"/>
    </xf>
    <xf numFmtId="1" fontId="150" fillId="0" borderId="0" xfId="8" applyNumberFormat="1" applyFont="1" applyFill="1" applyBorder="1" applyAlignment="1" applyProtection="1">
      <alignment vertical="center"/>
      <protection hidden="1"/>
    </xf>
    <xf numFmtId="14" fontId="66" fillId="0" borderId="0" xfId="1" applyNumberFormat="1" applyFont="1" applyAlignment="1" applyProtection="1">
      <alignment vertical="center" wrapText="1"/>
      <protection hidden="1"/>
    </xf>
    <xf numFmtId="1" fontId="33" fillId="7" borderId="12" xfId="1" applyNumberFormat="1" applyFont="1" applyFill="1" applyBorder="1" applyAlignment="1" applyProtection="1">
      <alignment horizontal="right" vertical="center"/>
      <protection locked="0"/>
    </xf>
    <xf numFmtId="1" fontId="33" fillId="7" borderId="8" xfId="1" applyNumberFormat="1" applyFont="1" applyFill="1" applyBorder="1" applyAlignment="1" applyProtection="1">
      <alignment horizontal="right" vertical="center"/>
      <protection locked="0"/>
    </xf>
    <xf numFmtId="1" fontId="33" fillId="7" borderId="222" xfId="1" applyNumberFormat="1" applyFont="1" applyFill="1" applyBorder="1" applyAlignment="1" applyProtection="1">
      <alignment horizontal="right" vertical="center"/>
      <protection locked="0"/>
    </xf>
    <xf numFmtId="0" fontId="1" fillId="28" borderId="12" xfId="1" applyFill="1" applyBorder="1"/>
    <xf numFmtId="0" fontId="1" fillId="28" borderId="8" xfId="1" applyFill="1" applyBorder="1"/>
    <xf numFmtId="1" fontId="1" fillId="28" borderId="45" xfId="1" applyNumberFormat="1" applyFill="1" applyBorder="1" applyAlignment="1">
      <alignment horizontal="center"/>
    </xf>
    <xf numFmtId="14" fontId="66" fillId="0" borderId="220" xfId="1" applyNumberFormat="1" applyFont="1" applyBorder="1" applyAlignment="1" applyProtection="1">
      <alignment horizontal="left" wrapText="1"/>
      <protection hidden="1"/>
    </xf>
    <xf numFmtId="1" fontId="8" fillId="13" borderId="12" xfId="1" applyNumberFormat="1" applyFont="1" applyFill="1" applyBorder="1" applyAlignment="1" applyProtection="1">
      <alignment horizontal="center" vertical="center"/>
      <protection hidden="1"/>
    </xf>
    <xf numFmtId="1" fontId="8" fillId="11" borderId="88" xfId="1" applyNumberFormat="1" applyFont="1" applyFill="1" applyBorder="1" applyAlignment="1" applyProtection="1">
      <alignment horizontal="right" vertical="center"/>
      <protection locked="0"/>
    </xf>
    <xf numFmtId="1" fontId="8" fillId="11" borderId="144" xfId="1" applyNumberFormat="1" applyFont="1" applyFill="1" applyBorder="1" applyAlignment="1" applyProtection="1">
      <alignment horizontal="right" vertical="center"/>
      <protection locked="0"/>
    </xf>
    <xf numFmtId="1" fontId="8" fillId="11" borderId="91" xfId="1" applyNumberFormat="1" applyFont="1" applyFill="1" applyBorder="1" applyAlignment="1" applyProtection="1">
      <alignment horizontal="right" vertical="center"/>
      <protection locked="0"/>
    </xf>
    <xf numFmtId="1" fontId="8" fillId="0" borderId="132" xfId="1" applyNumberFormat="1" applyFont="1" applyBorder="1" applyAlignment="1" applyProtection="1">
      <alignment horizontal="center" vertical="center"/>
      <protection locked="0"/>
    </xf>
    <xf numFmtId="0" fontId="8" fillId="6" borderId="2" xfId="1" applyFont="1" applyFill="1" applyBorder="1" applyAlignment="1" applyProtection="1">
      <alignment horizontal="center" vertical="center" wrapText="1"/>
      <protection hidden="1"/>
    </xf>
    <xf numFmtId="0" fontId="8" fillId="6" borderId="3" xfId="1" applyFont="1" applyFill="1" applyBorder="1" applyAlignment="1" applyProtection="1">
      <alignment horizontal="center" vertical="center" wrapText="1"/>
      <protection hidden="1"/>
    </xf>
    <xf numFmtId="0" fontId="8" fillId="6" borderId="4" xfId="1" applyFont="1" applyFill="1" applyBorder="1" applyAlignment="1" applyProtection="1">
      <alignment horizontal="center" vertical="center" wrapText="1"/>
      <protection hidden="1"/>
    </xf>
    <xf numFmtId="0" fontId="3" fillId="6" borderId="2" xfId="1" applyFont="1" applyFill="1" applyBorder="1" applyAlignment="1" applyProtection="1">
      <alignment horizontal="center" vertical="center" wrapText="1"/>
      <protection hidden="1"/>
    </xf>
    <xf numFmtId="0" fontId="3" fillId="6" borderId="4" xfId="1" applyFont="1" applyFill="1" applyBorder="1" applyAlignment="1" applyProtection="1">
      <alignment horizontal="center" vertical="center" wrapText="1"/>
      <protection hidden="1"/>
    </xf>
    <xf numFmtId="0" fontId="3" fillId="6" borderId="3" xfId="1" applyFont="1" applyFill="1" applyBorder="1" applyAlignment="1" applyProtection="1">
      <alignment horizontal="center" vertical="center" wrapText="1"/>
      <protection hidden="1"/>
    </xf>
    <xf numFmtId="0" fontId="3" fillId="6" borderId="2" xfId="1" applyFont="1" applyFill="1" applyBorder="1" applyAlignment="1" applyProtection="1">
      <alignment horizontal="center"/>
      <protection hidden="1"/>
    </xf>
    <xf numFmtId="0" fontId="3" fillId="6" borderId="3" xfId="1" applyFont="1" applyFill="1" applyBorder="1" applyAlignment="1" applyProtection="1">
      <alignment horizontal="center"/>
      <protection hidden="1"/>
    </xf>
    <xf numFmtId="0" fontId="3" fillId="8" borderId="2" xfId="1" applyFont="1" applyFill="1" applyBorder="1" applyAlignment="1" applyProtection="1">
      <alignment horizontal="center"/>
      <protection hidden="1"/>
    </xf>
    <xf numFmtId="0" fontId="3" fillId="8" borderId="3" xfId="1" applyFont="1" applyFill="1" applyBorder="1" applyAlignment="1" applyProtection="1">
      <alignment horizontal="center"/>
      <protection hidden="1"/>
    </xf>
    <xf numFmtId="0" fontId="3" fillId="8" borderId="2" xfId="1" applyFont="1" applyFill="1" applyBorder="1" applyAlignment="1" applyProtection="1">
      <alignment horizontal="center" vertical="center"/>
      <protection hidden="1"/>
    </xf>
    <xf numFmtId="0" fontId="3" fillId="8" borderId="3" xfId="1" applyFont="1" applyFill="1" applyBorder="1" applyAlignment="1" applyProtection="1">
      <alignment horizontal="center" vertical="center"/>
      <protection hidden="1"/>
    </xf>
    <xf numFmtId="0" fontId="3" fillId="8" borderId="6" xfId="1" applyFont="1" applyFill="1" applyBorder="1" applyAlignment="1" applyProtection="1">
      <alignment horizontal="center" vertical="center"/>
      <protection hidden="1"/>
    </xf>
    <xf numFmtId="0" fontId="3" fillId="8" borderId="7" xfId="1" applyFont="1" applyFill="1" applyBorder="1" applyAlignment="1" applyProtection="1">
      <alignment horizontal="center" vertical="center"/>
      <protection hidden="1"/>
    </xf>
    <xf numFmtId="0" fontId="3" fillId="8" borderId="2" xfId="1" applyFont="1" applyFill="1" applyBorder="1" applyAlignment="1" applyProtection="1">
      <alignment horizontal="center" vertical="center" wrapText="1"/>
      <protection hidden="1"/>
    </xf>
    <xf numFmtId="0" fontId="17" fillId="8" borderId="4" xfId="1" applyFont="1" applyFill="1" applyBorder="1" applyAlignment="1" applyProtection="1">
      <alignment horizontal="center" vertical="center" wrapText="1"/>
      <protection hidden="1"/>
    </xf>
    <xf numFmtId="0" fontId="17" fillId="8" borderId="3" xfId="1" applyFont="1" applyFill="1" applyBorder="1" applyAlignment="1" applyProtection="1">
      <alignment horizontal="center" vertical="center" wrapText="1"/>
      <protection hidden="1"/>
    </xf>
    <xf numFmtId="0" fontId="17" fillId="8" borderId="6" xfId="1" applyFont="1" applyFill="1" applyBorder="1" applyAlignment="1" applyProtection="1">
      <alignment horizontal="center" vertical="center" wrapText="1"/>
      <protection hidden="1"/>
    </xf>
    <xf numFmtId="0" fontId="17" fillId="8" borderId="0" xfId="1" applyFont="1" applyFill="1" applyAlignment="1" applyProtection="1">
      <alignment horizontal="center" vertical="center" wrapText="1"/>
      <protection hidden="1"/>
    </xf>
    <xf numFmtId="0" fontId="17" fillId="8" borderId="7" xfId="1" applyFont="1" applyFill="1" applyBorder="1" applyAlignment="1" applyProtection="1">
      <alignment horizontal="center" vertical="center" wrapText="1"/>
      <protection hidden="1"/>
    </xf>
    <xf numFmtId="0" fontId="8" fillId="8" borderId="2" xfId="1" applyFont="1" applyFill="1" applyBorder="1" applyAlignment="1">
      <alignment horizontal="center" vertical="center"/>
    </xf>
    <xf numFmtId="0" fontId="8" fillId="8" borderId="4" xfId="1" applyFont="1" applyFill="1" applyBorder="1" applyAlignment="1">
      <alignment horizontal="center" vertical="center"/>
    </xf>
    <xf numFmtId="0" fontId="8" fillId="8" borderId="3" xfId="1" applyFont="1" applyFill="1" applyBorder="1" applyAlignment="1">
      <alignment horizontal="center" vertical="center"/>
    </xf>
    <xf numFmtId="0" fontId="8" fillId="8" borderId="6" xfId="1" applyFont="1" applyFill="1" applyBorder="1" applyAlignment="1">
      <alignment horizontal="center" vertical="center"/>
    </xf>
    <xf numFmtId="0" fontId="8" fillId="8" borderId="0" xfId="1" applyFont="1" applyFill="1" applyAlignment="1">
      <alignment horizontal="center" vertical="center"/>
    </xf>
    <xf numFmtId="0" fontId="8" fillId="8" borderId="7" xfId="1" applyFont="1" applyFill="1" applyBorder="1" applyAlignment="1">
      <alignment horizontal="center" vertical="center"/>
    </xf>
    <xf numFmtId="0" fontId="1" fillId="9" borderId="13" xfId="1" applyFill="1" applyBorder="1" applyAlignment="1" applyProtection="1">
      <alignment horizontal="center"/>
      <protection locked="0"/>
    </xf>
    <xf numFmtId="0" fontId="1" fillId="9" borderId="14" xfId="1" applyFill="1" applyBorder="1" applyAlignment="1" applyProtection="1">
      <alignment horizontal="center"/>
      <protection locked="0"/>
    </xf>
    <xf numFmtId="0" fontId="1" fillId="9" borderId="15" xfId="1" applyFill="1" applyBorder="1" applyAlignment="1" applyProtection="1">
      <alignment horizontal="center"/>
      <protection locked="0"/>
    </xf>
    <xf numFmtId="0" fontId="15" fillId="9" borderId="13" xfId="1" applyFont="1" applyFill="1" applyBorder="1" applyAlignment="1" applyProtection="1">
      <alignment horizontal="center" vertical="center"/>
      <protection locked="0" hidden="1"/>
    </xf>
    <xf numFmtId="0" fontId="15" fillId="9" borderId="14" xfId="1" applyFont="1" applyFill="1" applyBorder="1" applyAlignment="1" applyProtection="1">
      <alignment horizontal="center" vertical="center"/>
      <protection locked="0" hidden="1"/>
    </xf>
    <xf numFmtId="0" fontId="15" fillId="9" borderId="15" xfId="1" applyFont="1" applyFill="1" applyBorder="1" applyAlignment="1" applyProtection="1">
      <alignment horizontal="center" vertical="center"/>
      <protection locked="0" hidden="1"/>
    </xf>
    <xf numFmtId="0" fontId="3" fillId="10" borderId="2" xfId="1" applyFont="1" applyFill="1" applyBorder="1" applyAlignment="1" applyProtection="1">
      <alignment horizontal="center" vertical="center"/>
      <protection hidden="1"/>
    </xf>
    <xf numFmtId="0" fontId="3" fillId="10" borderId="3" xfId="1" applyFont="1" applyFill="1" applyBorder="1" applyAlignment="1" applyProtection="1">
      <alignment horizontal="center" vertical="center"/>
      <protection hidden="1"/>
    </xf>
    <xf numFmtId="0" fontId="3" fillId="10" borderId="6" xfId="1" applyFont="1" applyFill="1" applyBorder="1" applyAlignment="1" applyProtection="1">
      <alignment horizontal="center" vertical="center"/>
      <protection hidden="1"/>
    </xf>
    <xf numFmtId="0" fontId="3" fillId="10" borderId="7" xfId="1" applyFont="1" applyFill="1" applyBorder="1" applyAlignment="1" applyProtection="1">
      <alignment horizontal="center" vertical="center"/>
      <protection hidden="1"/>
    </xf>
    <xf numFmtId="0" fontId="8" fillId="10" borderId="2" xfId="1" applyFont="1" applyFill="1" applyBorder="1" applyAlignment="1" applyProtection="1">
      <alignment horizontal="center" vertical="center" wrapText="1"/>
      <protection hidden="1"/>
    </xf>
    <xf numFmtId="0" fontId="8" fillId="10" borderId="3" xfId="1" applyFont="1" applyFill="1" applyBorder="1" applyAlignment="1" applyProtection="1">
      <alignment horizontal="center" vertical="center" wrapText="1"/>
      <protection hidden="1"/>
    </xf>
    <xf numFmtId="0" fontId="8" fillId="10" borderId="6" xfId="1" applyFont="1" applyFill="1" applyBorder="1" applyAlignment="1" applyProtection="1">
      <alignment horizontal="center" vertical="center" wrapText="1"/>
      <protection hidden="1"/>
    </xf>
    <xf numFmtId="0" fontId="8" fillId="10" borderId="7" xfId="1" applyFont="1" applyFill="1" applyBorder="1" applyAlignment="1" applyProtection="1">
      <alignment horizontal="center" vertical="center" wrapText="1"/>
      <protection hidden="1"/>
    </xf>
    <xf numFmtId="0" fontId="3" fillId="8" borderId="4" xfId="1" applyFont="1" applyFill="1" applyBorder="1" applyAlignment="1" applyProtection="1">
      <alignment horizontal="center" vertical="center" wrapText="1"/>
      <protection hidden="1"/>
    </xf>
    <xf numFmtId="0" fontId="3" fillId="8" borderId="3" xfId="1" applyFont="1" applyFill="1" applyBorder="1" applyAlignment="1" applyProtection="1">
      <alignment horizontal="center" vertical="center" wrapText="1"/>
      <protection hidden="1"/>
    </xf>
    <xf numFmtId="0" fontId="3" fillId="8" borderId="6" xfId="1" applyFont="1" applyFill="1" applyBorder="1" applyAlignment="1" applyProtection="1">
      <alignment horizontal="center" vertical="center" wrapText="1"/>
      <protection hidden="1"/>
    </xf>
    <xf numFmtId="0" fontId="3" fillId="8" borderId="0" xfId="1" applyFont="1" applyFill="1" applyAlignment="1" applyProtection="1">
      <alignment horizontal="center" vertical="center" wrapText="1"/>
      <protection hidden="1"/>
    </xf>
    <xf numFmtId="0" fontId="3" fillId="8" borderId="7" xfId="1" applyFont="1" applyFill="1" applyBorder="1" applyAlignment="1" applyProtection="1">
      <alignment horizontal="center" vertical="center" wrapText="1"/>
      <protection hidden="1"/>
    </xf>
    <xf numFmtId="0" fontId="3" fillId="8" borderId="2" xfId="1" applyFont="1" applyFill="1" applyBorder="1" applyAlignment="1">
      <alignment horizontal="center" vertical="center"/>
    </xf>
    <xf numFmtId="0" fontId="3" fillId="8" borderId="3" xfId="1" applyFont="1" applyFill="1" applyBorder="1" applyAlignment="1">
      <alignment horizontal="center" vertical="center"/>
    </xf>
    <xf numFmtId="0" fontId="3" fillId="8" borderId="6" xfId="1" applyFont="1" applyFill="1" applyBorder="1" applyAlignment="1">
      <alignment horizontal="center" vertical="center"/>
    </xf>
    <xf numFmtId="0" fontId="3" fillId="8" borderId="7" xfId="1" applyFont="1" applyFill="1" applyBorder="1" applyAlignment="1">
      <alignment horizontal="center" vertical="center"/>
    </xf>
    <xf numFmtId="1" fontId="29" fillId="0" borderId="0" xfId="1" applyNumberFormat="1" applyFont="1" applyAlignment="1" applyProtection="1">
      <alignment horizontal="center" vertical="center"/>
      <protection locked="0"/>
    </xf>
    <xf numFmtId="0" fontId="30" fillId="0" borderId="0" xfId="1" applyFont="1" applyProtection="1">
      <protection locked="0"/>
    </xf>
    <xf numFmtId="0" fontId="20" fillId="0" borderId="0" xfId="1" applyFont="1" applyAlignment="1" applyProtection="1">
      <alignment horizontal="right" vertical="center"/>
      <protection locked="0"/>
    </xf>
    <xf numFmtId="0" fontId="21" fillId="0" borderId="0" xfId="1" applyFont="1" applyAlignment="1" applyProtection="1">
      <alignment horizontal="center" vertical="center" wrapText="1"/>
      <protection locked="0"/>
    </xf>
    <xf numFmtId="0" fontId="1" fillId="0" borderId="0" xfId="1" applyAlignment="1" applyProtection="1">
      <alignment horizontal="center" vertical="center" wrapText="1"/>
      <protection locked="0"/>
    </xf>
    <xf numFmtId="49" fontId="25" fillId="0" borderId="0" xfId="1" applyNumberFormat="1" applyFont="1" applyAlignment="1" applyProtection="1">
      <alignment horizontal="left"/>
      <protection locked="0" hidden="1"/>
    </xf>
    <xf numFmtId="1" fontId="27" fillId="2" borderId="0" xfId="1" applyNumberFormat="1" applyFont="1" applyFill="1" applyAlignment="1" applyProtection="1">
      <alignment horizontal="center" vertical="center" wrapText="1"/>
      <protection hidden="1"/>
    </xf>
    <xf numFmtId="1" fontId="28" fillId="2" borderId="0" xfId="1" applyNumberFormat="1" applyFont="1" applyFill="1" applyAlignment="1" applyProtection="1">
      <alignment horizontal="center" vertical="center"/>
      <protection hidden="1"/>
    </xf>
    <xf numFmtId="49" fontId="31" fillId="0" borderId="10" xfId="1" applyNumberFormat="1" applyFont="1" applyBorder="1" applyAlignment="1" applyProtection="1">
      <alignment horizontal="center" vertical="center"/>
      <protection locked="0"/>
    </xf>
    <xf numFmtId="1" fontId="8" fillId="11" borderId="13" xfId="1" applyNumberFormat="1" applyFont="1" applyFill="1" applyBorder="1" applyAlignment="1">
      <alignment horizontal="left" vertical="center"/>
    </xf>
    <xf numFmtId="1" fontId="8" fillId="11" borderId="14" xfId="1" applyNumberFormat="1" applyFont="1" applyFill="1" applyBorder="1" applyAlignment="1">
      <alignment horizontal="left" vertical="center"/>
    </xf>
    <xf numFmtId="1" fontId="8" fillId="11" borderId="15" xfId="1" applyNumberFormat="1" applyFont="1" applyFill="1" applyBorder="1" applyAlignment="1">
      <alignment horizontal="left" vertical="center"/>
    </xf>
    <xf numFmtId="1" fontId="8" fillId="0" borderId="9" xfId="1" quotePrefix="1" applyNumberFormat="1" applyFont="1" applyBorder="1" applyAlignment="1" applyProtection="1">
      <alignment horizontal="center" vertical="center"/>
      <protection locked="0"/>
    </xf>
    <xf numFmtId="1" fontId="8" fillId="0" borderId="11" xfId="1" applyNumberFormat="1" applyFont="1" applyBorder="1" applyAlignment="1" applyProtection="1">
      <alignment horizontal="center" vertical="center"/>
      <protection locked="0"/>
    </xf>
    <xf numFmtId="1" fontId="8" fillId="0" borderId="9" xfId="1" applyNumberFormat="1" applyFont="1" applyBorder="1" applyAlignment="1" applyProtection="1">
      <alignment horizontal="left" vertical="center" indent="2"/>
      <protection locked="0"/>
    </xf>
    <xf numFmtId="1" fontId="8" fillId="0" borderId="10" xfId="1" applyNumberFormat="1" applyFont="1" applyBorder="1" applyAlignment="1" applyProtection="1">
      <alignment horizontal="left" vertical="center" indent="2"/>
      <protection locked="0"/>
    </xf>
    <xf numFmtId="49" fontId="11" fillId="0" borderId="9" xfId="1" applyNumberFormat="1" applyFont="1" applyBorder="1" applyAlignment="1" applyProtection="1">
      <alignment horizontal="left" vertical="center" indent="1"/>
      <protection locked="0"/>
    </xf>
    <xf numFmtId="49" fontId="11" fillId="0" borderId="10" xfId="1" applyNumberFormat="1" applyFont="1" applyBorder="1" applyAlignment="1" applyProtection="1">
      <alignment horizontal="left" vertical="center" indent="1"/>
      <protection locked="0"/>
    </xf>
    <xf numFmtId="49" fontId="11" fillId="0" borderId="11" xfId="1" applyNumberFormat="1" applyFont="1" applyBorder="1" applyAlignment="1" applyProtection="1">
      <alignment horizontal="left" vertical="center" indent="1"/>
      <protection locked="0"/>
    </xf>
    <xf numFmtId="165" fontId="11" fillId="0" borderId="9" xfId="1" applyNumberFormat="1" applyFont="1" applyBorder="1" applyAlignment="1" applyProtection="1">
      <alignment horizontal="center" vertical="center"/>
      <protection locked="0"/>
    </xf>
    <xf numFmtId="165" fontId="11" fillId="0" borderId="11" xfId="1" applyNumberFormat="1" applyFont="1" applyBorder="1" applyAlignment="1" applyProtection="1">
      <alignment horizontal="center" vertical="center"/>
      <protection locked="0"/>
    </xf>
    <xf numFmtId="3" fontId="11" fillId="0" borderId="10" xfId="1" applyNumberFormat="1" applyFont="1" applyBorder="1" applyAlignment="1" applyProtection="1">
      <alignment horizontal="center" vertical="center"/>
      <protection locked="0"/>
    </xf>
    <xf numFmtId="3" fontId="11" fillId="0" borderId="11" xfId="1" applyNumberFormat="1" applyFont="1" applyBorder="1" applyAlignment="1" applyProtection="1">
      <alignment horizontal="center" vertical="center"/>
      <protection locked="0"/>
    </xf>
    <xf numFmtId="0" fontId="34" fillId="0" borderId="9" xfId="3" applyFill="1" applyBorder="1" applyAlignment="1" applyProtection="1">
      <alignment vertical="center"/>
      <protection locked="0" hidden="1"/>
    </xf>
    <xf numFmtId="0" fontId="35" fillId="0" borderId="10" xfId="1" applyFont="1" applyBorder="1" applyAlignment="1" applyProtection="1">
      <alignment vertical="center"/>
      <protection locked="0" hidden="1"/>
    </xf>
    <xf numFmtId="0" fontId="35" fillId="0" borderId="11" xfId="1" applyFont="1" applyBorder="1" applyAlignment="1" applyProtection="1">
      <alignment vertical="center"/>
      <protection locked="0" hidden="1"/>
    </xf>
    <xf numFmtId="0" fontId="34" fillId="0" borderId="9" xfId="3" applyBorder="1" applyAlignment="1" applyProtection="1">
      <alignment horizontal="left" vertical="center" indent="1"/>
      <protection locked="0"/>
    </xf>
    <xf numFmtId="0" fontId="33" fillId="0" borderId="10" xfId="1" applyFont="1" applyBorder="1" applyAlignment="1" applyProtection="1">
      <alignment horizontal="left" vertical="center" indent="1"/>
      <protection locked="0"/>
    </xf>
    <xf numFmtId="0" fontId="33" fillId="0" borderId="11" xfId="1" applyFont="1" applyBorder="1" applyAlignment="1" applyProtection="1">
      <alignment horizontal="left" vertical="center" indent="1"/>
      <protection locked="0"/>
    </xf>
    <xf numFmtId="0" fontId="1" fillId="11" borderId="12" xfId="1" applyFill="1" applyBorder="1" applyAlignment="1">
      <alignment horizontal="left" vertical="center"/>
    </xf>
    <xf numFmtId="0" fontId="21" fillId="0" borderId="0" xfId="1" applyFont="1" applyAlignment="1">
      <alignment horizontal="center" vertical="center"/>
    </xf>
    <xf numFmtId="0" fontId="1" fillId="0" borderId="16" xfId="1" applyBorder="1" applyAlignment="1" applyProtection="1">
      <alignment horizontal="left" vertical="center" indent="1"/>
      <protection locked="0"/>
    </xf>
    <xf numFmtId="49" fontId="11" fillId="0" borderId="16" xfId="1" applyNumberFormat="1" applyFont="1" applyBorder="1" applyAlignment="1" applyProtection="1">
      <alignment horizontal="center" vertical="center"/>
      <protection locked="0"/>
    </xf>
    <xf numFmtId="0" fontId="1" fillId="0" borderId="17" xfId="1" applyBorder="1" applyAlignment="1" applyProtection="1">
      <alignment horizontal="left" vertical="center" indent="1"/>
      <protection locked="0"/>
    </xf>
    <xf numFmtId="49" fontId="11" fillId="0" borderId="17" xfId="1" applyNumberFormat="1" applyFont="1" applyBorder="1" applyAlignment="1" applyProtection="1">
      <alignment horizontal="center" vertical="center"/>
      <protection locked="0"/>
    </xf>
    <xf numFmtId="0" fontId="33" fillId="0" borderId="19" xfId="1" applyFont="1" applyBorder="1" applyAlignment="1" applyProtection="1">
      <alignment horizontal="left" vertical="center" indent="1"/>
      <protection locked="0"/>
    </xf>
    <xf numFmtId="0" fontId="33" fillId="0" borderId="20" xfId="1" applyFont="1" applyBorder="1" applyAlignment="1" applyProtection="1">
      <alignment horizontal="left" vertical="center" indent="1"/>
      <protection locked="0"/>
    </xf>
    <xf numFmtId="0" fontId="33" fillId="0" borderId="21" xfId="1" applyFont="1" applyBorder="1" applyAlignment="1" applyProtection="1">
      <alignment horizontal="left" vertical="center" indent="1"/>
      <protection locked="0"/>
    </xf>
    <xf numFmtId="0" fontId="38" fillId="0" borderId="4" xfId="1" applyFont="1" applyBorder="1" applyAlignment="1">
      <alignment horizontal="left" vertical="top" wrapText="1"/>
    </xf>
    <xf numFmtId="0" fontId="38" fillId="0" borderId="3" xfId="1" applyFont="1" applyBorder="1" applyAlignment="1">
      <alignment horizontal="left" vertical="top" wrapText="1"/>
    </xf>
    <xf numFmtId="0" fontId="1" fillId="0" borderId="18" xfId="1" applyBorder="1" applyAlignment="1" applyProtection="1">
      <alignment horizontal="left" vertical="center" indent="1"/>
      <protection locked="0"/>
    </xf>
    <xf numFmtId="49" fontId="11" fillId="0" borderId="18" xfId="1" applyNumberFormat="1" applyFont="1" applyBorder="1" applyAlignment="1" applyProtection="1">
      <alignment horizontal="center" vertical="center"/>
      <protection locked="0"/>
    </xf>
    <xf numFmtId="0" fontId="8" fillId="11" borderId="13" xfId="1" applyFont="1" applyFill="1" applyBorder="1" applyAlignment="1">
      <alignment horizontal="left" vertical="center"/>
    </xf>
    <xf numFmtId="0" fontId="8" fillId="11" borderId="14" xfId="1" applyFont="1" applyFill="1" applyBorder="1" applyAlignment="1">
      <alignment horizontal="left" vertical="center"/>
    </xf>
    <xf numFmtId="0" fontId="8" fillId="11" borderId="15" xfId="1" applyFont="1" applyFill="1" applyBorder="1" applyAlignment="1">
      <alignment horizontal="left" vertical="center"/>
    </xf>
    <xf numFmtId="0" fontId="33" fillId="0" borderId="9" xfId="1" applyFont="1" applyBorder="1" applyAlignment="1" applyProtection="1">
      <alignment horizontal="left" vertical="center"/>
      <protection locked="0"/>
    </xf>
    <xf numFmtId="0" fontId="33" fillId="0" borderId="10" xfId="1" applyFont="1" applyBorder="1" applyAlignment="1" applyProtection="1">
      <alignment horizontal="left" vertical="center"/>
      <protection locked="0"/>
    </xf>
    <xf numFmtId="0" fontId="33" fillId="0" borderId="11" xfId="1" applyFont="1" applyBorder="1" applyAlignment="1" applyProtection="1">
      <alignment horizontal="left" vertical="center"/>
      <protection locked="0"/>
    </xf>
    <xf numFmtId="0" fontId="34" fillId="0" borderId="9" xfId="3" applyBorder="1" applyAlignment="1" applyProtection="1">
      <alignment horizontal="left" vertical="center"/>
      <protection locked="0"/>
    </xf>
    <xf numFmtId="0" fontId="1" fillId="0" borderId="11" xfId="1" applyBorder="1" applyAlignment="1" applyProtection="1">
      <alignment horizontal="left" vertical="center"/>
      <protection locked="0"/>
    </xf>
    <xf numFmtId="0" fontId="21" fillId="0" borderId="2" xfId="1" applyFont="1" applyBorder="1" applyAlignment="1">
      <alignment horizontal="left" vertical="top"/>
    </xf>
    <xf numFmtId="0" fontId="21" fillId="0" borderId="4" xfId="1" applyFont="1" applyBorder="1" applyAlignment="1">
      <alignment horizontal="left" vertical="top"/>
    </xf>
    <xf numFmtId="0" fontId="21" fillId="0" borderId="3" xfId="1" applyFont="1" applyBorder="1" applyAlignment="1">
      <alignment horizontal="left" vertical="top"/>
    </xf>
    <xf numFmtId="0" fontId="17" fillId="11" borderId="14" xfId="1" applyFont="1" applyFill="1" applyBorder="1" applyAlignment="1">
      <alignment horizontal="left" vertical="center" indent="1"/>
    </xf>
    <xf numFmtId="0" fontId="1" fillId="0" borderId="4" xfId="1" applyBorder="1" applyAlignment="1">
      <alignment horizontal="left" vertical="center" wrapText="1" indent="1"/>
    </xf>
    <xf numFmtId="0" fontId="1" fillId="0" borderId="0" xfId="1" applyAlignment="1">
      <alignment horizontal="left" vertical="center" wrapText="1" indent="1"/>
    </xf>
    <xf numFmtId="0" fontId="1" fillId="0" borderId="10" xfId="1" applyBorder="1" applyAlignment="1">
      <alignment horizontal="left" vertical="center" wrapText="1" indent="1"/>
    </xf>
    <xf numFmtId="0" fontId="33" fillId="0" borderId="22" xfId="1" applyFont="1" applyBorder="1" applyAlignment="1" applyProtection="1">
      <alignment horizontal="left" vertical="center"/>
      <protection locked="0"/>
    </xf>
    <xf numFmtId="0" fontId="33" fillId="0" borderId="23" xfId="1" applyFont="1" applyBorder="1" applyAlignment="1" applyProtection="1">
      <alignment horizontal="left" vertical="center"/>
      <protection locked="0"/>
    </xf>
    <xf numFmtId="0" fontId="33" fillId="0" borderId="24" xfId="1" applyFont="1" applyBorder="1" applyAlignment="1" applyProtection="1">
      <alignment horizontal="left" vertical="center"/>
      <protection locked="0"/>
    </xf>
    <xf numFmtId="0" fontId="33" fillId="0" borderId="25" xfId="1" applyFont="1" applyBorder="1" applyAlignment="1" applyProtection="1">
      <alignment horizontal="left" vertical="center"/>
      <protection locked="0"/>
    </xf>
    <xf numFmtId="0" fontId="33" fillId="0" borderId="26" xfId="1" applyFont="1" applyBorder="1" applyAlignment="1" applyProtection="1">
      <alignment horizontal="left" vertical="center" indent="1"/>
      <protection locked="0"/>
    </xf>
    <xf numFmtId="0" fontId="33" fillId="0" borderId="27" xfId="1" applyFont="1" applyBorder="1" applyAlignment="1" applyProtection="1">
      <alignment horizontal="left" vertical="center" indent="1"/>
      <protection locked="0"/>
    </xf>
    <xf numFmtId="0" fontId="33" fillId="0" borderId="28" xfId="1" applyFont="1" applyBorder="1" applyAlignment="1" applyProtection="1">
      <alignment horizontal="left" vertical="center" indent="1"/>
      <protection locked="0"/>
    </xf>
    <xf numFmtId="0" fontId="33" fillId="0" borderId="27" xfId="1" applyFont="1" applyBorder="1" applyAlignment="1" applyProtection="1">
      <alignment horizontal="left" vertical="center"/>
      <protection locked="0"/>
    </xf>
    <xf numFmtId="0" fontId="33" fillId="0" borderId="28" xfId="1" applyFont="1" applyBorder="1" applyAlignment="1" applyProtection="1">
      <alignment horizontal="left" vertical="center"/>
      <protection locked="0"/>
    </xf>
    <xf numFmtId="0" fontId="21" fillId="0" borderId="29" xfId="1" applyFont="1" applyBorder="1" applyAlignment="1">
      <alignment horizontal="left" vertical="center"/>
    </xf>
    <xf numFmtId="0" fontId="21" fillId="0" borderId="30" xfId="1" applyFont="1" applyBorder="1" applyAlignment="1">
      <alignment horizontal="left" vertical="center"/>
    </xf>
    <xf numFmtId="0" fontId="21" fillId="0" borderId="31" xfId="1" applyFont="1" applyBorder="1" applyAlignment="1">
      <alignment horizontal="left" vertical="center"/>
    </xf>
    <xf numFmtId="0" fontId="21" fillId="0" borderId="4" xfId="1" applyFont="1" applyBorder="1" applyAlignment="1">
      <alignment horizontal="left" vertical="center"/>
    </xf>
    <xf numFmtId="0" fontId="21" fillId="0" borderId="3" xfId="1" applyFont="1" applyBorder="1" applyAlignment="1">
      <alignment horizontal="left" vertical="center"/>
    </xf>
    <xf numFmtId="0" fontId="21" fillId="0" borderId="2" xfId="1" applyFont="1" applyBorder="1" applyAlignment="1">
      <alignment horizontal="left" vertical="center"/>
    </xf>
    <xf numFmtId="0" fontId="1" fillId="0" borderId="32" xfId="1" applyBorder="1" applyAlignment="1" applyProtection="1">
      <alignment horizontal="left" vertical="center" indent="1"/>
      <protection locked="0"/>
    </xf>
    <xf numFmtId="0" fontId="1" fillId="0" borderId="20" xfId="1" applyBorder="1" applyAlignment="1" applyProtection="1">
      <alignment horizontal="left" vertical="center" indent="1"/>
      <protection locked="0"/>
    </xf>
    <xf numFmtId="0" fontId="1" fillId="0" borderId="33" xfId="1" applyBorder="1" applyAlignment="1" applyProtection="1">
      <alignment horizontal="left" vertical="center" indent="1"/>
      <protection locked="0"/>
    </xf>
    <xf numFmtId="0" fontId="39" fillId="0" borderId="6" xfId="1" applyFont="1" applyBorder="1" applyAlignment="1" applyProtection="1">
      <alignment horizontal="center" vertical="center"/>
      <protection locked="0"/>
    </xf>
    <xf numFmtId="0" fontId="39" fillId="0" borderId="7" xfId="1" applyFont="1" applyBorder="1" applyAlignment="1" applyProtection="1">
      <alignment horizontal="center" vertical="center"/>
      <protection locked="0"/>
    </xf>
    <xf numFmtId="0" fontId="39" fillId="0" borderId="9" xfId="1" applyFont="1" applyBorder="1" applyAlignment="1" applyProtection="1">
      <alignment horizontal="center" vertical="center"/>
      <protection locked="0"/>
    </xf>
    <xf numFmtId="0" fontId="39" fillId="0" borderId="11" xfId="1" applyFont="1" applyBorder="1" applyAlignment="1" applyProtection="1">
      <alignment horizontal="center" vertical="center"/>
      <protection locked="0"/>
    </xf>
    <xf numFmtId="0" fontId="1" fillId="0" borderId="34" xfId="1" applyBorder="1" applyAlignment="1" applyProtection="1">
      <alignment horizontal="left" vertical="center" indent="1"/>
      <protection locked="0"/>
    </xf>
    <xf numFmtId="0" fontId="1" fillId="0" borderId="24" xfId="1" applyBorder="1" applyAlignment="1" applyProtection="1">
      <alignment horizontal="left" vertical="center" indent="1"/>
      <protection locked="0"/>
    </xf>
    <xf numFmtId="0" fontId="1" fillId="0" borderId="35" xfId="1" applyBorder="1" applyAlignment="1" applyProtection="1">
      <alignment horizontal="left" vertical="center" indent="1"/>
      <protection locked="0"/>
    </xf>
    <xf numFmtId="0" fontId="1" fillId="0" borderId="36" xfId="1" applyBorder="1" applyAlignment="1" applyProtection="1">
      <alignment horizontal="left" vertical="center" indent="1"/>
      <protection locked="0"/>
    </xf>
    <xf numFmtId="0" fontId="1" fillId="0" borderId="37" xfId="1" applyBorder="1" applyAlignment="1" applyProtection="1">
      <alignment horizontal="left" vertical="center" indent="1"/>
      <protection locked="0"/>
    </xf>
    <xf numFmtId="0" fontId="1" fillId="0" borderId="38" xfId="1" applyBorder="1" applyAlignment="1" applyProtection="1">
      <alignment horizontal="left" vertical="center" indent="1"/>
      <protection locked="0"/>
    </xf>
    <xf numFmtId="0" fontId="21" fillId="0" borderId="30" xfId="1" applyFont="1" applyBorder="1" applyAlignment="1">
      <alignment horizontal="center" vertical="top"/>
    </xf>
    <xf numFmtId="0" fontId="21" fillId="0" borderId="31" xfId="1" applyFont="1" applyBorder="1" applyAlignment="1">
      <alignment horizontal="center" vertical="top"/>
    </xf>
    <xf numFmtId="0" fontId="11" fillId="0" borderId="39" xfId="1" applyFont="1" applyBorder="1" applyAlignment="1">
      <alignment horizontal="right" vertical="center" indent="1"/>
    </xf>
    <xf numFmtId="0" fontId="11" fillId="0" borderId="0" xfId="1" applyFont="1" applyAlignment="1">
      <alignment horizontal="right" vertical="center" indent="1"/>
    </xf>
    <xf numFmtId="166" fontId="11" fillId="0" borderId="20" xfId="1" applyNumberFormat="1" applyFont="1" applyBorder="1" applyAlignment="1" applyProtection="1">
      <alignment horizontal="left" vertical="center"/>
      <protection locked="0"/>
    </xf>
    <xf numFmtId="166" fontId="11" fillId="0" borderId="33" xfId="1" applyNumberFormat="1" applyFont="1" applyBorder="1" applyAlignment="1" applyProtection="1">
      <alignment horizontal="left" vertical="center"/>
      <protection locked="0"/>
    </xf>
    <xf numFmtId="0" fontId="11" fillId="0" borderId="40" xfId="1" applyFont="1" applyBorder="1" applyAlignment="1">
      <alignment horizontal="right" vertical="center" indent="1"/>
    </xf>
    <xf numFmtId="0" fontId="11" fillId="0" borderId="41" xfId="1" applyFont="1" applyBorder="1" applyAlignment="1">
      <alignment horizontal="right" vertical="center" indent="1"/>
    </xf>
    <xf numFmtId="166" fontId="11" fillId="0" borderId="41" xfId="1" applyNumberFormat="1" applyFont="1" applyBorder="1" applyAlignment="1" applyProtection="1">
      <alignment horizontal="left" vertical="center"/>
      <protection locked="0"/>
    </xf>
    <xf numFmtId="166" fontId="11" fillId="0" borderId="42" xfId="1" applyNumberFormat="1" applyFont="1" applyBorder="1" applyAlignment="1" applyProtection="1">
      <alignment horizontal="left" vertical="center"/>
      <protection locked="0"/>
    </xf>
    <xf numFmtId="0" fontId="8" fillId="2" borderId="43" xfId="1" applyFont="1" applyFill="1" applyBorder="1" applyAlignment="1" applyProtection="1">
      <alignment horizontal="left" vertical="center" wrapText="1" indent="2"/>
      <protection hidden="1"/>
    </xf>
    <xf numFmtId="0" fontId="8" fillId="2" borderId="45" xfId="1" applyFont="1" applyFill="1" applyBorder="1" applyAlignment="1" applyProtection="1">
      <alignment horizontal="left" indent="2"/>
      <protection hidden="1"/>
    </xf>
    <xf numFmtId="0" fontId="3" fillId="2" borderId="44" xfId="1" applyFont="1" applyFill="1" applyBorder="1" applyAlignment="1" applyProtection="1">
      <alignment horizontal="center" vertical="center" wrapText="1"/>
      <protection hidden="1"/>
    </xf>
    <xf numFmtId="167" fontId="36" fillId="2" borderId="215" xfId="1" applyNumberFormat="1" applyFont="1" applyFill="1" applyBorder="1" applyAlignment="1" applyProtection="1">
      <alignment horizontal="center" vertical="center" wrapText="1"/>
      <protection hidden="1"/>
    </xf>
    <xf numFmtId="167" fontId="36" fillId="2" borderId="13" xfId="1" applyNumberFormat="1" applyFont="1" applyFill="1" applyBorder="1" applyAlignment="1" applyProtection="1">
      <alignment horizontal="center" vertical="center" wrapText="1"/>
      <protection hidden="1"/>
    </xf>
    <xf numFmtId="0" fontId="13" fillId="0" borderId="215" xfId="1" applyFont="1" applyBorder="1" applyAlignment="1" applyProtection="1">
      <alignment horizontal="center" vertical="center" wrapText="1"/>
      <protection hidden="1"/>
    </xf>
    <xf numFmtId="0" fontId="13" fillId="0" borderId="214" xfId="1" applyFont="1" applyBorder="1" applyAlignment="1" applyProtection="1">
      <alignment horizontal="center" vertical="center" wrapText="1"/>
      <protection hidden="1"/>
    </xf>
    <xf numFmtId="49" fontId="43" fillId="0" borderId="0" xfId="1" applyNumberFormat="1" applyFont="1" applyAlignment="1">
      <alignment horizontal="left"/>
    </xf>
    <xf numFmtId="14" fontId="12" fillId="0" borderId="0" xfId="1" applyNumberFormat="1" applyFont="1" applyAlignment="1" applyProtection="1">
      <alignment horizontal="left" vertical="center"/>
      <protection hidden="1"/>
    </xf>
    <xf numFmtId="1" fontId="44" fillId="2" borderId="0" xfId="1" applyNumberFormat="1" applyFont="1" applyFill="1" applyAlignment="1" applyProtection="1">
      <alignment horizontal="center" vertical="center"/>
      <protection hidden="1"/>
    </xf>
    <xf numFmtId="1" fontId="45" fillId="2" borderId="213" xfId="1" applyNumberFormat="1" applyFont="1" applyFill="1" applyBorder="1" applyAlignment="1" applyProtection="1">
      <alignment horizontal="right" vertical="center"/>
      <protection hidden="1"/>
    </xf>
    <xf numFmtId="1" fontId="46" fillId="0" borderId="0" xfId="1" applyNumberFormat="1" applyFont="1" applyAlignment="1" applyProtection="1">
      <alignment horizontal="left" vertical="center" wrapText="1"/>
      <protection hidden="1"/>
    </xf>
    <xf numFmtId="0" fontId="46" fillId="0" borderId="0" xfId="1" applyFont="1" applyAlignment="1" applyProtection="1">
      <alignment horizontal="left" vertical="center" wrapText="1"/>
      <protection hidden="1"/>
    </xf>
    <xf numFmtId="0" fontId="21" fillId="2" borderId="81" xfId="1" applyFont="1" applyFill="1" applyBorder="1" applyAlignment="1" applyProtection="1">
      <alignment horizontal="right" vertical="center"/>
      <protection hidden="1"/>
    </xf>
    <xf numFmtId="0" fontId="1" fillId="0" borderId="3" xfId="1" applyBorder="1" applyAlignment="1" applyProtection="1">
      <alignment vertical="center"/>
      <protection hidden="1"/>
    </xf>
    <xf numFmtId="0" fontId="8" fillId="2" borderId="55" xfId="1" applyFont="1" applyFill="1" applyBorder="1" applyAlignment="1" applyProtection="1">
      <alignment horizontal="center" vertical="center"/>
      <protection hidden="1"/>
    </xf>
    <xf numFmtId="0" fontId="8" fillId="2" borderId="56" xfId="1" applyFont="1" applyFill="1" applyBorder="1" applyAlignment="1" applyProtection="1">
      <alignment horizontal="center" vertical="center"/>
      <protection hidden="1"/>
    </xf>
    <xf numFmtId="2" fontId="8" fillId="0" borderId="55" xfId="1" applyNumberFormat="1" applyFont="1" applyBorder="1" applyAlignment="1" applyProtection="1">
      <alignment horizontal="center" vertical="center"/>
      <protection hidden="1"/>
    </xf>
    <xf numFmtId="2" fontId="8" fillId="0" borderId="56" xfId="1" applyNumberFormat="1" applyFont="1" applyBorder="1" applyAlignment="1" applyProtection="1">
      <alignment horizontal="center" vertical="center"/>
      <protection hidden="1"/>
    </xf>
    <xf numFmtId="0" fontId="53" fillId="2" borderId="0" xfId="1" applyFont="1" applyFill="1" applyAlignment="1" applyProtection="1">
      <alignment horizontal="center"/>
      <protection hidden="1"/>
    </xf>
    <xf numFmtId="0" fontId="55" fillId="2" borderId="57" xfId="1" applyFont="1" applyFill="1" applyBorder="1" applyAlignment="1" applyProtection="1">
      <alignment horizontal="center" vertical="center"/>
      <protection hidden="1"/>
    </xf>
    <xf numFmtId="0" fontId="55" fillId="2" borderId="58" xfId="1" applyFont="1" applyFill="1" applyBorder="1" applyAlignment="1" applyProtection="1">
      <alignment horizontal="center" vertical="center"/>
      <protection hidden="1"/>
    </xf>
    <xf numFmtId="0" fontId="53" fillId="2" borderId="65" xfId="1" applyFont="1" applyFill="1" applyBorder="1" applyAlignment="1" applyProtection="1">
      <alignment horizontal="center" vertical="center"/>
      <protection hidden="1"/>
    </xf>
    <xf numFmtId="0" fontId="53" fillId="2" borderId="66" xfId="1" applyFont="1" applyFill="1" applyBorder="1" applyAlignment="1" applyProtection="1">
      <alignment horizontal="center" vertical="center"/>
      <protection hidden="1"/>
    </xf>
    <xf numFmtId="1" fontId="60" fillId="2" borderId="215" xfId="1" applyNumberFormat="1" applyFont="1" applyFill="1" applyBorder="1" applyAlignment="1" applyProtection="1">
      <alignment horizontal="center" vertical="center" wrapText="1"/>
      <protection hidden="1"/>
    </xf>
    <xf numFmtId="1" fontId="60" fillId="2" borderId="217" xfId="1" applyNumberFormat="1" applyFont="1" applyFill="1" applyBorder="1" applyAlignment="1" applyProtection="1">
      <alignment horizontal="center" vertical="center" wrapText="1"/>
      <protection hidden="1"/>
    </xf>
    <xf numFmtId="0" fontId="11" fillId="2" borderId="13" xfId="1" applyFont="1" applyFill="1" applyBorder="1" applyAlignment="1" applyProtection="1">
      <alignment horizontal="center" vertical="center"/>
      <protection hidden="1"/>
    </xf>
    <xf numFmtId="0" fontId="11" fillId="2" borderId="15" xfId="1" applyFont="1" applyFill="1" applyBorder="1" applyAlignment="1" applyProtection="1">
      <alignment horizontal="center" vertical="center"/>
      <protection hidden="1"/>
    </xf>
    <xf numFmtId="2" fontId="11" fillId="2" borderId="70" xfId="1" applyNumberFormat="1" applyFont="1" applyFill="1" applyBorder="1" applyAlignment="1" applyProtection="1">
      <alignment horizontal="center" vertical="center"/>
      <protection hidden="1"/>
    </xf>
    <xf numFmtId="2" fontId="11" fillId="2" borderId="71" xfId="1" applyNumberFormat="1" applyFont="1" applyFill="1" applyBorder="1" applyAlignment="1" applyProtection="1">
      <alignment horizontal="center" vertical="center"/>
      <protection hidden="1"/>
    </xf>
    <xf numFmtId="0" fontId="3" fillId="13" borderId="73" xfId="1" applyFont="1" applyFill="1" applyBorder="1" applyAlignment="1" applyProtection="1">
      <alignment horizontal="left" vertical="center" indent="1"/>
      <protection locked="0" hidden="1"/>
    </xf>
    <xf numFmtId="0" fontId="1" fillId="0" borderId="74" xfId="1" applyBorder="1" applyAlignment="1" applyProtection="1">
      <alignment horizontal="left" vertical="center" indent="1"/>
      <protection locked="0" hidden="1"/>
    </xf>
    <xf numFmtId="0" fontId="1" fillId="0" borderId="78" xfId="1" applyBorder="1" applyAlignment="1" applyProtection="1">
      <alignment horizontal="left" vertical="center" indent="1"/>
      <protection locked="0" hidden="1"/>
    </xf>
    <xf numFmtId="0" fontId="1" fillId="0" borderId="7" xfId="1" applyBorder="1" applyAlignment="1" applyProtection="1">
      <alignment horizontal="left" vertical="center" indent="1"/>
      <protection locked="0" hidden="1"/>
    </xf>
    <xf numFmtId="0" fontId="21" fillId="13" borderId="80" xfId="1" applyFont="1" applyFill="1" applyBorder="1" applyAlignment="1" applyProtection="1">
      <alignment horizontal="left" vertical="top"/>
      <protection hidden="1"/>
    </xf>
    <xf numFmtId="0" fontId="1" fillId="0" borderId="11" xfId="1" applyBorder="1" applyProtection="1">
      <protection hidden="1"/>
    </xf>
    <xf numFmtId="0" fontId="71" fillId="2" borderId="218" xfId="4" applyFont="1" applyFill="1" applyBorder="1" applyAlignment="1" applyProtection="1">
      <alignment horizontal="center" vertical="center" wrapText="1"/>
      <protection hidden="1"/>
    </xf>
    <xf numFmtId="0" fontId="71" fillId="2" borderId="217" xfId="4" applyFont="1" applyFill="1" applyBorder="1" applyAlignment="1" applyProtection="1">
      <alignment horizontal="center" vertical="center" wrapText="1"/>
      <protection hidden="1"/>
    </xf>
    <xf numFmtId="0" fontId="72" fillId="2" borderId="85" xfId="4" applyFont="1" applyFill="1" applyBorder="1" applyAlignment="1" applyProtection="1">
      <alignment horizontal="center" vertical="center" wrapText="1"/>
      <protection hidden="1"/>
    </xf>
    <xf numFmtId="0" fontId="72" fillId="2" borderId="46" xfId="4" applyFont="1" applyFill="1" applyBorder="1" applyAlignment="1" applyProtection="1">
      <alignment horizontal="center" vertical="center" wrapText="1"/>
      <protection hidden="1"/>
    </xf>
    <xf numFmtId="1" fontId="67" fillId="2" borderId="0" xfId="4" applyNumberFormat="1" applyFont="1" applyFill="1" applyAlignment="1" applyProtection="1">
      <alignment horizontal="center" vertical="center"/>
      <protection hidden="1"/>
    </xf>
    <xf numFmtId="0" fontId="67" fillId="2" borderId="0" xfId="4" applyFont="1" applyFill="1" applyAlignment="1" applyProtection="1">
      <alignment horizontal="center" vertical="center"/>
      <protection hidden="1"/>
    </xf>
    <xf numFmtId="0" fontId="2" fillId="2" borderId="0" xfId="4" applyFont="1" applyFill="1" applyAlignment="1" applyProtection="1">
      <alignment horizontal="center"/>
      <protection hidden="1"/>
    </xf>
    <xf numFmtId="0" fontId="2" fillId="2" borderId="0" xfId="4" applyFont="1" applyFill="1" applyAlignment="1" applyProtection="1">
      <alignment horizontal="right"/>
      <protection hidden="1"/>
    </xf>
    <xf numFmtId="0" fontId="68" fillId="2" borderId="0" xfId="4" applyFont="1" applyFill="1" applyAlignment="1" applyProtection="1">
      <alignment horizontal="center"/>
      <protection hidden="1"/>
    </xf>
    <xf numFmtId="0" fontId="6" fillId="2" borderId="0" xfId="4" applyFont="1" applyFill="1" applyAlignment="1" applyProtection="1">
      <alignment horizontal="left" vertical="center" wrapText="1" indent="1"/>
      <protection hidden="1"/>
    </xf>
    <xf numFmtId="0" fontId="71" fillId="2" borderId="14" xfId="4" applyFont="1" applyFill="1" applyBorder="1" applyAlignment="1" applyProtection="1">
      <alignment vertical="center" wrapText="1"/>
      <protection hidden="1"/>
    </xf>
    <xf numFmtId="0" fontId="71" fillId="2" borderId="3" xfId="4" applyFont="1" applyFill="1" applyBorder="1" applyAlignment="1" applyProtection="1">
      <alignment vertical="center" wrapText="1"/>
      <protection hidden="1"/>
    </xf>
    <xf numFmtId="0" fontId="73" fillId="2" borderId="87" xfId="4" applyFont="1" applyFill="1" applyBorder="1" applyAlignment="1" applyProtection="1">
      <alignment vertical="center"/>
      <protection hidden="1"/>
    </xf>
    <xf numFmtId="0" fontId="73" fillId="2" borderId="3" xfId="4" applyFont="1" applyFill="1" applyBorder="1" applyAlignment="1" applyProtection="1">
      <alignment vertical="center"/>
      <protection hidden="1"/>
    </xf>
    <xf numFmtId="4" fontId="72" fillId="0" borderId="1" xfId="4" applyNumberFormat="1" applyFont="1" applyBorder="1" applyAlignment="1">
      <alignment horizontal="right" vertical="center"/>
    </xf>
    <xf numFmtId="4" fontId="72" fillId="0" borderId="8" xfId="4" applyNumberFormat="1" applyFont="1" applyBorder="1" applyAlignment="1">
      <alignment horizontal="right" vertical="center"/>
    </xf>
    <xf numFmtId="169" fontId="72" fillId="2" borderId="61" xfId="5" applyNumberFormat="1" applyFont="1" applyFill="1" applyBorder="1" applyAlignment="1" applyProtection="1">
      <alignment horizontal="right" vertical="center"/>
      <protection hidden="1"/>
    </xf>
    <xf numFmtId="169" fontId="72" fillId="2" borderId="46" xfId="5" applyNumberFormat="1" applyFont="1" applyFill="1" applyBorder="1" applyAlignment="1" applyProtection="1">
      <alignment horizontal="right" vertical="center"/>
      <protection hidden="1"/>
    </xf>
    <xf numFmtId="0" fontId="75" fillId="2" borderId="10" xfId="4" applyFont="1" applyFill="1" applyBorder="1" applyAlignment="1" applyProtection="1">
      <alignment horizontal="left" vertical="center" wrapText="1"/>
      <protection hidden="1"/>
    </xf>
    <xf numFmtId="0" fontId="75" fillId="2" borderId="11" xfId="4" applyFont="1" applyFill="1" applyBorder="1" applyAlignment="1" applyProtection="1">
      <alignment horizontal="left" vertical="center" wrapText="1"/>
      <protection hidden="1"/>
    </xf>
    <xf numFmtId="4" fontId="70" fillId="13" borderId="1" xfId="4" applyNumberFormat="1" applyFont="1" applyFill="1" applyBorder="1" applyAlignment="1" applyProtection="1">
      <alignment horizontal="right" vertical="center"/>
      <protection locked="0"/>
    </xf>
    <xf numFmtId="4" fontId="70" fillId="13" borderId="8" xfId="4" applyNumberFormat="1" applyFont="1" applyFill="1" applyBorder="1" applyAlignment="1" applyProtection="1">
      <alignment horizontal="right" vertical="center"/>
      <protection locked="0"/>
    </xf>
    <xf numFmtId="169" fontId="73" fillId="2" borderId="61" xfId="5" applyNumberFormat="1" applyFont="1" applyFill="1" applyBorder="1" applyAlignment="1" applyProtection="1">
      <alignment horizontal="right" vertical="center"/>
      <protection hidden="1"/>
    </xf>
    <xf numFmtId="169" fontId="73" fillId="2" borderId="46" xfId="5" applyNumberFormat="1" applyFont="1" applyFill="1" applyBorder="1" applyAlignment="1" applyProtection="1">
      <alignment horizontal="right" vertical="center"/>
      <protection hidden="1"/>
    </xf>
    <xf numFmtId="2" fontId="73" fillId="14" borderId="89" xfId="4" applyNumberFormat="1" applyFont="1" applyFill="1" applyBorder="1" applyAlignment="1">
      <alignment horizontal="center" vertical="center"/>
    </xf>
    <xf numFmtId="2" fontId="73" fillId="14" borderId="90" xfId="4" applyNumberFormat="1" applyFont="1" applyFill="1" applyBorder="1" applyAlignment="1">
      <alignment horizontal="center" vertical="center"/>
    </xf>
    <xf numFmtId="4" fontId="70" fillId="13" borderId="3" xfId="4" applyNumberFormat="1" applyFont="1" applyFill="1" applyBorder="1" applyAlignment="1" applyProtection="1">
      <alignment horizontal="right" vertical="center"/>
      <protection locked="0"/>
    </xf>
    <xf numFmtId="4" fontId="70" fillId="13" borderId="11" xfId="4" applyNumberFormat="1" applyFont="1" applyFill="1" applyBorder="1" applyAlignment="1" applyProtection="1">
      <alignment horizontal="right" vertical="center"/>
      <protection locked="0"/>
    </xf>
    <xf numFmtId="4" fontId="70" fillId="13" borderId="1" xfId="4" applyNumberFormat="1" applyFont="1" applyFill="1" applyBorder="1" applyAlignment="1" applyProtection="1">
      <alignment horizontal="center" vertical="center"/>
      <protection locked="0"/>
    </xf>
    <xf numFmtId="4" fontId="70" fillId="13" borderId="8" xfId="4" applyNumberFormat="1" applyFont="1" applyFill="1" applyBorder="1" applyAlignment="1" applyProtection="1">
      <alignment horizontal="center" vertical="center"/>
      <protection locked="0"/>
    </xf>
    <xf numFmtId="0" fontId="75" fillId="14" borderId="10" xfId="4" applyFont="1" applyFill="1" applyBorder="1" applyAlignment="1" applyProtection="1">
      <alignment horizontal="right" vertical="center" wrapText="1"/>
      <protection hidden="1"/>
    </xf>
    <xf numFmtId="169" fontId="72" fillId="2" borderId="93" xfId="5" applyNumberFormat="1" applyFont="1" applyFill="1" applyBorder="1" applyAlignment="1" applyProtection="1">
      <alignment vertical="center"/>
      <protection hidden="1"/>
    </xf>
    <xf numFmtId="169" fontId="72" fillId="2" borderId="46" xfId="5" applyNumberFormat="1" applyFont="1" applyFill="1" applyBorder="1" applyAlignment="1" applyProtection="1">
      <alignment vertical="center"/>
      <protection hidden="1"/>
    </xf>
    <xf numFmtId="0" fontId="71" fillId="2" borderId="10" xfId="4" applyFont="1" applyFill="1" applyBorder="1" applyAlignment="1" applyProtection="1">
      <alignment horizontal="left" vertical="center" wrapText="1"/>
      <protection hidden="1"/>
    </xf>
    <xf numFmtId="0" fontId="71" fillId="2" borderId="87" xfId="4" applyFont="1" applyFill="1" applyBorder="1" applyAlignment="1" applyProtection="1">
      <alignment horizontal="left" vertical="center" wrapText="1"/>
      <protection hidden="1"/>
    </xf>
    <xf numFmtId="4" fontId="70" fillId="13" borderId="7" xfId="4" applyNumberFormat="1" applyFont="1" applyFill="1" applyBorder="1" applyAlignment="1" applyProtection="1">
      <alignment horizontal="right" vertical="center"/>
      <protection locked="0"/>
    </xf>
    <xf numFmtId="4" fontId="70" fillId="13" borderId="5" xfId="4" applyNumberFormat="1" applyFont="1" applyFill="1" applyBorder="1" applyAlignment="1" applyProtection="1">
      <alignment horizontal="right" vertical="center"/>
      <protection locked="0"/>
    </xf>
    <xf numFmtId="169" fontId="73" fillId="2" borderId="93" xfId="5" applyNumberFormat="1" applyFont="1" applyFill="1" applyBorder="1" applyAlignment="1" applyProtection="1">
      <alignment horizontal="right" vertical="center"/>
      <protection hidden="1"/>
    </xf>
    <xf numFmtId="0" fontId="71" fillId="2" borderId="0" xfId="4" applyFont="1" applyFill="1" applyAlignment="1" applyProtection="1">
      <alignment horizontal="right" vertical="center" wrapText="1"/>
      <protection hidden="1"/>
    </xf>
    <xf numFmtId="0" fontId="71" fillId="2" borderId="94" xfId="4" applyFont="1" applyFill="1" applyBorder="1" applyAlignment="1" applyProtection="1">
      <alignment horizontal="left" vertical="center" wrapText="1"/>
      <protection hidden="1"/>
    </xf>
    <xf numFmtId="0" fontId="71" fillId="2" borderId="59" xfId="4" applyFont="1" applyFill="1" applyBorder="1" applyAlignment="1" applyProtection="1">
      <alignment horizontal="center" vertical="center"/>
      <protection hidden="1"/>
    </xf>
    <xf numFmtId="0" fontId="71" fillId="2" borderId="88" xfId="4" applyFont="1" applyFill="1" applyBorder="1" applyAlignment="1" applyProtection="1">
      <alignment horizontal="center" vertical="center"/>
      <protection hidden="1"/>
    </xf>
    <xf numFmtId="0" fontId="73" fillId="2" borderId="0" xfId="4" applyFont="1" applyFill="1" applyProtection="1">
      <protection hidden="1"/>
    </xf>
    <xf numFmtId="0" fontId="73" fillId="2" borderId="7" xfId="4" applyFont="1" applyFill="1" applyBorder="1" applyProtection="1">
      <protection hidden="1"/>
    </xf>
    <xf numFmtId="4" fontId="72" fillId="2" borderId="5" xfId="4" applyNumberFormat="1" applyFont="1" applyFill="1" applyBorder="1" applyAlignment="1" applyProtection="1">
      <alignment horizontal="right" vertical="center"/>
      <protection hidden="1"/>
    </xf>
    <xf numFmtId="4" fontId="72" fillId="2" borderId="8" xfId="4" applyNumberFormat="1" applyFont="1" applyFill="1" applyBorder="1" applyAlignment="1" applyProtection="1">
      <alignment horizontal="right" vertical="center"/>
      <protection hidden="1"/>
    </xf>
    <xf numFmtId="169" fontId="73" fillId="2" borderId="61" xfId="5" applyNumberFormat="1" applyFont="1" applyFill="1" applyBorder="1" applyAlignment="1" applyProtection="1">
      <alignment vertical="center"/>
      <protection hidden="1"/>
    </xf>
    <xf numFmtId="169" fontId="73" fillId="2" borderId="46" xfId="5" applyNumberFormat="1" applyFont="1" applyFill="1" applyBorder="1" applyAlignment="1" applyProtection="1">
      <alignment vertical="center"/>
      <protection hidden="1"/>
    </xf>
    <xf numFmtId="0" fontId="79" fillId="2" borderId="12" xfId="4" applyFont="1" applyFill="1" applyBorder="1" applyAlignment="1" applyProtection="1">
      <alignment horizontal="center" vertical="center"/>
      <protection hidden="1"/>
    </xf>
    <xf numFmtId="0" fontId="72" fillId="2" borderId="12" xfId="4" applyFont="1" applyFill="1" applyBorder="1" applyAlignment="1" applyProtection="1">
      <alignment horizontal="center" vertical="center"/>
      <protection hidden="1"/>
    </xf>
    <xf numFmtId="0" fontId="72" fillId="2" borderId="13" xfId="4" applyFont="1" applyFill="1" applyBorder="1" applyAlignment="1" applyProtection="1">
      <alignment horizontal="center" vertical="center"/>
      <protection hidden="1"/>
    </xf>
    <xf numFmtId="0" fontId="72" fillId="2" borderId="15" xfId="4" applyFont="1" applyFill="1" applyBorder="1" applyAlignment="1" applyProtection="1">
      <alignment horizontal="center" vertical="center"/>
      <protection hidden="1"/>
    </xf>
    <xf numFmtId="0" fontId="85" fillId="15" borderId="96" xfId="4" applyFont="1" applyFill="1" applyBorder="1" applyAlignment="1">
      <alignment horizontal="left" vertical="center" wrapText="1"/>
    </xf>
    <xf numFmtId="0" fontId="85" fillId="15" borderId="97" xfId="4" applyFont="1" applyFill="1" applyBorder="1" applyAlignment="1">
      <alignment horizontal="left" vertical="center" wrapText="1"/>
    </xf>
    <xf numFmtId="0" fontId="85" fillId="15" borderId="98" xfId="4" applyFont="1" applyFill="1" applyBorder="1" applyAlignment="1">
      <alignment horizontal="left" vertical="center" wrapText="1"/>
    </xf>
    <xf numFmtId="0" fontId="15" fillId="2" borderId="99" xfId="4" applyFont="1" applyFill="1" applyBorder="1" applyAlignment="1" applyProtection="1">
      <alignment horizontal="right"/>
      <protection locked="0"/>
    </xf>
    <xf numFmtId="14" fontId="15" fillId="2" borderId="100" xfId="5" applyNumberFormat="1" applyFont="1" applyFill="1" applyBorder="1" applyAlignment="1" applyProtection="1">
      <alignment horizontal="center"/>
      <protection locked="0"/>
    </xf>
    <xf numFmtId="0" fontId="15" fillId="2" borderId="12" xfId="4" applyFont="1" applyFill="1" applyBorder="1" applyAlignment="1" applyProtection="1">
      <alignment horizontal="left" vertical="center" indent="2"/>
      <protection hidden="1"/>
    </xf>
    <xf numFmtId="0" fontId="80" fillId="5" borderId="12" xfId="4" applyFont="1" applyFill="1" applyBorder="1" applyAlignment="1" applyProtection="1">
      <alignment horizontal="center" vertical="center"/>
      <protection locked="0" hidden="1"/>
    </xf>
    <xf numFmtId="0" fontId="80" fillId="5" borderId="13" xfId="4" applyFont="1" applyFill="1" applyBorder="1" applyAlignment="1" applyProtection="1">
      <alignment horizontal="center" vertical="center"/>
      <protection locked="0" hidden="1"/>
    </xf>
    <xf numFmtId="0" fontId="80" fillId="5" borderId="15" xfId="4" applyFont="1" applyFill="1" applyBorder="1" applyAlignment="1" applyProtection="1">
      <alignment horizontal="center" vertical="center"/>
      <protection locked="0" hidden="1"/>
    </xf>
    <xf numFmtId="0" fontId="81" fillId="2" borderId="12" xfId="4" applyFont="1" applyFill="1" applyBorder="1" applyAlignment="1" applyProtection="1">
      <alignment horizontal="left" vertical="center" indent="2"/>
      <protection hidden="1"/>
    </xf>
    <xf numFmtId="2" fontId="82" fillId="2" borderId="12" xfId="4" applyNumberFormat="1" applyFont="1" applyFill="1" applyBorder="1" applyAlignment="1" applyProtection="1">
      <alignment horizontal="center" vertical="center"/>
      <protection hidden="1"/>
    </xf>
    <xf numFmtId="2" fontId="82" fillId="2" borderId="13" xfId="4" applyNumberFormat="1" applyFont="1" applyFill="1" applyBorder="1" applyAlignment="1" applyProtection="1">
      <alignment horizontal="center" vertical="center"/>
      <protection hidden="1"/>
    </xf>
    <xf numFmtId="2" fontId="82" fillId="2" borderId="15" xfId="4" applyNumberFormat="1" applyFont="1" applyFill="1" applyBorder="1" applyAlignment="1" applyProtection="1">
      <alignment horizontal="center" vertical="center"/>
      <protection hidden="1"/>
    </xf>
    <xf numFmtId="0" fontId="1" fillId="0" borderId="1" xfId="6" applyFont="1" applyBorder="1" applyAlignment="1">
      <alignment horizontal="center" vertical="center"/>
    </xf>
    <xf numFmtId="0" fontId="1" fillId="0" borderId="8" xfId="6" applyFont="1" applyBorder="1" applyAlignment="1">
      <alignment horizontal="center" vertical="center"/>
    </xf>
    <xf numFmtId="0" fontId="1" fillId="0" borderId="2" xfId="6" applyFont="1" applyBorder="1" applyAlignment="1">
      <alignment horizontal="left" vertical="center" indent="1"/>
    </xf>
    <xf numFmtId="0" fontId="1" fillId="0" borderId="87" xfId="6" applyFont="1" applyBorder="1" applyAlignment="1">
      <alignment horizontal="left" vertical="center" indent="1"/>
    </xf>
    <xf numFmtId="0" fontId="1" fillId="0" borderId="9" xfId="6" applyFont="1" applyBorder="1" applyAlignment="1">
      <alignment horizontal="left" vertical="center" indent="1"/>
    </xf>
    <xf numFmtId="0" fontId="1" fillId="0" borderId="10" xfId="6" applyFont="1" applyBorder="1" applyAlignment="1">
      <alignment horizontal="left" vertical="center" indent="1"/>
    </xf>
    <xf numFmtId="0" fontId="0" fillId="5" borderId="12" xfId="6" applyFont="1" applyFill="1" applyBorder="1" applyAlignment="1" applyProtection="1">
      <alignment horizontal="left" vertical="center" indent="1"/>
      <protection locked="0"/>
    </xf>
    <xf numFmtId="0" fontId="1" fillId="5" borderId="12" xfId="6" applyFont="1" applyFill="1" applyBorder="1" applyAlignment="1" applyProtection="1">
      <alignment horizontal="left" vertical="center" indent="1"/>
      <protection locked="0"/>
    </xf>
    <xf numFmtId="1" fontId="88" fillId="0" borderId="0" xfId="6" applyNumberFormat="1" applyFont="1" applyAlignment="1">
      <alignment horizontal="center"/>
    </xf>
    <xf numFmtId="0" fontId="89" fillId="0" borderId="0" xfId="6" applyFont="1" applyAlignment="1">
      <alignment horizontal="right" vertical="center"/>
    </xf>
    <xf numFmtId="0" fontId="3" fillId="0" borderId="12" xfId="6" applyFont="1" applyBorder="1" applyAlignment="1" applyProtection="1">
      <alignment horizontal="center" vertical="center"/>
      <protection locked="0"/>
    </xf>
    <xf numFmtId="0" fontId="1" fillId="5" borderId="13" xfId="6" applyFont="1" applyFill="1" applyBorder="1" applyAlignment="1" applyProtection="1">
      <alignment horizontal="left" vertical="center" indent="1"/>
      <protection locked="0"/>
    </xf>
    <xf numFmtId="0" fontId="1" fillId="5" borderId="14" xfId="6" applyFont="1" applyFill="1" applyBorder="1" applyAlignment="1" applyProtection="1">
      <alignment horizontal="left" vertical="center" indent="1"/>
      <protection locked="0"/>
    </xf>
    <xf numFmtId="0" fontId="1" fillId="5" borderId="15" xfId="6" applyFont="1" applyFill="1" applyBorder="1" applyAlignment="1" applyProtection="1">
      <alignment horizontal="left" vertical="center" indent="1"/>
      <protection locked="0"/>
    </xf>
    <xf numFmtId="0" fontId="1" fillId="0" borderId="13" xfId="6" applyFont="1" applyBorder="1" applyAlignment="1" applyProtection="1">
      <alignment horizontal="left" vertical="center" indent="1"/>
      <protection locked="0"/>
    </xf>
    <xf numFmtId="0" fontId="1" fillId="0" borderId="14" xfId="6" applyFont="1" applyBorder="1" applyAlignment="1" applyProtection="1">
      <alignment horizontal="left" vertical="center" indent="1"/>
      <protection locked="0"/>
    </xf>
    <xf numFmtId="0" fontId="1" fillId="0" borderId="15" xfId="6" applyFont="1" applyBorder="1" applyAlignment="1" applyProtection="1">
      <alignment horizontal="left" vertical="center" indent="1"/>
      <protection locked="0"/>
    </xf>
    <xf numFmtId="170" fontId="0" fillId="5" borderId="12" xfId="6" applyNumberFormat="1" applyFont="1" applyFill="1" applyBorder="1" applyAlignment="1" applyProtection="1">
      <alignment horizontal="left" vertical="center" indent="1"/>
      <protection locked="0"/>
    </xf>
    <xf numFmtId="170" fontId="1" fillId="5" borderId="12" xfId="6" applyNumberFormat="1" applyFont="1" applyFill="1" applyBorder="1" applyAlignment="1" applyProtection="1">
      <alignment horizontal="left" vertical="center" indent="1"/>
      <protection locked="0"/>
    </xf>
    <xf numFmtId="0" fontId="0" fillId="7" borderId="13" xfId="6" applyFont="1" applyFill="1" applyBorder="1" applyAlignment="1" applyProtection="1">
      <alignment horizontal="left" vertical="center" indent="1"/>
      <protection locked="0"/>
    </xf>
    <xf numFmtId="0" fontId="1" fillId="7" borderId="14" xfId="6" applyFont="1" applyFill="1" applyBorder="1" applyAlignment="1" applyProtection="1">
      <alignment horizontal="left" vertical="center" indent="1"/>
      <protection locked="0"/>
    </xf>
    <xf numFmtId="0" fontId="1" fillId="7" borderId="15" xfId="6" applyFont="1" applyFill="1" applyBorder="1" applyAlignment="1" applyProtection="1">
      <alignment horizontal="left" vertical="center" indent="1"/>
      <protection locked="0"/>
    </xf>
    <xf numFmtId="0" fontId="0" fillId="5" borderId="13" xfId="6" applyFont="1" applyFill="1" applyBorder="1" applyAlignment="1" applyProtection="1">
      <alignment horizontal="left" vertical="center" indent="1"/>
      <protection locked="0"/>
    </xf>
    <xf numFmtId="14" fontId="1" fillId="5" borderId="12" xfId="6" applyNumberFormat="1" applyFont="1" applyFill="1" applyBorder="1" applyAlignment="1" applyProtection="1">
      <alignment horizontal="left" vertical="center" indent="1"/>
      <protection locked="0"/>
    </xf>
    <xf numFmtId="0" fontId="93" fillId="0" borderId="0" xfId="6" applyFont="1" applyAlignment="1" applyProtection="1">
      <alignment horizontal="center" vertical="center"/>
      <protection locked="0"/>
    </xf>
    <xf numFmtId="0" fontId="88" fillId="0" borderId="13" xfId="6" applyFont="1" applyBorder="1" applyAlignment="1">
      <alignment horizontal="center" vertical="center"/>
    </xf>
    <xf numFmtId="0" fontId="88" fillId="0" borderId="14" xfId="6" applyFont="1" applyBorder="1" applyAlignment="1">
      <alignment horizontal="center" vertical="center"/>
    </xf>
    <xf numFmtId="0" fontId="88" fillId="0" borderId="15" xfId="6" applyFont="1" applyBorder="1" applyAlignment="1">
      <alignment horizontal="center" vertical="center"/>
    </xf>
    <xf numFmtId="0" fontId="96" fillId="0" borderId="13" xfId="6" applyFont="1" applyBorder="1" applyAlignment="1">
      <alignment horizontal="center" vertical="center"/>
    </xf>
    <xf numFmtId="0" fontId="96" fillId="0" borderId="14" xfId="6" applyFont="1" applyBorder="1" applyAlignment="1">
      <alignment horizontal="center" vertical="center"/>
    </xf>
    <xf numFmtId="0" fontId="96" fillId="0" borderId="15" xfId="6" applyFont="1" applyBorder="1" applyAlignment="1">
      <alignment horizontal="center" vertical="center"/>
    </xf>
    <xf numFmtId="0" fontId="1" fillId="0" borderId="1" xfId="6" applyFont="1" applyBorder="1" applyAlignment="1" applyProtection="1">
      <alignment horizontal="center" vertical="center" textRotation="90" wrapText="1"/>
      <protection locked="0"/>
    </xf>
    <xf numFmtId="0" fontId="1" fillId="0" borderId="5" xfId="6" applyFont="1" applyBorder="1" applyAlignment="1" applyProtection="1">
      <alignment horizontal="center" vertical="center" textRotation="90" wrapText="1"/>
      <protection locked="0"/>
    </xf>
    <xf numFmtId="0" fontId="1" fillId="0" borderId="8" xfId="6" applyFont="1" applyBorder="1" applyAlignment="1" applyProtection="1">
      <alignment horizontal="center" vertical="center" textRotation="90" wrapText="1"/>
      <protection locked="0"/>
    </xf>
    <xf numFmtId="0" fontId="37" fillId="0" borderId="13" xfId="7" applyFont="1" applyBorder="1" applyAlignment="1" applyProtection="1">
      <alignment horizontal="left" vertical="center"/>
      <protection locked="0"/>
    </xf>
    <xf numFmtId="0" fontId="37" fillId="0" borderId="15" xfId="7" applyFont="1" applyBorder="1" applyAlignment="1" applyProtection="1">
      <alignment horizontal="left" vertical="center"/>
      <protection locked="0"/>
    </xf>
    <xf numFmtId="0" fontId="37" fillId="5" borderId="13" xfId="6" applyFont="1" applyFill="1" applyBorder="1" applyAlignment="1" applyProtection="1">
      <alignment vertical="center"/>
      <protection locked="0"/>
    </xf>
    <xf numFmtId="0" fontId="37" fillId="5" borderId="15" xfId="6" applyFont="1" applyFill="1" applyBorder="1" applyAlignment="1" applyProtection="1">
      <alignment vertical="center"/>
      <protection locked="0"/>
    </xf>
    <xf numFmtId="0" fontId="7" fillId="0" borderId="13" xfId="6" applyFont="1" applyBorder="1" applyAlignment="1">
      <alignment horizontal="left" vertical="center" indent="1"/>
    </xf>
    <xf numFmtId="0" fontId="7" fillId="0" borderId="14" xfId="6" applyFont="1" applyBorder="1" applyAlignment="1">
      <alignment horizontal="left" vertical="center" indent="1"/>
    </xf>
    <xf numFmtId="0" fontId="7" fillId="0" borderId="15" xfId="6" applyFont="1" applyBorder="1" applyAlignment="1">
      <alignment horizontal="left" vertical="center" indent="1"/>
    </xf>
    <xf numFmtId="0" fontId="1" fillId="0" borderId="6" xfId="6" quotePrefix="1" applyFont="1" applyBorder="1" applyAlignment="1">
      <alignment horizontal="left" vertical="center"/>
    </xf>
    <xf numFmtId="0" fontId="1" fillId="0" borderId="0" xfId="6" quotePrefix="1" applyFont="1" applyAlignment="1">
      <alignment horizontal="left" vertical="center"/>
    </xf>
    <xf numFmtId="0" fontId="1" fillId="0" borderId="12" xfId="6" applyFont="1" applyBorder="1" applyAlignment="1" applyProtection="1">
      <alignment horizontal="center" vertical="center" textRotation="90" wrapText="1"/>
      <protection locked="0"/>
    </xf>
    <xf numFmtId="0" fontId="37" fillId="0" borderId="13" xfId="7" quotePrefix="1" applyFont="1" applyBorder="1" applyAlignment="1" applyProtection="1">
      <alignment horizontal="left" vertical="center"/>
      <protection locked="0"/>
    </xf>
    <xf numFmtId="0" fontId="37" fillId="0" borderId="15" xfId="7" quotePrefix="1" applyFont="1" applyBorder="1" applyAlignment="1" applyProtection="1">
      <alignment horizontal="left" vertical="center"/>
      <protection locked="0"/>
    </xf>
    <xf numFmtId="0" fontId="37" fillId="5" borderId="12" xfId="6" applyFont="1" applyFill="1" applyBorder="1" applyAlignment="1" applyProtection="1">
      <alignment vertical="center" wrapText="1"/>
      <protection locked="0"/>
    </xf>
    <xf numFmtId="0" fontId="37" fillId="5" borderId="13" xfId="6" applyFont="1" applyFill="1" applyBorder="1" applyAlignment="1" applyProtection="1">
      <alignment vertical="center" wrapText="1"/>
      <protection locked="0"/>
    </xf>
    <xf numFmtId="0" fontId="37" fillId="5" borderId="15" xfId="6" applyFont="1" applyFill="1" applyBorder="1" applyAlignment="1" applyProtection="1">
      <alignment vertical="center" wrapText="1"/>
      <protection locked="0"/>
    </xf>
    <xf numFmtId="0" fontId="37" fillId="5" borderId="12" xfId="6" applyFont="1" applyFill="1" applyBorder="1" applyAlignment="1" applyProtection="1">
      <alignment horizontal="left" vertical="center" wrapText="1"/>
      <protection locked="0"/>
    </xf>
    <xf numFmtId="0" fontId="0" fillId="0" borderId="0" xfId="6" applyFont="1" applyAlignment="1">
      <alignment horizontal="right" vertical="center"/>
    </xf>
    <xf numFmtId="0" fontId="1" fillId="0" borderId="0" xfId="6" applyFont="1" applyAlignment="1">
      <alignment horizontal="right" vertical="center"/>
    </xf>
    <xf numFmtId="0" fontId="93" fillId="0" borderId="0" xfId="6" applyFont="1" applyAlignment="1">
      <alignment horizontal="left" vertical="center" wrapText="1"/>
    </xf>
    <xf numFmtId="0" fontId="95" fillId="0" borderId="12" xfId="6" applyFont="1" applyBorder="1" applyAlignment="1">
      <alignment horizontal="center" vertical="center" wrapText="1"/>
    </xf>
    <xf numFmtId="0" fontId="1" fillId="0" borderId="13" xfId="6" applyFont="1" applyBorder="1" applyAlignment="1">
      <alignment horizontal="center" vertical="center"/>
    </xf>
    <xf numFmtId="0" fontId="1" fillId="0" borderId="14" xfId="6" applyFont="1" applyBorder="1" applyAlignment="1">
      <alignment horizontal="center" vertical="center"/>
    </xf>
    <xf numFmtId="0" fontId="1" fillId="0" borderId="15" xfId="6" applyFont="1" applyBorder="1" applyAlignment="1">
      <alignment horizontal="center" vertical="center"/>
    </xf>
    <xf numFmtId="0" fontId="104" fillId="0" borderId="10" xfId="6" applyFont="1" applyBorder="1" applyAlignment="1">
      <alignment horizontal="center" vertical="center"/>
    </xf>
    <xf numFmtId="0" fontId="0" fillId="5" borderId="14" xfId="6" applyFont="1" applyFill="1" applyBorder="1" applyAlignment="1" applyProtection="1">
      <alignment horizontal="left" vertical="center" indent="1"/>
      <protection locked="0"/>
    </xf>
    <xf numFmtId="0" fontId="0" fillId="5" borderId="15" xfId="6" applyFont="1" applyFill="1" applyBorder="1" applyAlignment="1" applyProtection="1">
      <alignment horizontal="left" vertical="center" indent="1"/>
      <protection locked="0"/>
    </xf>
    <xf numFmtId="49" fontId="106" fillId="0" borderId="0" xfId="1" applyNumberFormat="1" applyFont="1" applyAlignment="1">
      <alignment horizontal="center"/>
    </xf>
    <xf numFmtId="0" fontId="8" fillId="0" borderId="0" xfId="1" applyFont="1" applyAlignment="1">
      <alignment horizontal="right"/>
    </xf>
    <xf numFmtId="2" fontId="79" fillId="0" borderId="111" xfId="1" applyNumberFormat="1" applyFont="1" applyBorder="1" applyAlignment="1" applyProtection="1">
      <alignment horizontal="right" vertical="center" wrapText="1"/>
      <protection locked="0"/>
    </xf>
    <xf numFmtId="2" fontId="79" fillId="0" borderId="5" xfId="1" applyNumberFormat="1" applyFont="1" applyBorder="1" applyAlignment="1" applyProtection="1">
      <alignment horizontal="right" vertical="center" wrapText="1"/>
      <protection locked="0"/>
    </xf>
    <xf numFmtId="2" fontId="79" fillId="0" borderId="117" xfId="1" applyNumberFormat="1" applyFont="1" applyBorder="1" applyAlignment="1" applyProtection="1">
      <alignment horizontal="right" vertical="center" wrapText="1"/>
      <protection locked="0"/>
    </xf>
    <xf numFmtId="2" fontId="79" fillId="13" borderId="111" xfId="1" applyNumberFormat="1" applyFont="1" applyFill="1" applyBorder="1" applyAlignment="1" applyProtection="1">
      <alignment horizontal="right" vertical="center"/>
      <protection hidden="1"/>
    </xf>
    <xf numFmtId="2" fontId="79" fillId="13" borderId="5" xfId="1" applyNumberFormat="1" applyFont="1" applyFill="1" applyBorder="1" applyAlignment="1" applyProtection="1">
      <alignment horizontal="right" vertical="center"/>
      <protection hidden="1"/>
    </xf>
    <xf numFmtId="2" fontId="79" fillId="13" borderId="117" xfId="1" applyNumberFormat="1" applyFont="1" applyFill="1" applyBorder="1" applyAlignment="1" applyProtection="1">
      <alignment horizontal="right" vertical="center"/>
      <protection hidden="1"/>
    </xf>
    <xf numFmtId="2" fontId="114" fillId="13" borderId="111" xfId="1" applyNumberFormat="1" applyFont="1" applyFill="1" applyBorder="1" applyAlignment="1" applyProtection="1">
      <alignment horizontal="center" vertical="center"/>
      <protection hidden="1"/>
    </xf>
    <xf numFmtId="2" fontId="114" fillId="13" borderId="5" xfId="1" applyNumberFormat="1" applyFont="1" applyFill="1" applyBorder="1" applyAlignment="1" applyProtection="1">
      <alignment horizontal="center" vertical="center"/>
      <protection hidden="1"/>
    </xf>
    <xf numFmtId="2" fontId="114" fillId="13" borderId="117" xfId="1" applyNumberFormat="1" applyFont="1" applyFill="1" applyBorder="1" applyAlignment="1" applyProtection="1">
      <alignment horizontal="center" vertical="center"/>
      <protection hidden="1"/>
    </xf>
    <xf numFmtId="49" fontId="115" fillId="0" borderId="114" xfId="1" applyNumberFormat="1" applyFont="1" applyBorder="1" applyAlignment="1" applyProtection="1">
      <alignment vertical="top" wrapText="1"/>
      <protection locked="0"/>
    </xf>
    <xf numFmtId="49" fontId="115" fillId="0" borderId="93" xfId="1" applyNumberFormat="1" applyFont="1" applyBorder="1" applyAlignment="1" applyProtection="1">
      <alignment vertical="top" wrapText="1"/>
      <protection locked="0"/>
    </xf>
    <xf numFmtId="49" fontId="115" fillId="0" borderId="120" xfId="1" applyNumberFormat="1" applyFont="1" applyBorder="1" applyAlignment="1" applyProtection="1">
      <alignment vertical="top" wrapText="1"/>
      <protection locked="0"/>
    </xf>
    <xf numFmtId="0" fontId="71" fillId="0" borderId="5" xfId="1" applyFont="1" applyBorder="1" applyAlignment="1" applyProtection="1">
      <alignment horizontal="center" vertical="center" textRotation="90" wrapText="1"/>
      <protection locked="0"/>
    </xf>
    <xf numFmtId="0" fontId="71" fillId="0" borderId="117" xfId="1" applyFont="1" applyBorder="1" applyAlignment="1" applyProtection="1">
      <alignment horizontal="center" vertical="center" textRotation="90" wrapText="1"/>
      <protection locked="0"/>
    </xf>
    <xf numFmtId="0" fontId="15" fillId="0" borderId="111"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wrapText="1"/>
      <protection locked="0"/>
    </xf>
    <xf numFmtId="0" fontId="15" fillId="0" borderId="117" xfId="1" applyFont="1" applyBorder="1" applyAlignment="1" applyProtection="1">
      <alignment horizontal="center" vertical="center" wrapText="1"/>
      <protection locked="0"/>
    </xf>
    <xf numFmtId="0" fontId="70" fillId="0" borderId="111" xfId="1" applyFont="1" applyBorder="1" applyAlignment="1" applyProtection="1">
      <alignment horizontal="left" vertical="center" wrapText="1"/>
      <protection locked="0"/>
    </xf>
    <xf numFmtId="0" fontId="70" fillId="0" borderId="5" xfId="1" applyFont="1" applyBorder="1" applyAlignment="1" applyProtection="1">
      <alignment horizontal="left" vertical="center" wrapText="1"/>
      <protection locked="0"/>
    </xf>
    <xf numFmtId="0" fontId="70" fillId="0" borderId="117" xfId="1" applyFont="1" applyBorder="1" applyAlignment="1" applyProtection="1">
      <alignment horizontal="left" vertical="center" wrapText="1"/>
      <protection locked="0"/>
    </xf>
    <xf numFmtId="0" fontId="15" fillId="0" borderId="113"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118" xfId="1" applyFont="1" applyBorder="1" applyAlignment="1" applyProtection="1">
      <alignment horizontal="center" vertical="center" wrapText="1"/>
      <protection locked="0"/>
    </xf>
    <xf numFmtId="2" fontId="79" fillId="13" borderId="111" xfId="1" applyNumberFormat="1" applyFont="1" applyFill="1" applyBorder="1" applyAlignment="1" applyProtection="1">
      <alignment horizontal="right" vertical="center" wrapText="1"/>
      <protection hidden="1"/>
    </xf>
    <xf numFmtId="2" fontId="79" fillId="13" borderId="5" xfId="1" applyNumberFormat="1" applyFont="1" applyFill="1" applyBorder="1" applyAlignment="1" applyProtection="1">
      <alignment horizontal="right" vertical="center" wrapText="1"/>
      <protection hidden="1"/>
    </xf>
    <xf numFmtId="2" fontId="79" fillId="13" borderId="117" xfId="1" applyNumberFormat="1" applyFont="1" applyFill="1" applyBorder="1" applyAlignment="1" applyProtection="1">
      <alignment horizontal="right" vertical="center" wrapText="1"/>
      <protection hidden="1"/>
    </xf>
    <xf numFmtId="0" fontId="107" fillId="2" borderId="213" xfId="1" applyFont="1" applyFill="1" applyBorder="1" applyAlignment="1" applyProtection="1">
      <alignment horizontal="center" vertical="center"/>
      <protection hidden="1"/>
    </xf>
    <xf numFmtId="0" fontId="110" fillId="2" borderId="213" xfId="1" applyFont="1" applyFill="1" applyBorder="1" applyAlignment="1" applyProtection="1">
      <alignment horizontal="right" vertical="center"/>
      <protection hidden="1"/>
    </xf>
    <xf numFmtId="0" fontId="74" fillId="2" borderId="213" xfId="1" applyFont="1" applyFill="1" applyBorder="1" applyAlignment="1" applyProtection="1">
      <alignment horizontal="right" vertical="center" wrapText="1"/>
      <protection hidden="1"/>
    </xf>
    <xf numFmtId="14" fontId="44" fillId="2" borderId="213" xfId="1" applyNumberFormat="1" applyFont="1" applyFill="1" applyBorder="1" applyAlignment="1" applyProtection="1">
      <alignment horizontal="left" vertical="center"/>
      <protection hidden="1"/>
    </xf>
    <xf numFmtId="0" fontId="111" fillId="0" borderId="110" xfId="1" applyFont="1" applyBorder="1" applyAlignment="1" applyProtection="1">
      <alignment horizontal="center" vertical="center" wrapText="1"/>
      <protection locked="0"/>
    </xf>
    <xf numFmtId="0" fontId="111" fillId="0" borderId="115" xfId="1" applyFont="1" applyBorder="1" applyAlignment="1" applyProtection="1">
      <alignment horizontal="center" vertical="center" wrapText="1"/>
      <protection locked="0"/>
    </xf>
    <xf numFmtId="0" fontId="111" fillId="0" borderId="116" xfId="1" applyFont="1" applyBorder="1" applyAlignment="1" applyProtection="1">
      <alignment horizontal="center" vertical="center" wrapText="1"/>
      <protection locked="0"/>
    </xf>
    <xf numFmtId="12" fontId="111" fillId="0" borderId="111" xfId="1" applyNumberFormat="1" applyFont="1" applyBorder="1" applyAlignment="1" applyProtection="1">
      <alignment horizontal="left" vertical="center" wrapText="1" indent="1"/>
      <protection locked="0"/>
    </xf>
    <xf numFmtId="12" fontId="111" fillId="0" borderId="5" xfId="1" applyNumberFormat="1" applyFont="1" applyBorder="1" applyAlignment="1" applyProtection="1">
      <alignment horizontal="left" vertical="center" wrapText="1" indent="1"/>
      <protection locked="0"/>
    </xf>
    <xf numFmtId="12" fontId="111" fillId="0" borderId="117" xfId="1" applyNumberFormat="1" applyFont="1" applyBorder="1" applyAlignment="1" applyProtection="1">
      <alignment horizontal="left" vertical="center" wrapText="1" indent="1"/>
      <protection locked="0"/>
    </xf>
    <xf numFmtId="0" fontId="80" fillId="0" borderId="111" xfId="1" applyFont="1" applyBorder="1" applyAlignment="1" applyProtection="1">
      <alignment horizontal="center" vertical="center" wrapText="1"/>
      <protection locked="0"/>
    </xf>
    <xf numFmtId="0" fontId="80" fillId="0" borderId="5" xfId="1" applyFont="1" applyBorder="1" applyAlignment="1" applyProtection="1">
      <alignment horizontal="center" vertical="center" wrapText="1"/>
      <protection locked="0"/>
    </xf>
    <xf numFmtId="0" fontId="80" fillId="0" borderId="117" xfId="1" applyFont="1" applyBorder="1" applyAlignment="1" applyProtection="1">
      <alignment horizontal="center" vertical="center" wrapText="1"/>
      <protection locked="0"/>
    </xf>
    <xf numFmtId="0" fontId="15" fillId="0" borderId="111"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117" xfId="1" applyFont="1" applyBorder="1" applyAlignment="1" applyProtection="1">
      <alignment horizontal="center" vertical="center"/>
      <protection locked="0"/>
    </xf>
    <xf numFmtId="2" fontId="79" fillId="13" borderId="111" xfId="1" applyNumberFormat="1" applyFont="1" applyFill="1" applyBorder="1" applyAlignment="1" applyProtection="1">
      <alignment horizontal="right"/>
      <protection hidden="1"/>
    </xf>
    <xf numFmtId="2" fontId="79" fillId="13" borderId="5" xfId="1" applyNumberFormat="1" applyFont="1" applyFill="1" applyBorder="1" applyAlignment="1" applyProtection="1">
      <alignment horizontal="right"/>
      <protection hidden="1"/>
    </xf>
    <xf numFmtId="49" fontId="115" fillId="0" borderId="109" xfId="1" applyNumberFormat="1" applyFont="1" applyBorder="1" applyAlignment="1" applyProtection="1">
      <alignment vertical="top" wrapText="1"/>
      <protection locked="0"/>
    </xf>
    <xf numFmtId="2" fontId="65" fillId="13" borderId="5" xfId="1" applyNumberFormat="1" applyFont="1" applyFill="1" applyBorder="1" applyAlignment="1" applyProtection="1">
      <alignment horizontal="right" vertical="top"/>
      <protection hidden="1"/>
    </xf>
    <xf numFmtId="2" fontId="65" fillId="13" borderId="117" xfId="1" applyNumberFormat="1" applyFont="1" applyFill="1" applyBorder="1" applyAlignment="1" applyProtection="1">
      <alignment horizontal="right" vertical="top"/>
      <protection hidden="1"/>
    </xf>
    <xf numFmtId="2" fontId="65" fillId="13" borderId="5" xfId="1" applyNumberFormat="1" applyFont="1" applyFill="1" applyBorder="1" applyAlignment="1" applyProtection="1">
      <alignment horizontal="center" vertical="top"/>
      <protection hidden="1"/>
    </xf>
    <xf numFmtId="2" fontId="65" fillId="13" borderId="117" xfId="1" applyNumberFormat="1" applyFont="1" applyFill="1" applyBorder="1" applyAlignment="1" applyProtection="1">
      <alignment horizontal="center" vertical="top"/>
      <protection hidden="1"/>
    </xf>
    <xf numFmtId="0" fontId="70" fillId="0" borderId="111" xfId="1" applyFont="1" applyBorder="1" applyAlignment="1" applyProtection="1">
      <alignment vertical="center" wrapText="1"/>
      <protection locked="0"/>
    </xf>
    <xf numFmtId="0" fontId="70" fillId="0" borderId="5" xfId="1" applyFont="1" applyBorder="1" applyAlignment="1" applyProtection="1">
      <alignment vertical="center" wrapText="1"/>
      <protection locked="0"/>
    </xf>
    <xf numFmtId="0" fontId="70" fillId="0" borderId="117" xfId="1" applyFont="1" applyBorder="1" applyAlignment="1" applyProtection="1">
      <alignment vertical="center" wrapText="1"/>
      <protection locked="0"/>
    </xf>
    <xf numFmtId="0" fontId="72" fillId="0" borderId="111" xfId="1" applyFont="1" applyBorder="1" applyAlignment="1" applyProtection="1">
      <alignment horizontal="center" vertical="center" wrapText="1"/>
      <protection locked="0"/>
    </xf>
    <xf numFmtId="0" fontId="72" fillId="0" borderId="8" xfId="1" applyFont="1" applyBorder="1" applyAlignment="1" applyProtection="1">
      <alignment horizontal="center" vertical="center" wrapText="1"/>
      <protection locked="0"/>
    </xf>
    <xf numFmtId="12" fontId="79" fillId="0" borderId="5" xfId="1" applyNumberFormat="1" applyFont="1" applyBorder="1" applyAlignment="1" applyProtection="1">
      <alignment horizontal="left" vertical="center" wrapText="1" indent="1"/>
      <protection locked="0"/>
    </xf>
    <xf numFmtId="12" fontId="79" fillId="0" borderId="117" xfId="1" applyNumberFormat="1" applyFont="1" applyBorder="1" applyAlignment="1" applyProtection="1">
      <alignment horizontal="left" vertical="center" wrapText="1" indent="1"/>
      <protection locked="0"/>
    </xf>
    <xf numFmtId="49" fontId="115" fillId="0" borderId="114" xfId="1" applyNumberFormat="1" applyFont="1" applyBorder="1" applyAlignment="1" applyProtection="1">
      <alignment horizontal="left" vertical="top" wrapText="1"/>
      <protection locked="0"/>
    </xf>
    <xf numFmtId="49" fontId="115" fillId="0" borderId="93" xfId="1" applyNumberFormat="1" applyFont="1" applyBorder="1" applyAlignment="1" applyProtection="1">
      <alignment horizontal="left" vertical="top" wrapText="1"/>
      <protection locked="0"/>
    </xf>
    <xf numFmtId="49" fontId="115" fillId="0" borderId="120" xfId="1" applyNumberFormat="1" applyFont="1" applyBorder="1" applyAlignment="1" applyProtection="1">
      <alignment horizontal="left" vertical="top" wrapText="1"/>
      <protection locked="0"/>
    </xf>
    <xf numFmtId="2" fontId="114" fillId="13" borderId="122" xfId="1" applyNumberFormat="1" applyFont="1" applyFill="1" applyBorder="1" applyAlignment="1" applyProtection="1">
      <alignment horizontal="right" vertical="center"/>
      <protection hidden="1"/>
    </xf>
    <xf numFmtId="2" fontId="114" fillId="13" borderId="111" xfId="1" applyNumberFormat="1" applyFont="1" applyFill="1" applyBorder="1" applyAlignment="1" applyProtection="1">
      <alignment horizontal="right" vertical="center"/>
      <protection hidden="1"/>
    </xf>
    <xf numFmtId="2" fontId="114" fillId="13" borderId="5" xfId="1" applyNumberFormat="1" applyFont="1" applyFill="1" applyBorder="1" applyAlignment="1" applyProtection="1">
      <alignment horizontal="right" vertical="center"/>
      <protection hidden="1"/>
    </xf>
    <xf numFmtId="2" fontId="114" fillId="13" borderId="117" xfId="1" applyNumberFormat="1" applyFont="1" applyFill="1" applyBorder="1" applyAlignment="1" applyProtection="1">
      <alignment horizontal="right" vertical="center"/>
      <protection hidden="1"/>
    </xf>
    <xf numFmtId="2" fontId="79" fillId="13" borderId="111" xfId="1" applyNumberFormat="1" applyFont="1" applyFill="1" applyBorder="1" applyAlignment="1" applyProtection="1">
      <alignment horizontal="right" wrapText="1"/>
      <protection hidden="1"/>
    </xf>
    <xf numFmtId="2" fontId="79" fillId="13" borderId="5" xfId="1" applyNumberFormat="1" applyFont="1" applyFill="1" applyBorder="1" applyAlignment="1" applyProtection="1">
      <alignment horizontal="right" wrapText="1"/>
      <protection hidden="1"/>
    </xf>
    <xf numFmtId="2" fontId="79" fillId="0" borderId="111" xfId="1" applyNumberFormat="1" applyFont="1" applyBorder="1" applyAlignment="1" applyProtection="1">
      <alignment horizontal="right" vertical="center" wrapText="1"/>
      <protection locked="0" hidden="1"/>
    </xf>
    <xf numFmtId="2" fontId="79" fillId="0" borderId="5" xfId="1" applyNumberFormat="1" applyFont="1" applyBorder="1" applyAlignment="1" applyProtection="1">
      <alignment horizontal="right" vertical="center" wrapText="1"/>
      <protection locked="0" hidden="1"/>
    </xf>
    <xf numFmtId="2" fontId="79" fillId="0" borderId="117" xfId="1" applyNumberFormat="1" applyFont="1" applyBorder="1" applyAlignment="1" applyProtection="1">
      <alignment horizontal="right" vertical="center" wrapText="1"/>
      <protection locked="0" hidden="1"/>
    </xf>
    <xf numFmtId="12" fontId="79" fillId="0" borderId="111" xfId="1" applyNumberFormat="1" applyFont="1" applyBorder="1" applyAlignment="1" applyProtection="1">
      <alignment horizontal="left" vertical="center" wrapText="1"/>
      <protection locked="0"/>
    </xf>
    <xf numFmtId="12" fontId="79" fillId="0" borderId="5" xfId="1" applyNumberFormat="1" applyFont="1" applyBorder="1" applyAlignment="1" applyProtection="1">
      <alignment horizontal="left" vertical="center" wrapText="1"/>
      <protection locked="0"/>
    </xf>
    <xf numFmtId="12" fontId="79" fillId="0" borderId="117" xfId="1" applyNumberFormat="1" applyFont="1" applyBorder="1" applyAlignment="1" applyProtection="1">
      <alignment horizontal="left" vertical="center" wrapText="1"/>
      <protection locked="0"/>
    </xf>
    <xf numFmtId="0" fontId="97" fillId="0" borderId="0" xfId="1" applyFont="1" applyAlignment="1" applyProtection="1">
      <alignment horizontal="right" vertical="center"/>
      <protection hidden="1"/>
    </xf>
    <xf numFmtId="14" fontId="97" fillId="0" borderId="0" xfId="1" applyNumberFormat="1" applyFont="1" applyAlignment="1" applyProtection="1">
      <alignment horizontal="left" vertical="center"/>
      <protection hidden="1"/>
    </xf>
    <xf numFmtId="49" fontId="12" fillId="0" borderId="213" xfId="1" applyNumberFormat="1" applyFont="1" applyBorder="1" applyAlignment="1" applyProtection="1">
      <alignment horizontal="center" vertical="center"/>
      <protection hidden="1"/>
    </xf>
    <xf numFmtId="0" fontId="123" fillId="0" borderId="213" xfId="1" applyFont="1" applyBorder="1" applyAlignment="1" applyProtection="1">
      <alignment horizontal="center"/>
      <protection hidden="1"/>
    </xf>
    <xf numFmtId="14" fontId="66" fillId="0" borderId="0" xfId="1" applyNumberFormat="1" applyFont="1" applyAlignment="1">
      <alignment horizontal="left"/>
    </xf>
    <xf numFmtId="49" fontId="8" fillId="18" borderId="215" xfId="1" applyNumberFormat="1" applyFont="1" applyFill="1" applyBorder="1" applyAlignment="1" applyProtection="1">
      <alignment horizontal="center" vertical="center"/>
      <protection hidden="1"/>
    </xf>
    <xf numFmtId="49" fontId="8" fillId="18" borderId="219" xfId="1" applyNumberFormat="1" applyFont="1" applyFill="1" applyBorder="1" applyAlignment="1" applyProtection="1">
      <alignment horizontal="center" vertical="center"/>
      <protection hidden="1"/>
    </xf>
    <xf numFmtId="14" fontId="66" fillId="0" borderId="0" xfId="1" applyNumberFormat="1" applyFont="1" applyAlignment="1">
      <alignment horizontal="left" vertical="center"/>
    </xf>
    <xf numFmtId="0" fontId="3" fillId="5" borderId="136" xfId="1" applyFont="1" applyFill="1" applyBorder="1" applyAlignment="1">
      <alignment horizontal="center" vertical="center"/>
    </xf>
    <xf numFmtId="0" fontId="8" fillId="5" borderId="87" xfId="1" applyFont="1" applyFill="1" applyBorder="1" applyAlignment="1" applyProtection="1">
      <alignment horizontal="center" vertical="center" wrapText="1"/>
      <protection hidden="1"/>
    </xf>
    <xf numFmtId="0" fontId="8" fillId="5" borderId="10" xfId="1" applyFont="1" applyFill="1" applyBorder="1" applyAlignment="1" applyProtection="1">
      <alignment horizontal="center" vertical="center" wrapText="1"/>
      <protection hidden="1"/>
    </xf>
    <xf numFmtId="0" fontId="39" fillId="16" borderId="12" xfId="1" applyFont="1" applyFill="1" applyBorder="1" applyAlignment="1" applyProtection="1">
      <alignment horizontal="center" vertical="center"/>
      <protection hidden="1"/>
    </xf>
    <xf numFmtId="0" fontId="129" fillId="5" borderId="12" xfId="1" applyFont="1" applyFill="1" applyBorder="1" applyAlignment="1" applyProtection="1">
      <alignment horizontal="center" vertical="center"/>
      <protection hidden="1"/>
    </xf>
    <xf numFmtId="0" fontId="133" fillId="13" borderId="82" xfId="1" applyFont="1" applyFill="1" applyBorder="1" applyAlignment="1" applyProtection="1">
      <alignment horizontal="center" vertical="center" wrapText="1"/>
      <protection hidden="1"/>
    </xf>
    <xf numFmtId="0" fontId="133" fillId="13" borderId="76" xfId="1" applyFont="1" applyFill="1" applyBorder="1" applyAlignment="1" applyProtection="1">
      <alignment horizontal="center" vertical="center" wrapText="1"/>
      <protection hidden="1"/>
    </xf>
    <xf numFmtId="0" fontId="133" fillId="13" borderId="77" xfId="1" applyFont="1" applyFill="1" applyBorder="1" applyAlignment="1" applyProtection="1">
      <alignment horizontal="center" vertical="center" wrapText="1"/>
      <protection hidden="1"/>
    </xf>
    <xf numFmtId="0" fontId="133" fillId="13" borderId="59" xfId="1" applyFont="1" applyFill="1" applyBorder="1" applyAlignment="1" applyProtection="1">
      <alignment horizontal="center" vertical="center" wrapText="1"/>
      <protection hidden="1"/>
    </xf>
    <xf numFmtId="0" fontId="133" fillId="13" borderId="0" xfId="1" applyFont="1" applyFill="1" applyAlignment="1" applyProtection="1">
      <alignment horizontal="center" vertical="center" wrapText="1"/>
      <protection hidden="1"/>
    </xf>
    <xf numFmtId="0" fontId="133" fillId="13" borderId="79" xfId="1" applyFont="1" applyFill="1" applyBorder="1" applyAlignment="1" applyProtection="1">
      <alignment horizontal="center" vertical="center" wrapText="1"/>
      <protection hidden="1"/>
    </xf>
    <xf numFmtId="0" fontId="133" fillId="13" borderId="88" xfId="1" applyFont="1" applyFill="1" applyBorder="1" applyAlignment="1" applyProtection="1">
      <alignment horizontal="center" vertical="center" wrapText="1"/>
      <protection hidden="1"/>
    </xf>
    <xf numFmtId="0" fontId="133" fillId="13" borderId="10" xfId="1" applyFont="1" applyFill="1" applyBorder="1" applyAlignment="1" applyProtection="1">
      <alignment horizontal="center" vertical="center" wrapText="1"/>
      <protection hidden="1"/>
    </xf>
    <xf numFmtId="0" fontId="133" fillId="13" borderId="144" xfId="1" applyFont="1" applyFill="1" applyBorder="1" applyAlignment="1" applyProtection="1">
      <alignment horizontal="center" vertical="center" wrapText="1"/>
      <protection hidden="1"/>
    </xf>
    <xf numFmtId="0" fontId="1" fillId="13" borderId="143" xfId="1" applyFill="1" applyBorder="1" applyAlignment="1" applyProtection="1">
      <alignment horizontal="center" vertical="center" wrapText="1"/>
      <protection hidden="1"/>
    </xf>
    <xf numFmtId="0" fontId="1" fillId="13" borderId="145" xfId="1" applyFill="1" applyBorder="1" applyAlignment="1" applyProtection="1">
      <alignment horizontal="center" vertical="center" wrapText="1"/>
      <protection hidden="1"/>
    </xf>
    <xf numFmtId="0" fontId="1" fillId="13" borderId="147" xfId="1" applyFill="1" applyBorder="1" applyAlignment="1" applyProtection="1">
      <alignment horizontal="center" vertical="center" wrapText="1"/>
      <protection hidden="1"/>
    </xf>
    <xf numFmtId="0" fontId="3" fillId="13" borderId="88" xfId="1" applyFont="1" applyFill="1" applyBorder="1" applyAlignment="1" applyProtection="1">
      <alignment horizontal="right" vertical="center" indent="1"/>
      <protection hidden="1"/>
    </xf>
    <xf numFmtId="0" fontId="3" fillId="13" borderId="144" xfId="1" applyFont="1" applyFill="1" applyBorder="1" applyAlignment="1" applyProtection="1">
      <alignment horizontal="right" vertical="center" indent="1"/>
      <protection hidden="1"/>
    </xf>
    <xf numFmtId="0" fontId="3" fillId="13" borderId="11" xfId="1" applyFont="1" applyFill="1" applyBorder="1" applyAlignment="1" applyProtection="1">
      <alignment horizontal="center" vertical="center"/>
      <protection hidden="1"/>
    </xf>
    <xf numFmtId="0" fontId="3" fillId="13" borderId="8" xfId="1" applyFont="1" applyFill="1" applyBorder="1" applyAlignment="1" applyProtection="1">
      <alignment horizontal="center" vertical="center"/>
      <protection hidden="1"/>
    </xf>
    <xf numFmtId="0" fontId="3" fillId="13" borderId="46" xfId="1" applyFont="1" applyFill="1" applyBorder="1" applyAlignment="1" applyProtection="1">
      <alignment horizontal="center" vertical="center"/>
      <protection hidden="1"/>
    </xf>
    <xf numFmtId="0" fontId="3" fillId="13" borderId="88" xfId="1" applyFont="1" applyFill="1" applyBorder="1" applyAlignment="1" applyProtection="1">
      <alignment horizontal="center" vertical="center"/>
      <protection hidden="1"/>
    </xf>
    <xf numFmtId="0" fontId="3" fillId="13" borderId="10" xfId="1" applyFont="1" applyFill="1" applyBorder="1" applyAlignment="1" applyProtection="1">
      <alignment horizontal="center" vertical="center"/>
      <protection hidden="1"/>
    </xf>
    <xf numFmtId="0" fontId="3" fillId="13" borderId="144" xfId="1" applyFont="1" applyFill="1" applyBorder="1" applyAlignment="1" applyProtection="1">
      <alignment horizontal="center" vertical="center"/>
      <protection hidden="1"/>
    </xf>
    <xf numFmtId="0" fontId="3" fillId="13" borderId="132" xfId="1" applyFont="1" applyFill="1" applyBorder="1" applyAlignment="1" applyProtection="1">
      <alignment horizontal="center" vertical="center"/>
      <protection hidden="1"/>
    </xf>
    <xf numFmtId="0" fontId="3" fillId="13" borderId="43" xfId="1" applyFont="1" applyFill="1" applyBorder="1" applyAlignment="1" applyProtection="1">
      <alignment horizontal="center" vertical="center"/>
      <protection hidden="1"/>
    </xf>
    <xf numFmtId="0" fontId="3" fillId="13" borderId="44" xfId="1" applyFont="1" applyFill="1" applyBorder="1" applyAlignment="1" applyProtection="1">
      <alignment horizontal="center" vertical="center"/>
      <protection hidden="1"/>
    </xf>
    <xf numFmtId="0" fontId="3" fillId="13" borderId="54" xfId="1" applyFont="1" applyFill="1" applyBorder="1" applyAlignment="1" applyProtection="1">
      <alignment horizontal="center" vertical="center"/>
      <protection hidden="1"/>
    </xf>
    <xf numFmtId="0" fontId="134" fillId="5" borderId="45" xfId="1" applyFont="1" applyFill="1" applyBorder="1" applyAlignment="1" applyProtection="1">
      <alignment horizontal="center" vertical="center"/>
      <protection hidden="1"/>
    </xf>
    <xf numFmtId="0" fontId="134" fillId="5" borderId="12" xfId="1" applyFont="1" applyFill="1" applyBorder="1" applyAlignment="1" applyProtection="1">
      <alignment horizontal="center" vertical="center"/>
      <protection hidden="1"/>
    </xf>
    <xf numFmtId="0" fontId="134" fillId="5" borderId="47" xfId="1" applyFont="1" applyFill="1" applyBorder="1" applyAlignment="1" applyProtection="1">
      <alignment horizontal="center" vertical="center"/>
      <protection hidden="1"/>
    </xf>
    <xf numFmtId="0" fontId="134" fillId="5" borderId="15" xfId="1" applyFont="1" applyFill="1" applyBorder="1" applyAlignment="1" applyProtection="1">
      <alignment horizontal="center" vertical="center"/>
      <protection hidden="1"/>
    </xf>
    <xf numFmtId="0" fontId="134" fillId="5" borderId="91" xfId="1" applyFont="1" applyFill="1" applyBorder="1" applyAlignment="1" applyProtection="1">
      <alignment horizontal="center" vertical="center"/>
      <protection hidden="1"/>
    </xf>
    <xf numFmtId="0" fontId="134" fillId="5" borderId="14" xfId="1" applyFont="1" applyFill="1" applyBorder="1" applyAlignment="1" applyProtection="1">
      <alignment horizontal="center" vertical="center"/>
      <protection hidden="1"/>
    </xf>
    <xf numFmtId="0" fontId="134" fillId="5" borderId="146" xfId="1" applyFont="1" applyFill="1" applyBorder="1" applyAlignment="1" applyProtection="1">
      <alignment horizontal="center" vertical="center"/>
      <protection hidden="1"/>
    </xf>
    <xf numFmtId="14" fontId="66" fillId="0" borderId="213" xfId="1" applyNumberFormat="1" applyFont="1" applyBorder="1" applyAlignment="1">
      <alignment horizontal="left"/>
    </xf>
    <xf numFmtId="0" fontId="3" fillId="13" borderId="218" xfId="1" applyFont="1" applyFill="1" applyBorder="1" applyAlignment="1" applyProtection="1">
      <alignment horizontal="right" vertical="center" indent="1"/>
      <protection hidden="1"/>
    </xf>
    <xf numFmtId="0" fontId="3" fillId="13" borderId="214" xfId="1" applyFont="1" applyFill="1" applyBorder="1" applyAlignment="1" applyProtection="1">
      <alignment horizontal="right" vertical="center" indent="1"/>
      <protection hidden="1"/>
    </xf>
    <xf numFmtId="0" fontId="3" fillId="13" borderId="140" xfId="1" applyFont="1" applyFill="1" applyBorder="1" applyAlignment="1" applyProtection="1">
      <alignment horizontal="center" vertical="center"/>
      <protection hidden="1"/>
    </xf>
    <xf numFmtId="0" fontId="3" fillId="13" borderId="141" xfId="1" applyFont="1" applyFill="1" applyBorder="1" applyAlignment="1" applyProtection="1">
      <alignment horizontal="center" vertical="center"/>
      <protection hidden="1"/>
    </xf>
    <xf numFmtId="0" fontId="3" fillId="13" borderId="142" xfId="1" applyFont="1" applyFill="1" applyBorder="1" applyAlignment="1" applyProtection="1">
      <alignment horizontal="center" vertical="center"/>
      <protection hidden="1"/>
    </xf>
    <xf numFmtId="0" fontId="3" fillId="4" borderId="82" xfId="1" applyFont="1" applyFill="1" applyBorder="1" applyAlignment="1" applyProtection="1">
      <alignment horizontal="center" vertical="center"/>
      <protection hidden="1"/>
    </xf>
    <xf numFmtId="0" fontId="3" fillId="4" borderId="76" xfId="1" applyFont="1" applyFill="1" applyBorder="1" applyAlignment="1" applyProtection="1">
      <alignment horizontal="center" vertical="center"/>
      <protection hidden="1"/>
    </xf>
    <xf numFmtId="0" fontId="3" fillId="4" borderId="77" xfId="1" applyFont="1" applyFill="1" applyBorder="1" applyAlignment="1" applyProtection="1">
      <alignment horizontal="center" vertical="center"/>
      <protection hidden="1"/>
    </xf>
    <xf numFmtId="0" fontId="3" fillId="13" borderId="9" xfId="1" applyFont="1" applyFill="1" applyBorder="1" applyAlignment="1" applyProtection="1">
      <alignment horizontal="center" vertical="center"/>
      <protection hidden="1"/>
    </xf>
    <xf numFmtId="0" fontId="92" fillId="0" borderId="220" xfId="1" applyFont="1" applyBorder="1" applyAlignment="1">
      <alignment horizontal="right" vertical="center" indent="1"/>
    </xf>
    <xf numFmtId="0" fontId="3" fillId="11" borderId="88" xfId="1" applyFont="1" applyFill="1" applyBorder="1" applyAlignment="1" applyProtection="1">
      <alignment horizontal="right" vertical="center" indent="1"/>
      <protection hidden="1"/>
    </xf>
    <xf numFmtId="0" fontId="3" fillId="11" borderId="144" xfId="1" applyFont="1" applyFill="1" applyBorder="1" applyAlignment="1" applyProtection="1">
      <alignment horizontal="right" vertical="center" indent="1"/>
      <protection hidden="1"/>
    </xf>
    <xf numFmtId="0" fontId="7" fillId="22" borderId="91" xfId="1" applyFont="1" applyFill="1" applyBorder="1" applyAlignment="1" applyProtection="1">
      <alignment horizontal="center" vertical="center"/>
      <protection locked="0" hidden="1"/>
    </xf>
    <xf numFmtId="0" fontId="7" fillId="22" borderId="14" xfId="1" applyFont="1" applyFill="1" applyBorder="1" applyAlignment="1" applyProtection="1">
      <alignment horizontal="center" vertical="center"/>
      <protection locked="0" hidden="1"/>
    </xf>
    <xf numFmtId="0" fontId="7" fillId="22" borderId="146" xfId="1" applyFont="1" applyFill="1" applyBorder="1" applyAlignment="1" applyProtection="1">
      <alignment horizontal="center" vertical="center"/>
      <protection locked="0" hidden="1"/>
    </xf>
    <xf numFmtId="0" fontId="39" fillId="17" borderId="79" xfId="1" applyFont="1" applyFill="1" applyBorder="1" applyAlignment="1" applyProtection="1">
      <alignment horizontal="center" vertical="center"/>
      <protection hidden="1"/>
    </xf>
    <xf numFmtId="0" fontId="39" fillId="17" borderId="144" xfId="1" applyFont="1" applyFill="1" applyBorder="1" applyAlignment="1" applyProtection="1">
      <alignment horizontal="center" vertical="center"/>
      <protection hidden="1"/>
    </xf>
    <xf numFmtId="0" fontId="72" fillId="11" borderId="88" xfId="1" applyFont="1" applyFill="1" applyBorder="1" applyAlignment="1" applyProtection="1">
      <alignment horizontal="right" vertical="center" indent="1"/>
      <protection hidden="1"/>
    </xf>
    <xf numFmtId="0" fontId="72" fillId="11" borderId="144" xfId="1" applyFont="1" applyFill="1" applyBorder="1" applyAlignment="1" applyProtection="1">
      <alignment horizontal="right" vertical="center" indent="1"/>
      <protection hidden="1"/>
    </xf>
    <xf numFmtId="0" fontId="17" fillId="17" borderId="7" xfId="1" applyFont="1" applyFill="1" applyBorder="1" applyAlignment="1" applyProtection="1">
      <alignment horizontal="center" vertical="center"/>
      <protection hidden="1"/>
    </xf>
    <xf numFmtId="0" fontId="17" fillId="17" borderId="5" xfId="1" applyFont="1" applyFill="1" applyBorder="1" applyAlignment="1" applyProtection="1">
      <alignment horizontal="center" vertical="center"/>
      <protection hidden="1"/>
    </xf>
    <xf numFmtId="0" fontId="17" fillId="17" borderId="93" xfId="1" applyFont="1" applyFill="1" applyBorder="1" applyAlignment="1" applyProtection="1">
      <alignment horizontal="center" vertical="center"/>
      <protection hidden="1"/>
    </xf>
    <xf numFmtId="0" fontId="17" fillId="17" borderId="115" xfId="1" applyFont="1" applyFill="1" applyBorder="1" applyAlignment="1" applyProtection="1">
      <alignment horizontal="center" vertical="center"/>
      <protection hidden="1"/>
    </xf>
    <xf numFmtId="0" fontId="17" fillId="17" borderId="6" xfId="1" applyFont="1" applyFill="1" applyBorder="1" applyAlignment="1" applyProtection="1">
      <alignment horizontal="center" vertical="center"/>
      <protection hidden="1"/>
    </xf>
    <xf numFmtId="0" fontId="17" fillId="17" borderId="148" xfId="1" applyFont="1" applyFill="1" applyBorder="1" applyAlignment="1" applyProtection="1">
      <alignment horizontal="center" vertical="center"/>
      <protection hidden="1"/>
    </xf>
    <xf numFmtId="0" fontId="12" fillId="0" borderId="76" xfId="1" applyFont="1" applyBorder="1" applyAlignment="1"/>
    <xf numFmtId="0" fontId="152" fillId="0" borderId="76" xfId="0" applyFont="1" applyBorder="1" applyAlignment="1"/>
    <xf numFmtId="0" fontId="1" fillId="5" borderId="45" xfId="1" applyFill="1" applyBorder="1" applyAlignment="1">
      <alignment horizontal="right"/>
    </xf>
    <xf numFmtId="0" fontId="1" fillId="5" borderId="12" xfId="1" applyFill="1" applyBorder="1" applyAlignment="1">
      <alignment horizontal="right"/>
    </xf>
    <xf numFmtId="0" fontId="80" fillId="27" borderId="91" xfId="1" applyFont="1" applyFill="1" applyBorder="1" applyAlignment="1" applyProtection="1">
      <alignment horizontal="center" vertical="center"/>
      <protection locked="0"/>
    </xf>
    <xf numFmtId="0" fontId="80" fillId="27" borderId="15" xfId="1" applyFont="1" applyFill="1" applyBorder="1" applyAlignment="1" applyProtection="1">
      <alignment horizontal="center" vertical="center"/>
      <protection locked="0"/>
    </xf>
    <xf numFmtId="0" fontId="80" fillId="27" borderId="88" xfId="1" applyFont="1" applyFill="1" applyBorder="1" applyAlignment="1">
      <alignment horizontal="right" vertical="center"/>
    </xf>
    <xf numFmtId="0" fontId="80" fillId="27" borderId="11" xfId="1" applyFont="1" applyFill="1" applyBorder="1" applyAlignment="1">
      <alignment horizontal="right" vertical="center"/>
    </xf>
    <xf numFmtId="0" fontId="80" fillId="27" borderId="91" xfId="1" applyFont="1" applyFill="1" applyBorder="1" applyAlignment="1">
      <alignment horizontal="right" vertical="center"/>
    </xf>
    <xf numFmtId="0" fontId="80" fillId="27" borderId="15" xfId="1" applyFont="1" applyFill="1" applyBorder="1" applyAlignment="1">
      <alignment horizontal="right" vertical="center"/>
    </xf>
    <xf numFmtId="0" fontId="8" fillId="13" borderId="13" xfId="1" applyFont="1" applyFill="1" applyBorder="1" applyAlignment="1" applyProtection="1">
      <alignment horizontal="center" vertical="center" wrapText="1"/>
      <protection hidden="1"/>
    </xf>
    <xf numFmtId="0" fontId="8" fillId="13" borderId="15" xfId="1" applyFont="1" applyFill="1" applyBorder="1" applyAlignment="1" applyProtection="1">
      <alignment horizontal="center" vertical="center" wrapText="1"/>
      <protection hidden="1"/>
    </xf>
    <xf numFmtId="0" fontId="79" fillId="27" borderId="88" xfId="1" applyFont="1" applyFill="1" applyBorder="1" applyAlignment="1">
      <alignment horizontal="center" vertical="center"/>
    </xf>
    <xf numFmtId="0" fontId="79" fillId="27" borderId="11" xfId="1" applyFont="1" applyFill="1" applyBorder="1" applyAlignment="1">
      <alignment horizontal="center" vertical="center"/>
    </xf>
    <xf numFmtId="1" fontId="153" fillId="26" borderId="76" xfId="8" applyNumberFormat="1" applyFont="1" applyFill="1" applyBorder="1" applyAlignment="1" applyProtection="1">
      <alignment horizontal="center" vertical="center" wrapText="1"/>
      <protection hidden="1"/>
    </xf>
    <xf numFmtId="1" fontId="153" fillId="26" borderId="0" xfId="8" applyNumberFormat="1" applyFont="1" applyFill="1" applyBorder="1" applyAlignment="1" applyProtection="1">
      <alignment horizontal="center" vertical="center" wrapText="1"/>
      <protection hidden="1"/>
    </xf>
    <xf numFmtId="1" fontId="8" fillId="13" borderId="13" xfId="1" applyNumberFormat="1" applyFont="1" applyFill="1" applyBorder="1" applyAlignment="1" applyProtection="1">
      <alignment horizontal="center" vertical="center"/>
      <protection hidden="1"/>
    </xf>
    <xf numFmtId="1" fontId="8" fillId="13" borderId="14" xfId="1" applyNumberFormat="1" applyFont="1" applyFill="1" applyBorder="1" applyAlignment="1" applyProtection="1">
      <alignment horizontal="center" vertical="center"/>
      <protection hidden="1"/>
    </xf>
    <xf numFmtId="1" fontId="8" fillId="13" borderId="15" xfId="1" applyNumberFormat="1" applyFont="1" applyFill="1" applyBorder="1" applyAlignment="1" applyProtection="1">
      <alignment horizontal="center" vertical="center"/>
      <protection hidden="1"/>
    </xf>
    <xf numFmtId="1" fontId="8" fillId="13" borderId="82" xfId="1" applyNumberFormat="1" applyFont="1" applyFill="1" applyBorder="1" applyAlignment="1" applyProtection="1">
      <alignment horizontal="center" vertical="center"/>
      <protection hidden="1"/>
    </xf>
    <xf numFmtId="1" fontId="8" fillId="13" borderId="76" xfId="1" applyNumberFormat="1" applyFont="1" applyFill="1" applyBorder="1" applyAlignment="1" applyProtection="1">
      <alignment horizontal="center" vertical="center"/>
      <protection hidden="1"/>
    </xf>
    <xf numFmtId="1" fontId="8" fillId="13" borderId="77" xfId="1" applyNumberFormat="1" applyFont="1" applyFill="1" applyBorder="1" applyAlignment="1" applyProtection="1">
      <alignment horizontal="center" vertical="center"/>
      <protection hidden="1"/>
    </xf>
    <xf numFmtId="1" fontId="8" fillId="13" borderId="88" xfId="1" applyNumberFormat="1" applyFont="1" applyFill="1" applyBorder="1" applyAlignment="1" applyProtection="1">
      <alignment horizontal="center" vertical="center"/>
      <protection hidden="1"/>
    </xf>
    <xf numFmtId="1" fontId="8" fillId="13" borderId="10" xfId="1" applyNumberFormat="1" applyFont="1" applyFill="1" applyBorder="1" applyAlignment="1" applyProtection="1">
      <alignment horizontal="center" vertical="center"/>
      <protection hidden="1"/>
    </xf>
    <xf numFmtId="1" fontId="8" fillId="13" borderId="144" xfId="1" applyNumberFormat="1" applyFont="1" applyFill="1" applyBorder="1" applyAlignment="1" applyProtection="1">
      <alignment horizontal="center" vertical="center"/>
      <protection hidden="1"/>
    </xf>
    <xf numFmtId="0" fontId="8" fillId="13" borderId="82" xfId="1" applyFont="1" applyFill="1" applyBorder="1" applyAlignment="1" applyProtection="1">
      <alignment horizontal="center" vertical="center" wrapText="1"/>
      <protection hidden="1"/>
    </xf>
    <xf numFmtId="0" fontId="8" fillId="13" borderId="103" xfId="1" applyFont="1" applyFill="1" applyBorder="1" applyAlignment="1" applyProtection="1">
      <alignment horizontal="center" vertical="center" wrapText="1"/>
      <protection hidden="1"/>
    </xf>
    <xf numFmtId="0" fontId="8" fillId="13" borderId="59" xfId="1" applyFont="1" applyFill="1" applyBorder="1" applyAlignment="1" applyProtection="1">
      <alignment horizontal="center" vertical="center" wrapText="1"/>
      <protection hidden="1"/>
    </xf>
    <xf numFmtId="0" fontId="8" fillId="13" borderId="7" xfId="1" applyFont="1" applyFill="1" applyBorder="1" applyAlignment="1" applyProtection="1">
      <alignment horizontal="center" vertical="center" wrapText="1"/>
      <protection hidden="1"/>
    </xf>
    <xf numFmtId="1" fontId="8" fillId="13" borderId="5" xfId="1" applyNumberFormat="1" applyFont="1" applyFill="1" applyBorder="1" applyAlignment="1" applyProtection="1">
      <alignment horizontal="center" vertical="center"/>
      <protection hidden="1"/>
    </xf>
    <xf numFmtId="1" fontId="8" fillId="13" borderId="223" xfId="1" applyNumberFormat="1" applyFont="1" applyFill="1" applyBorder="1" applyAlignment="1" applyProtection="1">
      <alignment horizontal="center" vertical="center"/>
      <protection hidden="1"/>
    </xf>
    <xf numFmtId="1" fontId="8" fillId="13" borderId="225" xfId="1" applyNumberFormat="1" applyFont="1" applyFill="1" applyBorder="1" applyAlignment="1" applyProtection="1">
      <alignment horizontal="center" vertical="center"/>
      <protection hidden="1"/>
    </xf>
    <xf numFmtId="1" fontId="8" fillId="13" borderId="224" xfId="1" applyNumberFormat="1" applyFont="1" applyFill="1" applyBorder="1" applyAlignment="1" applyProtection="1">
      <alignment horizontal="center" vertical="center"/>
      <protection hidden="1"/>
    </xf>
    <xf numFmtId="1" fontId="8" fillId="13" borderId="9" xfId="1" applyNumberFormat="1" applyFont="1" applyFill="1" applyBorder="1" applyAlignment="1" applyProtection="1">
      <alignment horizontal="center" vertical="center"/>
      <protection hidden="1"/>
    </xf>
    <xf numFmtId="1" fontId="8" fillId="13" borderId="11" xfId="1" applyNumberFormat="1" applyFont="1" applyFill="1" applyBorder="1" applyAlignment="1" applyProtection="1">
      <alignment horizontal="center" vertical="center"/>
      <protection hidden="1"/>
    </xf>
    <xf numFmtId="0" fontId="2" fillId="16" borderId="76" xfId="1" applyFont="1" applyFill="1" applyBorder="1" applyAlignment="1" applyProtection="1">
      <alignment horizontal="center" vertical="center" wrapText="1"/>
      <protection hidden="1"/>
    </xf>
    <xf numFmtId="0" fontId="2" fillId="16" borderId="0" xfId="1" applyFont="1" applyFill="1" applyBorder="1" applyAlignment="1" applyProtection="1">
      <alignment horizontal="center" vertical="center" wrapText="1"/>
      <protection hidden="1"/>
    </xf>
    <xf numFmtId="0" fontId="2" fillId="16" borderId="10" xfId="1" applyFont="1" applyFill="1" applyBorder="1" applyAlignment="1" applyProtection="1">
      <alignment horizontal="center" vertical="center" wrapText="1"/>
      <protection hidden="1"/>
    </xf>
    <xf numFmtId="0" fontId="129" fillId="16" borderId="140" xfId="1" applyFont="1" applyFill="1" applyBorder="1" applyAlignment="1" applyProtection="1">
      <alignment horizontal="center" vertical="center"/>
      <protection hidden="1"/>
    </xf>
    <xf numFmtId="0" fontId="129" fillId="16" borderId="141" xfId="1" applyFont="1" applyFill="1" applyBorder="1" applyAlignment="1" applyProtection="1">
      <alignment horizontal="center" vertical="center"/>
      <protection hidden="1"/>
    </xf>
    <xf numFmtId="1" fontId="150" fillId="0" borderId="0" xfId="8" applyNumberFormat="1" applyFont="1" applyFill="1" applyBorder="1" applyAlignment="1" applyProtection="1">
      <alignment horizontal="center" vertical="center"/>
      <protection hidden="1"/>
    </xf>
    <xf numFmtId="1" fontId="151" fillId="0" borderId="140" xfId="8" applyNumberFormat="1" applyFont="1" applyFill="1" applyBorder="1" applyAlignment="1" applyProtection="1">
      <alignment horizontal="center" vertical="center"/>
      <protection hidden="1"/>
    </xf>
    <xf numFmtId="1" fontId="151" fillId="0" borderId="141" xfId="8" applyNumberFormat="1" applyFont="1" applyFill="1" applyBorder="1" applyAlignment="1" applyProtection="1">
      <alignment horizontal="center" vertical="center"/>
      <protection hidden="1"/>
    </xf>
    <xf numFmtId="1" fontId="111" fillId="11" borderId="140" xfId="8" applyNumberFormat="1" applyFont="1" applyFill="1" applyBorder="1" applyAlignment="1" applyProtection="1">
      <alignment horizontal="center" vertical="center"/>
      <protection hidden="1"/>
    </xf>
    <xf numFmtId="1" fontId="111" fillId="11" borderId="141" xfId="8" applyNumberFormat="1" applyFont="1" applyFill="1" applyBorder="1" applyAlignment="1" applyProtection="1">
      <alignment horizontal="center" vertical="center"/>
      <protection hidden="1"/>
    </xf>
    <xf numFmtId="1" fontId="2" fillId="16" borderId="76" xfId="1" applyNumberFormat="1" applyFont="1" applyFill="1" applyBorder="1" applyAlignment="1" applyProtection="1">
      <alignment horizontal="center" vertical="center" wrapText="1" readingOrder="1"/>
      <protection hidden="1"/>
    </xf>
    <xf numFmtId="1" fontId="2" fillId="16" borderId="0" xfId="1" applyNumberFormat="1" applyFont="1" applyFill="1" applyBorder="1" applyAlignment="1" applyProtection="1">
      <alignment horizontal="center" vertical="center" wrapText="1" readingOrder="1"/>
      <protection hidden="1"/>
    </xf>
    <xf numFmtId="1" fontId="2" fillId="16" borderId="10" xfId="1" applyNumberFormat="1" applyFont="1" applyFill="1" applyBorder="1" applyAlignment="1" applyProtection="1">
      <alignment horizontal="center" vertical="center" wrapText="1" readingOrder="1"/>
      <protection hidden="1"/>
    </xf>
    <xf numFmtId="0" fontId="127" fillId="0" borderId="0" xfId="1" applyFont="1" applyAlignment="1" applyProtection="1">
      <alignment horizontal="right" vertical="center"/>
      <protection hidden="1"/>
    </xf>
    <xf numFmtId="0" fontId="127" fillId="23" borderId="150" xfId="1" applyFont="1" applyFill="1" applyBorder="1" applyAlignment="1" applyProtection="1">
      <alignment horizontal="left" vertical="center" indent="1"/>
      <protection locked="0" hidden="1"/>
    </xf>
    <xf numFmtId="0" fontId="39" fillId="13" borderId="151" xfId="1" applyFont="1" applyFill="1" applyBorder="1" applyAlignment="1" applyProtection="1">
      <alignment horizontal="center" vertical="center"/>
      <protection hidden="1"/>
    </xf>
    <xf numFmtId="0" fontId="39" fillId="13" borderId="152" xfId="1" applyFont="1" applyFill="1" applyBorder="1" applyAlignment="1" applyProtection="1">
      <alignment horizontal="center" vertical="center"/>
      <protection hidden="1"/>
    </xf>
    <xf numFmtId="0" fontId="39" fillId="13" borderId="153" xfId="1" applyFont="1" applyFill="1" applyBorder="1" applyAlignment="1" applyProtection="1">
      <alignment horizontal="center" vertical="center"/>
      <protection hidden="1"/>
    </xf>
    <xf numFmtId="0" fontId="2" fillId="16" borderId="154" xfId="1" applyFont="1" applyFill="1" applyBorder="1" applyAlignment="1" applyProtection="1">
      <alignment horizontal="center" vertical="center" wrapText="1"/>
      <protection hidden="1"/>
    </xf>
    <xf numFmtId="0" fontId="2" fillId="16" borderId="155" xfId="1" applyFont="1" applyFill="1" applyBorder="1" applyAlignment="1" applyProtection="1">
      <alignment horizontal="center" vertical="center" wrapText="1"/>
      <protection hidden="1"/>
    </xf>
    <xf numFmtId="0" fontId="2" fillId="16" borderId="156" xfId="1" applyFont="1" applyFill="1" applyBorder="1" applyAlignment="1" applyProtection="1">
      <alignment horizontal="center" vertical="center" wrapText="1"/>
      <protection hidden="1"/>
    </xf>
    <xf numFmtId="0" fontId="2" fillId="16" borderId="59" xfId="1" applyFont="1" applyFill="1" applyBorder="1" applyAlignment="1" applyProtection="1">
      <alignment horizontal="center" vertical="center" wrapText="1"/>
      <protection hidden="1"/>
    </xf>
    <xf numFmtId="0" fontId="2" fillId="16" borderId="0" xfId="1" applyFont="1" applyFill="1" applyAlignment="1" applyProtection="1">
      <alignment horizontal="center" vertical="center" wrapText="1"/>
      <protection hidden="1"/>
    </xf>
    <xf numFmtId="0" fontId="2" fillId="16" borderId="157" xfId="1" applyFont="1" applyFill="1" applyBorder="1" applyAlignment="1" applyProtection="1">
      <alignment horizontal="center" vertical="center" wrapText="1"/>
      <protection hidden="1"/>
    </xf>
    <xf numFmtId="0" fontId="3" fillId="13" borderId="91" xfId="1" applyFont="1" applyFill="1" applyBorder="1" applyAlignment="1" applyProtection="1">
      <alignment horizontal="center" vertical="center"/>
      <protection hidden="1"/>
    </xf>
    <xf numFmtId="0" fontId="3" fillId="13" borderId="14" xfId="1" applyFont="1" applyFill="1" applyBorder="1" applyAlignment="1" applyProtection="1">
      <alignment horizontal="center" vertical="center"/>
      <protection hidden="1"/>
    </xf>
    <xf numFmtId="0" fontId="3" fillId="13" borderId="146" xfId="1" applyFont="1" applyFill="1" applyBorder="1" applyAlignment="1" applyProtection="1">
      <alignment horizontal="center" vertical="center"/>
      <protection hidden="1"/>
    </xf>
    <xf numFmtId="0" fontId="7" fillId="11" borderId="158" xfId="1" applyFont="1" applyFill="1" applyBorder="1" applyAlignment="1" applyProtection="1">
      <alignment horizontal="center" vertical="center" wrapText="1"/>
      <protection hidden="1"/>
    </xf>
    <xf numFmtId="0" fontId="7" fillId="11" borderId="159" xfId="1" applyFont="1" applyFill="1" applyBorder="1" applyAlignment="1" applyProtection="1">
      <alignment horizontal="center" vertical="center" wrapText="1"/>
      <protection hidden="1"/>
    </xf>
    <xf numFmtId="0" fontId="7" fillId="13" borderId="1" xfId="1" applyFont="1" applyFill="1" applyBorder="1" applyAlignment="1" applyProtection="1">
      <alignment horizontal="center" vertical="center" wrapText="1"/>
      <protection hidden="1"/>
    </xf>
    <xf numFmtId="0" fontId="7" fillId="13" borderId="8" xfId="1" applyFont="1" applyFill="1" applyBorder="1" applyAlignment="1" applyProtection="1">
      <alignment horizontal="center" vertical="center" wrapText="1"/>
      <protection hidden="1"/>
    </xf>
    <xf numFmtId="0" fontId="7" fillId="13" borderId="61" xfId="1" applyFont="1" applyFill="1" applyBorder="1" applyAlignment="1" applyProtection="1">
      <alignment horizontal="center" vertical="center" wrapText="1"/>
      <protection hidden="1"/>
    </xf>
    <xf numFmtId="0" fontId="7" fillId="13" borderId="46" xfId="1" applyFont="1" applyFill="1" applyBorder="1" applyAlignment="1" applyProtection="1">
      <alignment horizontal="center" vertical="center" wrapText="1"/>
      <protection hidden="1"/>
    </xf>
    <xf numFmtId="0" fontId="7" fillId="16" borderId="48" xfId="1" applyFont="1" applyFill="1" applyBorder="1" applyAlignment="1" applyProtection="1">
      <alignment horizontal="center" vertical="center" wrapText="1"/>
      <protection hidden="1"/>
    </xf>
    <xf numFmtId="0" fontId="7" fillId="16" borderId="132" xfId="1" applyFont="1" applyFill="1" applyBorder="1" applyAlignment="1" applyProtection="1">
      <alignment horizontal="center" vertical="center" wrapText="1"/>
      <protection hidden="1"/>
    </xf>
    <xf numFmtId="0" fontId="7" fillId="11" borderId="1" xfId="1" applyFont="1" applyFill="1" applyBorder="1" applyAlignment="1" applyProtection="1">
      <alignment horizontal="center" vertical="center" wrapText="1"/>
      <protection hidden="1"/>
    </xf>
    <xf numFmtId="0" fontId="7" fillId="11" borderId="8" xfId="1" applyFont="1" applyFill="1" applyBorder="1" applyAlignment="1" applyProtection="1">
      <alignment horizontal="center" vertical="center" wrapText="1"/>
      <protection hidden="1"/>
    </xf>
    <xf numFmtId="0" fontId="109" fillId="0" borderId="0" xfId="1" applyFont="1" applyAlignment="1" applyProtection="1">
      <alignment horizontal="right" vertical="center"/>
      <protection hidden="1"/>
    </xf>
    <xf numFmtId="0" fontId="141" fillId="0" borderId="0" xfId="1" applyFont="1" applyAlignment="1" applyProtection="1">
      <alignment horizontal="center" vertical="center"/>
      <protection hidden="1"/>
    </xf>
    <xf numFmtId="0" fontId="74" fillId="0" borderId="0" xfId="1" applyFont="1" applyAlignment="1" applyProtection="1">
      <alignment horizontal="right" vertical="center"/>
      <protection hidden="1"/>
    </xf>
    <xf numFmtId="0" fontId="142" fillId="0" borderId="213" xfId="1" applyFont="1" applyBorder="1" applyAlignment="1" applyProtection="1">
      <alignment horizontal="left" vertical="center"/>
      <protection locked="0" hidden="1"/>
    </xf>
    <xf numFmtId="0" fontId="111" fillId="13" borderId="82" xfId="1" applyFont="1" applyFill="1" applyBorder="1" applyAlignment="1" applyProtection="1">
      <alignment horizontal="center" vertical="center" wrapText="1"/>
      <protection hidden="1"/>
    </xf>
    <xf numFmtId="0" fontId="111" fillId="13" borderId="76" xfId="1" applyFont="1" applyFill="1" applyBorder="1" applyAlignment="1" applyProtection="1">
      <alignment horizontal="center" vertical="center" wrapText="1"/>
      <protection hidden="1"/>
    </xf>
    <xf numFmtId="0" fontId="111" fillId="13" borderId="103" xfId="1" applyFont="1" applyFill="1" applyBorder="1" applyAlignment="1" applyProtection="1">
      <alignment horizontal="center" vertical="center" wrapText="1"/>
      <protection hidden="1"/>
    </xf>
    <xf numFmtId="0" fontId="111" fillId="13" borderId="59" xfId="1" applyFont="1" applyFill="1" applyBorder="1" applyAlignment="1" applyProtection="1">
      <alignment horizontal="center" vertical="center" wrapText="1"/>
      <protection hidden="1"/>
    </xf>
    <xf numFmtId="0" fontId="111" fillId="13" borderId="0" xfId="1" applyFont="1" applyFill="1" applyAlignment="1" applyProtection="1">
      <alignment horizontal="center" vertical="center" wrapText="1"/>
      <protection hidden="1"/>
    </xf>
    <xf numFmtId="0" fontId="111" fillId="13" borderId="7" xfId="1" applyFont="1" applyFill="1" applyBorder="1" applyAlignment="1" applyProtection="1">
      <alignment horizontal="center" vertical="center" wrapText="1"/>
      <protection hidden="1"/>
    </xf>
    <xf numFmtId="0" fontId="111" fillId="13" borderId="83" xfId="1" applyFont="1" applyFill="1" applyBorder="1" applyAlignment="1" applyProtection="1">
      <alignment horizontal="center" vertical="center" wrapText="1"/>
      <protection hidden="1"/>
    </xf>
    <xf numFmtId="0" fontId="111" fillId="13" borderId="213" xfId="1" applyFont="1" applyFill="1" applyBorder="1" applyAlignment="1" applyProtection="1">
      <alignment horizontal="center" vertical="center" wrapText="1"/>
      <protection hidden="1"/>
    </xf>
    <xf numFmtId="0" fontId="111" fillId="13" borderId="171" xfId="1" applyFont="1" applyFill="1" applyBorder="1" applyAlignment="1" applyProtection="1">
      <alignment horizontal="center" vertical="center" wrapText="1"/>
      <protection hidden="1"/>
    </xf>
    <xf numFmtId="0" fontId="72" fillId="13" borderId="215" xfId="1" applyFont="1" applyFill="1" applyBorder="1" applyAlignment="1" applyProtection="1">
      <alignment horizontal="center" vertical="center"/>
      <protection hidden="1"/>
    </xf>
    <xf numFmtId="0" fontId="72" fillId="13" borderId="219" xfId="1" applyFont="1" applyFill="1" applyBorder="1" applyAlignment="1" applyProtection="1">
      <alignment horizontal="center" vertical="center"/>
      <protection hidden="1"/>
    </xf>
    <xf numFmtId="0" fontId="72" fillId="13" borderId="217" xfId="1" applyFont="1" applyFill="1" applyBorder="1" applyAlignment="1" applyProtection="1">
      <alignment horizontal="center" vertical="center"/>
      <protection hidden="1"/>
    </xf>
    <xf numFmtId="0" fontId="76" fillId="13" borderId="85" xfId="1" applyFont="1" applyFill="1" applyBorder="1" applyAlignment="1" applyProtection="1">
      <alignment horizontal="center" vertical="center" textRotation="90"/>
      <protection hidden="1"/>
    </xf>
    <xf numFmtId="0" fontId="76" fillId="13" borderId="93" xfId="1" applyFont="1" applyFill="1" applyBorder="1" applyAlignment="1" applyProtection="1">
      <alignment horizontal="center" vertical="center" textRotation="90"/>
      <protection hidden="1"/>
    </xf>
    <xf numFmtId="0" fontId="76" fillId="13" borderId="46" xfId="1" applyFont="1" applyFill="1" applyBorder="1" applyAlignment="1" applyProtection="1">
      <alignment horizontal="center" vertical="center" textRotation="90"/>
      <protection hidden="1"/>
    </xf>
    <xf numFmtId="0" fontId="15" fillId="13" borderId="14" xfId="1" applyFont="1" applyFill="1" applyBorder="1" applyAlignment="1" applyProtection="1">
      <alignment horizontal="center" vertical="center"/>
      <protection hidden="1"/>
    </xf>
    <xf numFmtId="0" fontId="15" fillId="13" borderId="15" xfId="1" applyFont="1" applyFill="1" applyBorder="1" applyAlignment="1" applyProtection="1">
      <alignment horizontal="center" vertical="center"/>
      <protection hidden="1"/>
    </xf>
    <xf numFmtId="0" fontId="75" fillId="13" borderId="13" xfId="1" applyFont="1" applyFill="1" applyBorder="1" applyAlignment="1" applyProtection="1">
      <alignment horizontal="center" vertical="center"/>
      <protection hidden="1"/>
    </xf>
    <xf numFmtId="0" fontId="75" fillId="13" borderId="14" xfId="1" applyFont="1" applyFill="1" applyBorder="1" applyAlignment="1" applyProtection="1">
      <alignment horizontal="center" vertical="center"/>
      <protection hidden="1"/>
    </xf>
    <xf numFmtId="0" fontId="75" fillId="13" borderId="15" xfId="1" applyFont="1" applyFill="1" applyBorder="1" applyAlignment="1" applyProtection="1">
      <alignment horizontal="center" vertical="center"/>
      <protection hidden="1"/>
    </xf>
    <xf numFmtId="0" fontId="15" fillId="13" borderId="195" xfId="1" applyFont="1" applyFill="1" applyBorder="1" applyAlignment="1" applyProtection="1">
      <alignment horizontal="right" vertical="center" indent="1"/>
      <protection locked="0" hidden="1"/>
    </xf>
    <xf numFmtId="0" fontId="15" fillId="13" borderId="196" xfId="1" applyFont="1" applyFill="1" applyBorder="1" applyAlignment="1" applyProtection="1">
      <alignment horizontal="right" vertical="center" indent="1"/>
      <protection locked="0" hidden="1"/>
    </xf>
    <xf numFmtId="0" fontId="15" fillId="13" borderId="197" xfId="1" applyFont="1" applyFill="1" applyBorder="1" applyAlignment="1" applyProtection="1">
      <alignment horizontal="right" vertical="center" indent="1"/>
      <protection locked="0" hidden="1"/>
    </xf>
    <xf numFmtId="0" fontId="111" fillId="13" borderId="91" xfId="1" applyFont="1" applyFill="1" applyBorder="1" applyAlignment="1" applyProtection="1">
      <alignment horizontal="left" vertical="center" indent="4"/>
      <protection hidden="1"/>
    </xf>
    <xf numFmtId="0" fontId="111" fillId="13" borderId="14" xfId="1" applyFont="1" applyFill="1" applyBorder="1" applyAlignment="1" applyProtection="1">
      <alignment horizontal="left" vertical="center" indent="4"/>
      <protection hidden="1"/>
    </xf>
    <xf numFmtId="0" fontId="111" fillId="3" borderId="0" xfId="1" applyFont="1" applyFill="1" applyAlignment="1">
      <alignment horizontal="left"/>
    </xf>
    <xf numFmtId="0" fontId="72" fillId="13" borderId="86" xfId="1" applyFont="1" applyFill="1" applyBorder="1" applyAlignment="1" applyProtection="1">
      <alignment horizontal="center" vertical="center" textRotation="90" wrapText="1"/>
      <protection hidden="1"/>
    </xf>
    <xf numFmtId="0" fontId="72" fillId="13" borderId="3" xfId="1" applyFont="1" applyFill="1" applyBorder="1" applyAlignment="1" applyProtection="1">
      <alignment horizontal="center" vertical="center" textRotation="90" wrapText="1"/>
      <protection hidden="1"/>
    </xf>
    <xf numFmtId="0" fontId="72" fillId="13" borderId="59" xfId="1" applyFont="1" applyFill="1" applyBorder="1" applyAlignment="1" applyProtection="1">
      <alignment horizontal="center" vertical="center" textRotation="90" wrapText="1"/>
      <protection hidden="1"/>
    </xf>
    <xf numFmtId="0" fontId="72" fillId="13" borderId="7" xfId="1" applyFont="1" applyFill="1" applyBorder="1" applyAlignment="1" applyProtection="1">
      <alignment horizontal="center" vertical="center" textRotation="90" wrapText="1"/>
      <protection hidden="1"/>
    </xf>
    <xf numFmtId="0" fontId="72" fillId="13" borderId="83" xfId="1" applyFont="1" applyFill="1" applyBorder="1" applyAlignment="1" applyProtection="1">
      <alignment horizontal="center" vertical="center" textRotation="90" wrapText="1"/>
      <protection hidden="1"/>
    </xf>
    <xf numFmtId="0" fontId="72" fillId="13" borderId="171" xfId="1" applyFont="1" applyFill="1" applyBorder="1" applyAlignment="1" applyProtection="1">
      <alignment horizontal="center" vertical="center" textRotation="90" wrapText="1"/>
      <protection hidden="1"/>
    </xf>
    <xf numFmtId="0" fontId="72" fillId="13" borderId="59" xfId="1" applyFont="1" applyFill="1" applyBorder="1" applyAlignment="1" applyProtection="1">
      <alignment horizontal="center" vertical="center" textRotation="90"/>
      <protection hidden="1"/>
    </xf>
    <xf numFmtId="0" fontId="72" fillId="13" borderId="88" xfId="1" applyFont="1" applyFill="1" applyBorder="1" applyAlignment="1" applyProtection="1">
      <alignment horizontal="center" vertical="center" textRotation="90"/>
      <protection hidden="1"/>
    </xf>
    <xf numFmtId="0" fontId="72" fillId="13" borderId="5" xfId="1" applyFont="1" applyFill="1" applyBorder="1" applyAlignment="1" applyProtection="1">
      <alignment horizontal="center" vertical="center" textRotation="90"/>
      <protection hidden="1"/>
    </xf>
    <xf numFmtId="0" fontId="72" fillId="13" borderId="8" xfId="1" applyFont="1" applyFill="1" applyBorder="1" applyAlignment="1" applyProtection="1">
      <alignment horizontal="center" vertical="center" textRotation="90"/>
      <protection hidden="1"/>
    </xf>
    <xf numFmtId="0" fontId="72" fillId="13" borderId="13" xfId="1" applyFont="1" applyFill="1" applyBorder="1" applyAlignment="1" applyProtection="1">
      <alignment horizontal="center" vertical="center"/>
      <protection hidden="1"/>
    </xf>
    <xf numFmtId="0" fontId="72" fillId="13" borderId="14" xfId="1" applyFont="1" applyFill="1" applyBorder="1" applyAlignment="1" applyProtection="1">
      <alignment horizontal="center" vertical="center"/>
      <protection hidden="1"/>
    </xf>
    <xf numFmtId="0" fontId="72" fillId="13" borderId="15" xfId="1" applyFont="1" applyFill="1" applyBorder="1" applyAlignment="1" applyProtection="1">
      <alignment horizontal="center" vertical="center"/>
      <protection hidden="1"/>
    </xf>
    <xf numFmtId="0" fontId="15" fillId="13" borderId="173" xfId="1" applyFont="1" applyFill="1" applyBorder="1" applyAlignment="1" applyProtection="1">
      <alignment horizontal="right" vertical="center" indent="1"/>
      <protection locked="0" hidden="1"/>
    </xf>
    <xf numFmtId="0" fontId="15" fillId="13" borderId="20" xfId="1" applyFont="1" applyFill="1" applyBorder="1" applyAlignment="1" applyProtection="1">
      <alignment horizontal="right" vertical="center" indent="1"/>
      <protection locked="0" hidden="1"/>
    </xf>
    <xf numFmtId="0" fontId="15" fillId="13" borderId="21" xfId="1" applyFont="1" applyFill="1" applyBorder="1" applyAlignment="1" applyProtection="1">
      <alignment horizontal="right" vertical="center" indent="1"/>
      <protection locked="0" hidden="1"/>
    </xf>
    <xf numFmtId="0" fontId="15" fillId="13" borderId="193" xfId="1" applyFont="1" applyFill="1" applyBorder="1" applyAlignment="1" applyProtection="1">
      <alignment horizontal="right" vertical="center" indent="1"/>
      <protection locked="0" hidden="1"/>
    </xf>
    <xf numFmtId="0" fontId="15" fillId="13" borderId="24" xfId="1" applyFont="1" applyFill="1" applyBorder="1" applyAlignment="1" applyProtection="1">
      <alignment horizontal="right" vertical="center" indent="1"/>
      <protection locked="0" hidden="1"/>
    </xf>
    <xf numFmtId="0" fontId="15" fillId="13" borderId="25" xfId="1" applyFont="1" applyFill="1" applyBorder="1" applyAlignment="1" applyProtection="1">
      <alignment horizontal="right" vertical="center" indent="1"/>
      <protection locked="0" hidden="1"/>
    </xf>
    <xf numFmtId="0" fontId="111" fillId="7" borderId="0" xfId="1" applyFont="1" applyFill="1" applyAlignment="1">
      <alignment horizontal="left"/>
    </xf>
    <xf numFmtId="0" fontId="72" fillId="13" borderId="115" xfId="1" applyFont="1" applyFill="1" applyBorder="1" applyAlignment="1" applyProtection="1">
      <alignment horizontal="center" vertical="center" textRotation="90" wrapText="1"/>
      <protection hidden="1"/>
    </xf>
    <xf numFmtId="0" fontId="72" fillId="13" borderId="132" xfId="1" applyFont="1" applyFill="1" applyBorder="1" applyAlignment="1" applyProtection="1">
      <alignment horizontal="center" vertical="center" textRotation="90" wrapText="1"/>
      <protection hidden="1"/>
    </xf>
    <xf numFmtId="0" fontId="72" fillId="13" borderId="48" xfId="1" applyFont="1" applyFill="1" applyBorder="1" applyAlignment="1" applyProtection="1">
      <alignment horizontal="center" vertical="center" textRotation="90" wrapText="1"/>
      <protection hidden="1"/>
    </xf>
    <xf numFmtId="0" fontId="72" fillId="13" borderId="204" xfId="1" applyFont="1" applyFill="1" applyBorder="1" applyAlignment="1" applyProtection="1">
      <alignment horizontal="center" vertical="center" textRotation="90" wrapText="1"/>
      <protection hidden="1"/>
    </xf>
    <xf numFmtId="0" fontId="74" fillId="0" borderId="0" xfId="1" applyFont="1" applyAlignment="1" applyProtection="1">
      <alignment horizontal="right"/>
      <protection hidden="1"/>
    </xf>
    <xf numFmtId="0" fontId="112" fillId="0" borderId="0" xfId="1" applyFont="1" applyAlignment="1" applyProtection="1">
      <alignment horizontal="right" vertical="center"/>
      <protection hidden="1"/>
    </xf>
    <xf numFmtId="0" fontId="71" fillId="0" borderId="0" xfId="1" applyFont="1" applyAlignment="1" applyProtection="1">
      <alignment vertical="top" wrapText="1"/>
      <protection locked="0"/>
    </xf>
    <xf numFmtId="0" fontId="71" fillId="0" borderId="0" xfId="1" applyFont="1" applyAlignment="1">
      <alignment vertical="top" wrapText="1"/>
    </xf>
    <xf numFmtId="0" fontId="143" fillId="0" borderId="0" xfId="1" applyFont="1" applyAlignment="1" applyProtection="1">
      <alignment vertical="top" wrapText="1"/>
      <protection locked="0"/>
    </xf>
    <xf numFmtId="0" fontId="143" fillId="0" borderId="0" xfId="1" applyFont="1" applyAlignment="1">
      <alignment vertical="top" wrapText="1"/>
    </xf>
    <xf numFmtId="0" fontId="143" fillId="0" borderId="0" xfId="1" applyFont="1" applyAlignment="1">
      <alignment vertical="top"/>
    </xf>
    <xf numFmtId="14" fontId="74" fillId="0" borderId="0" xfId="1" applyNumberFormat="1" applyFont="1" applyAlignment="1" applyProtection="1">
      <alignment horizontal="left" vertical="center"/>
      <protection hidden="1"/>
    </xf>
  </cellXfs>
  <cellStyles count="9">
    <cellStyle name="Hiperłącze" xfId="3" builtinId="8"/>
    <cellStyle name="Normalny" xfId="0" builtinId="0"/>
    <cellStyle name="Normalny 2" xfId="1" xr:uid="{591E9CC0-1A94-4DF2-9BBF-96480816890E}"/>
    <cellStyle name="Normalny 2 2" xfId="2" xr:uid="{543489C0-E810-4ADF-A210-AF717B92E5D9}"/>
    <cellStyle name="Normalny 2 2 2" xfId="4" xr:uid="{763D7CE3-4F26-4746-86A1-7A3031675B8C}"/>
    <cellStyle name="Normalny 8 2" xfId="7" xr:uid="{9EBB795C-4304-47A1-92BB-C8A9D18E4E8D}"/>
    <cellStyle name="Normalny 8 3" xfId="6" xr:uid="{C4E1F353-31C8-47EB-992C-925BE14DBDFF}"/>
    <cellStyle name="Uwaga 2" xfId="8" xr:uid="{BB97B169-F6E5-455B-96F4-A45C8DEE5638}"/>
    <cellStyle name="Walutowy 2" xfId="5" xr:uid="{287F9D9A-54A8-4702-A7A4-43F0CC40D3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165365</xdr:colOff>
      <xdr:row>0</xdr:row>
      <xdr:rowOff>1058335</xdr:rowOff>
    </xdr:from>
    <xdr:to>
      <xdr:col>8</xdr:col>
      <xdr:colOff>1044628</xdr:colOff>
      <xdr:row>1</xdr:row>
      <xdr:rowOff>486835</xdr:rowOff>
    </xdr:to>
    <xdr:pic>
      <xdr:nvPicPr>
        <xdr:cNvPr id="2" name="Obraz 1">
          <a:extLst>
            <a:ext uri="{FF2B5EF4-FFF2-40B4-BE49-F238E27FC236}">
              <a16:creationId xmlns:a16="http://schemas.microsoft.com/office/drawing/2014/main" id="{004403FF-76E4-4FAB-90BF-544D863E45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6190" y="1058335"/>
          <a:ext cx="1927013"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0</xdr:row>
      <xdr:rowOff>1815940</xdr:rowOff>
    </xdr:from>
    <xdr:to>
      <xdr:col>3</xdr:col>
      <xdr:colOff>38100</xdr:colOff>
      <xdr:row>3</xdr:row>
      <xdr:rowOff>85467</xdr:rowOff>
    </xdr:to>
    <xdr:pic>
      <xdr:nvPicPr>
        <xdr:cNvPr id="3" name="Obraz 2">
          <a:extLst>
            <a:ext uri="{FF2B5EF4-FFF2-40B4-BE49-F238E27FC236}">
              <a16:creationId xmlns:a16="http://schemas.microsoft.com/office/drawing/2014/main" id="{3A6509D7-906E-4D26-A795-046FFF5F0AAE}"/>
            </a:ext>
          </a:extLst>
        </xdr:cNvPr>
        <xdr:cNvPicPr>
          <a:picLocks noChangeAspect="1"/>
        </xdr:cNvPicPr>
      </xdr:nvPicPr>
      <xdr:blipFill>
        <a:blip xmlns:r="http://schemas.openxmlformats.org/officeDocument/2006/relationships" r:embed="rId2"/>
        <a:stretch>
          <a:fillRect/>
        </a:stretch>
      </xdr:blipFill>
      <xdr:spPr>
        <a:xfrm>
          <a:off x="504825" y="1815940"/>
          <a:ext cx="1943100" cy="1212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D69C-FDB5-4E25-9C37-7F566B06B181}">
  <dimension ref="A1:O86"/>
  <sheetViews>
    <sheetView showGridLines="0" view="pageBreakPreview" zoomScale="90" zoomScaleNormal="90" zoomScaleSheetLayoutView="90" workbookViewId="0">
      <selection activeCell="J9" sqref="J9"/>
    </sheetView>
  </sheetViews>
  <sheetFormatPr defaultColWidth="9.140625" defaultRowHeight="12.75"/>
  <cols>
    <col min="1" max="1" width="27.7109375" style="13" customWidth="1"/>
    <col min="2" max="2" width="2.85546875" style="13" customWidth="1"/>
    <col min="3" max="3" width="24.28515625" style="13" customWidth="1"/>
    <col min="4" max="4" width="5" style="13" customWidth="1"/>
    <col min="5" max="5" width="2.85546875" style="13" customWidth="1"/>
    <col min="6" max="6" width="17.85546875" style="13" customWidth="1"/>
    <col min="7" max="7" width="4.85546875" style="13" customWidth="1"/>
    <col min="8" max="8" width="28.7109375" style="13" customWidth="1"/>
    <col min="9" max="9" width="6.85546875" style="13" customWidth="1"/>
    <col min="10" max="10" width="7.5703125" style="13" customWidth="1"/>
    <col min="11" max="11" width="4.42578125" style="13" customWidth="1"/>
    <col min="12" max="12" width="55.42578125" style="13" customWidth="1"/>
    <col min="13" max="13" width="11" style="13" customWidth="1"/>
    <col min="14" max="14" width="0.140625" style="13" customWidth="1"/>
    <col min="15" max="15" width="10.140625" style="13" hidden="1" customWidth="1"/>
    <col min="16" max="16384" width="9.140625" style="13"/>
  </cols>
  <sheetData>
    <row r="1" spans="1:13" s="5" customFormat="1" ht="32.25" customHeight="1">
      <c r="A1" s="2" t="s">
        <v>0</v>
      </c>
      <c r="B1" s="3"/>
      <c r="C1" s="1080" t="s">
        <v>1</v>
      </c>
      <c r="D1" s="1081"/>
      <c r="E1" s="3"/>
      <c r="F1" s="2" t="s">
        <v>2</v>
      </c>
      <c r="G1" s="4"/>
      <c r="H1" s="1080" t="s">
        <v>3</v>
      </c>
      <c r="I1" s="1082"/>
      <c r="J1" s="1081"/>
      <c r="K1" s="3"/>
      <c r="L1" s="1080" t="s">
        <v>4</v>
      </c>
      <c r="M1" s="1081"/>
    </row>
    <row r="2" spans="1:13" ht="15.75" customHeight="1">
      <c r="A2" s="6"/>
      <c r="B2" s="7"/>
      <c r="C2" s="8"/>
      <c r="D2" s="9"/>
      <c r="E2" s="7"/>
      <c r="F2" s="10"/>
      <c r="G2" s="7"/>
      <c r="H2" s="8"/>
      <c r="I2" s="7"/>
      <c r="J2" s="9"/>
      <c r="K2" s="7"/>
      <c r="L2" s="11"/>
      <c r="M2" s="12"/>
    </row>
    <row r="3" spans="1:13" ht="12.75" customHeight="1">
      <c r="A3" s="14" t="s">
        <v>5</v>
      </c>
      <c r="B3" s="7"/>
      <c r="C3" s="8" t="s">
        <v>6</v>
      </c>
      <c r="D3" s="15" t="s">
        <v>7</v>
      </c>
      <c r="E3" s="7"/>
      <c r="F3" s="10" t="s">
        <v>8</v>
      </c>
      <c r="G3" s="7"/>
      <c r="H3" s="8" t="s">
        <v>9</v>
      </c>
      <c r="J3" s="16" t="s">
        <v>10</v>
      </c>
      <c r="K3" s="7"/>
      <c r="L3" s="8" t="s">
        <v>11</v>
      </c>
      <c r="M3" s="12" t="s">
        <v>12</v>
      </c>
    </row>
    <row r="4" spans="1:13" ht="12.75" customHeight="1">
      <c r="A4" s="14" t="s">
        <v>13</v>
      </c>
      <c r="B4" s="7"/>
      <c r="C4" s="8" t="s">
        <v>14</v>
      </c>
      <c r="D4" s="15" t="s">
        <v>15</v>
      </c>
      <c r="E4" s="7"/>
      <c r="F4" s="10" t="s">
        <v>16</v>
      </c>
      <c r="G4" s="7"/>
      <c r="H4" s="8" t="s">
        <v>17</v>
      </c>
      <c r="J4" s="16" t="s">
        <v>18</v>
      </c>
      <c r="K4" s="7"/>
      <c r="L4" s="8" t="s">
        <v>19</v>
      </c>
      <c r="M4" s="12" t="s">
        <v>20</v>
      </c>
    </row>
    <row r="5" spans="1:13" ht="12.75" customHeight="1">
      <c r="A5" s="14" t="s">
        <v>21</v>
      </c>
      <c r="B5" s="7"/>
      <c r="C5" s="8" t="s">
        <v>22</v>
      </c>
      <c r="D5" s="15" t="s">
        <v>23</v>
      </c>
      <c r="E5" s="7"/>
      <c r="F5" s="17"/>
      <c r="G5" s="7"/>
      <c r="H5" s="8" t="s">
        <v>24</v>
      </c>
      <c r="J5" s="16" t="s">
        <v>25</v>
      </c>
      <c r="K5" s="7"/>
      <c r="L5" s="18" t="s">
        <v>26</v>
      </c>
      <c r="M5" s="12" t="s">
        <v>27</v>
      </c>
    </row>
    <row r="6" spans="1:13" ht="12.75" customHeight="1">
      <c r="A6" s="14" t="s">
        <v>28</v>
      </c>
      <c r="B6" s="7"/>
      <c r="C6" s="8" t="s">
        <v>29</v>
      </c>
      <c r="D6" s="15" t="s">
        <v>30</v>
      </c>
      <c r="E6" s="7"/>
      <c r="F6" s="19"/>
      <c r="G6" s="7"/>
      <c r="H6" s="8" t="s">
        <v>31</v>
      </c>
      <c r="J6" s="16" t="s">
        <v>32</v>
      </c>
      <c r="K6" s="7"/>
      <c r="L6" s="18" t="s">
        <v>33</v>
      </c>
      <c r="M6" s="12" t="s">
        <v>34</v>
      </c>
    </row>
    <row r="7" spans="1:13" ht="12.75" customHeight="1">
      <c r="A7" s="14" t="s">
        <v>35</v>
      </c>
      <c r="B7" s="7"/>
      <c r="C7" s="8" t="s">
        <v>36</v>
      </c>
      <c r="D7" s="15" t="s">
        <v>37</v>
      </c>
      <c r="E7" s="7"/>
      <c r="F7" s="20" t="s">
        <v>38</v>
      </c>
      <c r="G7" s="7"/>
      <c r="H7" s="21"/>
      <c r="I7" s="22"/>
      <c r="J7" s="23"/>
      <c r="K7" s="7"/>
      <c r="L7" s="18" t="s">
        <v>39</v>
      </c>
      <c r="M7" s="12" t="s">
        <v>40</v>
      </c>
    </row>
    <row r="8" spans="1:13" ht="12.6" customHeight="1">
      <c r="A8" s="14" t="s">
        <v>41</v>
      </c>
      <c r="B8" s="7"/>
      <c r="C8" s="8" t="s">
        <v>42</v>
      </c>
      <c r="D8" s="15" t="s">
        <v>43</v>
      </c>
      <c r="E8" s="7"/>
      <c r="F8" s="24"/>
      <c r="G8" s="7"/>
      <c r="H8" s="1083" t="s">
        <v>44</v>
      </c>
      <c r="I8" s="1084"/>
      <c r="J8" s="1085"/>
      <c r="K8" s="7"/>
      <c r="L8" s="18" t="s">
        <v>45</v>
      </c>
      <c r="M8" s="12" t="s">
        <v>46</v>
      </c>
    </row>
    <row r="9" spans="1:13">
      <c r="A9" s="14" t="s">
        <v>47</v>
      </c>
      <c r="B9" s="7"/>
      <c r="C9" s="8" t="s">
        <v>48</v>
      </c>
      <c r="D9" s="15" t="s">
        <v>49</v>
      </c>
      <c r="E9" s="7"/>
      <c r="F9" s="10" t="s">
        <v>50</v>
      </c>
      <c r="G9" s="7"/>
      <c r="H9" s="8"/>
      <c r="I9" s="7"/>
      <c r="J9" s="9"/>
      <c r="K9" s="7"/>
      <c r="L9" s="18" t="s">
        <v>51</v>
      </c>
      <c r="M9" s="12" t="s">
        <v>52</v>
      </c>
    </row>
    <row r="10" spans="1:13" ht="12.75" customHeight="1">
      <c r="A10" s="14" t="s">
        <v>53</v>
      </c>
      <c r="B10" s="7"/>
      <c r="C10" s="8" t="s">
        <v>54</v>
      </c>
      <c r="D10" s="15" t="s">
        <v>55</v>
      </c>
      <c r="E10" s="7"/>
      <c r="F10" s="10" t="s">
        <v>56</v>
      </c>
      <c r="G10" s="7"/>
      <c r="H10" s="8" t="s">
        <v>57</v>
      </c>
      <c r="J10" s="16" t="s">
        <v>58</v>
      </c>
      <c r="K10" s="7"/>
      <c r="L10" s="18" t="s">
        <v>59</v>
      </c>
      <c r="M10" s="12" t="s">
        <v>60</v>
      </c>
    </row>
    <row r="11" spans="1:13" ht="12.75" customHeight="1">
      <c r="A11" s="14" t="s">
        <v>61</v>
      </c>
      <c r="B11" s="7"/>
      <c r="C11" s="25"/>
      <c r="D11" s="26"/>
      <c r="E11" s="7"/>
      <c r="F11" s="17"/>
      <c r="G11" s="27"/>
      <c r="H11" s="8" t="s">
        <v>623</v>
      </c>
      <c r="J11" s="16" t="s">
        <v>624</v>
      </c>
      <c r="K11" s="7"/>
      <c r="L11" s="18" t="s">
        <v>62</v>
      </c>
      <c r="M11" s="12" t="s">
        <v>63</v>
      </c>
    </row>
    <row r="12" spans="1:13" ht="12.75" customHeight="1">
      <c r="A12" s="14" t="s">
        <v>64</v>
      </c>
      <c r="B12" s="7"/>
      <c r="C12" s="7"/>
      <c r="D12" s="7"/>
      <c r="E12" s="7"/>
      <c r="G12" s="27"/>
      <c r="H12" s="25"/>
      <c r="I12" s="22"/>
      <c r="J12" s="26"/>
      <c r="K12" s="7"/>
      <c r="L12" s="18" t="s">
        <v>65</v>
      </c>
      <c r="M12" s="12" t="s">
        <v>66</v>
      </c>
    </row>
    <row r="13" spans="1:13" ht="13.5" customHeight="1">
      <c r="A13" s="14" t="s">
        <v>67</v>
      </c>
      <c r="B13" s="7"/>
      <c r="C13" s="7"/>
      <c r="D13" s="7"/>
      <c r="E13" s="7"/>
      <c r="G13" s="27"/>
      <c r="J13" s="7"/>
      <c r="K13" s="7"/>
      <c r="L13" s="18" t="s">
        <v>68</v>
      </c>
      <c r="M13" s="12" t="s">
        <v>69</v>
      </c>
    </row>
    <row r="14" spans="1:13">
      <c r="A14" s="14" t="s">
        <v>70</v>
      </c>
      <c r="B14" s="7"/>
      <c r="C14" s="7"/>
      <c r="D14" s="7"/>
      <c r="E14" s="7"/>
      <c r="G14" s="28"/>
      <c r="J14" s="7"/>
      <c r="K14" s="7"/>
      <c r="L14" s="18" t="s">
        <v>71</v>
      </c>
      <c r="M14" s="12" t="s">
        <v>72</v>
      </c>
    </row>
    <row r="15" spans="1:13">
      <c r="A15" s="14" t="s">
        <v>73</v>
      </c>
      <c r="B15" s="7"/>
      <c r="C15" s="7"/>
      <c r="D15" s="7"/>
      <c r="E15" s="7"/>
      <c r="F15" s="7"/>
      <c r="G15" s="29"/>
      <c r="J15" s="7"/>
      <c r="K15" s="7"/>
      <c r="L15" s="18" t="s">
        <v>74</v>
      </c>
      <c r="M15" s="12" t="s">
        <v>75</v>
      </c>
    </row>
    <row r="16" spans="1:13">
      <c r="A16" s="14" t="s">
        <v>76</v>
      </c>
      <c r="B16" s="7"/>
      <c r="C16" s="1086" t="s">
        <v>77</v>
      </c>
      <c r="D16" s="1087"/>
      <c r="E16" s="7"/>
      <c r="F16" s="1083" t="s">
        <v>78</v>
      </c>
      <c r="G16" s="1085"/>
      <c r="H16" s="1088" t="s">
        <v>79</v>
      </c>
      <c r="I16" s="1089"/>
      <c r="J16" s="7"/>
      <c r="K16" s="7"/>
      <c r="L16" s="18" t="s">
        <v>80</v>
      </c>
      <c r="M16" s="12" t="s">
        <v>81</v>
      </c>
    </row>
    <row r="17" spans="1:13">
      <c r="A17" s="14" t="s">
        <v>82</v>
      </c>
      <c r="B17" s="7"/>
      <c r="C17" s="8"/>
      <c r="D17" s="9"/>
      <c r="E17" s="7"/>
      <c r="F17" s="8"/>
      <c r="G17" s="9"/>
      <c r="H17" s="30"/>
      <c r="I17" s="9"/>
      <c r="J17" s="7"/>
      <c r="K17" s="7"/>
      <c r="L17" s="18" t="s">
        <v>83</v>
      </c>
      <c r="M17" s="12" t="s">
        <v>84</v>
      </c>
    </row>
    <row r="18" spans="1:13">
      <c r="A18" s="14" t="s">
        <v>85</v>
      </c>
      <c r="B18" s="7"/>
      <c r="C18" s="8" t="s">
        <v>86</v>
      </c>
      <c r="D18" s="9" t="s">
        <v>87</v>
      </c>
      <c r="E18" s="7"/>
      <c r="F18" s="8" t="s">
        <v>88</v>
      </c>
      <c r="G18" s="12" t="s">
        <v>89</v>
      </c>
      <c r="H18" s="8" t="s">
        <v>90</v>
      </c>
      <c r="I18" s="9" t="s">
        <v>91</v>
      </c>
      <c r="J18" s="7"/>
      <c r="K18" s="7"/>
      <c r="L18" s="18" t="s">
        <v>92</v>
      </c>
      <c r="M18" s="12" t="s">
        <v>93</v>
      </c>
    </row>
    <row r="19" spans="1:13">
      <c r="A19" s="14" t="s">
        <v>94</v>
      </c>
      <c r="B19" s="7"/>
      <c r="C19" s="8" t="s">
        <v>95</v>
      </c>
      <c r="D19" s="9" t="s">
        <v>96</v>
      </c>
      <c r="E19" s="7"/>
      <c r="F19" s="8" t="s">
        <v>97</v>
      </c>
      <c r="G19" s="12" t="s">
        <v>98</v>
      </c>
      <c r="H19" s="8" t="s">
        <v>99</v>
      </c>
      <c r="I19" s="9" t="s">
        <v>100</v>
      </c>
      <c r="J19" s="7"/>
      <c r="K19" s="7"/>
      <c r="L19" s="18" t="s">
        <v>101</v>
      </c>
      <c r="M19" s="12" t="s">
        <v>102</v>
      </c>
    </row>
    <row r="20" spans="1:13" ht="12.75" customHeight="1">
      <c r="A20" s="14" t="s">
        <v>103</v>
      </c>
      <c r="B20" s="7"/>
      <c r="C20" s="21"/>
      <c r="D20" s="31"/>
      <c r="E20" s="7"/>
      <c r="F20" s="21"/>
      <c r="G20" s="31"/>
      <c r="H20" s="8" t="s">
        <v>104</v>
      </c>
      <c r="I20" s="9" t="s">
        <v>105</v>
      </c>
      <c r="J20" s="7"/>
      <c r="K20" s="7"/>
      <c r="L20" s="18" t="s">
        <v>106</v>
      </c>
      <c r="M20" s="12" t="s">
        <v>107</v>
      </c>
    </row>
    <row r="21" spans="1:13" ht="13.5" customHeight="1">
      <c r="A21" s="14" t="s">
        <v>108</v>
      </c>
      <c r="B21" s="7"/>
      <c r="C21" s="7"/>
      <c r="D21" s="7"/>
      <c r="E21" s="7"/>
      <c r="F21" s="7"/>
      <c r="G21" s="32"/>
      <c r="H21" s="8" t="s">
        <v>109</v>
      </c>
      <c r="I21" s="9" t="s">
        <v>110</v>
      </c>
      <c r="J21" s="7"/>
      <c r="K21" s="7"/>
      <c r="L21" s="18" t="s">
        <v>111</v>
      </c>
      <c r="M21" s="12" t="s">
        <v>112</v>
      </c>
    </row>
    <row r="22" spans="1:13" ht="12.75" customHeight="1">
      <c r="A22" s="14" t="s">
        <v>113</v>
      </c>
      <c r="B22" s="7"/>
      <c r="C22" s="1094" t="s">
        <v>114</v>
      </c>
      <c r="D22" s="1095"/>
      <c r="E22" s="1095"/>
      <c r="F22" s="1096"/>
      <c r="H22" s="8" t="s">
        <v>115</v>
      </c>
      <c r="I22" s="9" t="s">
        <v>116</v>
      </c>
      <c r="J22" s="7"/>
      <c r="K22" s="7"/>
      <c r="L22" s="18" t="s">
        <v>117</v>
      </c>
      <c r="M22" s="12" t="s">
        <v>118</v>
      </c>
    </row>
    <row r="23" spans="1:13">
      <c r="A23" s="14" t="s">
        <v>119</v>
      </c>
      <c r="B23" s="7"/>
      <c r="C23" s="1097"/>
      <c r="D23" s="1098"/>
      <c r="E23" s="1098"/>
      <c r="F23" s="1099"/>
      <c r="H23" s="8" t="s">
        <v>120</v>
      </c>
      <c r="I23" s="9" t="s">
        <v>121</v>
      </c>
      <c r="K23" s="7"/>
      <c r="L23" s="18" t="s">
        <v>122</v>
      </c>
      <c r="M23" s="12" t="s">
        <v>123</v>
      </c>
    </row>
    <row r="24" spans="1:13" ht="14.1" customHeight="1">
      <c r="A24" s="14" t="s">
        <v>124</v>
      </c>
      <c r="B24" s="7"/>
      <c r="C24" s="33"/>
      <c r="D24" s="34"/>
      <c r="E24" s="34"/>
      <c r="F24" s="35"/>
      <c r="H24" s="8" t="s">
        <v>125</v>
      </c>
      <c r="I24" s="9" t="s">
        <v>126</v>
      </c>
      <c r="K24" s="7"/>
      <c r="L24" s="18" t="s">
        <v>127</v>
      </c>
      <c r="M24" s="12" t="s">
        <v>128</v>
      </c>
    </row>
    <row r="25" spans="1:13">
      <c r="A25" s="14" t="s">
        <v>129</v>
      </c>
      <c r="B25" s="7"/>
      <c r="C25" s="36" t="s">
        <v>5</v>
      </c>
      <c r="E25" s="7"/>
      <c r="F25" s="37"/>
      <c r="H25" s="38"/>
      <c r="I25" s="31"/>
      <c r="K25" s="7"/>
      <c r="L25" s="18" t="s">
        <v>130</v>
      </c>
      <c r="M25" s="12" t="s">
        <v>131</v>
      </c>
    </row>
    <row r="26" spans="1:13">
      <c r="A26" s="14" t="s">
        <v>132</v>
      </c>
      <c r="B26" s="7"/>
      <c r="C26" s="39" t="s">
        <v>133</v>
      </c>
      <c r="E26" s="7"/>
      <c r="F26" s="37"/>
      <c r="K26" s="7"/>
      <c r="L26" s="30" t="s">
        <v>134</v>
      </c>
      <c r="M26" s="12" t="s">
        <v>135</v>
      </c>
    </row>
    <row r="27" spans="1:13">
      <c r="A27" s="14" t="s">
        <v>136</v>
      </c>
      <c r="B27" s="7"/>
      <c r="C27" s="36" t="s">
        <v>21</v>
      </c>
      <c r="E27" s="7"/>
      <c r="F27" s="37"/>
      <c r="K27" s="7"/>
      <c r="L27" s="30" t="s">
        <v>137</v>
      </c>
      <c r="M27" s="12" t="s">
        <v>138</v>
      </c>
    </row>
    <row r="28" spans="1:13" ht="12" customHeight="1">
      <c r="A28" s="40" t="s">
        <v>139</v>
      </c>
      <c r="B28" s="7"/>
      <c r="C28" s="36" t="s">
        <v>41</v>
      </c>
      <c r="E28" s="7"/>
      <c r="F28" s="37"/>
      <c r="K28" s="7"/>
      <c r="L28" s="30" t="s">
        <v>140</v>
      </c>
      <c r="M28" s="12" t="s">
        <v>141</v>
      </c>
    </row>
    <row r="29" spans="1:13">
      <c r="A29" s="41" t="s">
        <v>142</v>
      </c>
      <c r="B29" s="7"/>
      <c r="C29" s="36" t="s">
        <v>47</v>
      </c>
      <c r="E29" s="7"/>
      <c r="F29" s="37"/>
      <c r="K29" s="7"/>
      <c r="L29" s="30" t="s">
        <v>143</v>
      </c>
      <c r="M29" s="12" t="s">
        <v>144</v>
      </c>
    </row>
    <row r="30" spans="1:13">
      <c r="A30" s="14" t="s">
        <v>145</v>
      </c>
      <c r="B30" s="7"/>
      <c r="C30" s="36" t="s">
        <v>53</v>
      </c>
      <c r="E30" s="7"/>
      <c r="F30" s="37"/>
      <c r="H30" s="1100" t="s">
        <v>146</v>
      </c>
      <c r="I30" s="1101"/>
      <c r="J30" s="1102"/>
      <c r="K30" s="7"/>
      <c r="L30" s="30" t="s">
        <v>147</v>
      </c>
      <c r="M30" s="12" t="s">
        <v>148</v>
      </c>
    </row>
    <row r="31" spans="1:13">
      <c r="A31" s="14" t="s">
        <v>149</v>
      </c>
      <c r="B31" s="7"/>
      <c r="C31" s="36" t="s">
        <v>61</v>
      </c>
      <c r="E31" s="7"/>
      <c r="F31" s="37"/>
      <c r="G31" s="42"/>
      <c r="H31" s="1103"/>
      <c r="I31" s="1104"/>
      <c r="J31" s="1105"/>
      <c r="K31" s="7"/>
      <c r="L31" s="18" t="s">
        <v>150</v>
      </c>
      <c r="M31" s="12" t="s">
        <v>151</v>
      </c>
    </row>
    <row r="32" spans="1:13" ht="12.95" customHeight="1">
      <c r="A32" s="14" t="s">
        <v>152</v>
      </c>
      <c r="B32" s="7"/>
      <c r="C32" s="36" t="s">
        <v>67</v>
      </c>
      <c r="E32" s="7"/>
      <c r="F32" s="37"/>
      <c r="G32" s="42"/>
      <c r="H32" s="30"/>
      <c r="J32" s="43"/>
      <c r="K32" s="7"/>
      <c r="L32" s="18" t="s">
        <v>153</v>
      </c>
      <c r="M32" s="12" t="s">
        <v>154</v>
      </c>
    </row>
    <row r="33" spans="1:15">
      <c r="A33" s="40" t="s">
        <v>155</v>
      </c>
      <c r="B33" s="7"/>
      <c r="C33" s="36" t="s">
        <v>70</v>
      </c>
      <c r="E33" s="7"/>
      <c r="F33" s="37"/>
      <c r="G33" s="42"/>
      <c r="H33" s="44" t="s">
        <v>156</v>
      </c>
      <c r="J33" s="43"/>
      <c r="K33" s="7"/>
      <c r="L33" s="18" t="s">
        <v>157</v>
      </c>
      <c r="M33" s="12" t="s">
        <v>158</v>
      </c>
    </row>
    <row r="34" spans="1:15">
      <c r="A34" s="14" t="s">
        <v>159</v>
      </c>
      <c r="B34" s="7"/>
      <c r="C34" s="39" t="s">
        <v>73</v>
      </c>
      <c r="E34" s="7"/>
      <c r="F34" s="37"/>
      <c r="G34" s="7"/>
      <c r="H34" s="44" t="s">
        <v>160</v>
      </c>
      <c r="J34" s="43"/>
      <c r="K34" s="7"/>
      <c r="L34" s="18" t="s">
        <v>161</v>
      </c>
      <c r="M34" s="45" t="s">
        <v>162</v>
      </c>
    </row>
    <row r="35" spans="1:15">
      <c r="A35" s="14" t="s">
        <v>163</v>
      </c>
      <c r="B35" s="7"/>
      <c r="C35" s="36" t="s">
        <v>76</v>
      </c>
      <c r="E35" s="7"/>
      <c r="F35" s="37"/>
      <c r="G35" s="7"/>
      <c r="H35" s="44" t="s">
        <v>164</v>
      </c>
      <c r="J35" s="43"/>
      <c r="K35" s="7"/>
      <c r="L35" s="18" t="s">
        <v>165</v>
      </c>
      <c r="M35" s="45" t="s">
        <v>166</v>
      </c>
      <c r="N35" s="46"/>
      <c r="O35" s="7"/>
    </row>
    <row r="36" spans="1:15" ht="12.75" customHeight="1">
      <c r="A36" s="14" t="s">
        <v>167</v>
      </c>
      <c r="B36" s="7"/>
      <c r="C36" s="36" t="s">
        <v>168</v>
      </c>
      <c r="E36" s="7"/>
      <c r="F36" s="37"/>
      <c r="G36" s="7"/>
      <c r="H36" s="44" t="s">
        <v>169</v>
      </c>
      <c r="J36" s="43"/>
      <c r="K36" s="7"/>
      <c r="L36" s="18" t="s">
        <v>170</v>
      </c>
      <c r="M36" s="45" t="s">
        <v>171</v>
      </c>
      <c r="N36" s="7"/>
    </row>
    <row r="37" spans="1:15" ht="11.25" customHeight="1">
      <c r="A37" s="14" t="s">
        <v>172</v>
      </c>
      <c r="B37" s="7"/>
      <c r="C37" s="36" t="s">
        <v>173</v>
      </c>
      <c r="E37" s="7"/>
      <c r="F37" s="37"/>
      <c r="G37" s="7"/>
      <c r="H37" s="44" t="s">
        <v>174</v>
      </c>
      <c r="J37" s="43"/>
      <c r="K37" s="7"/>
      <c r="L37" s="18" t="s">
        <v>175</v>
      </c>
      <c r="M37" s="12" t="s">
        <v>176</v>
      </c>
      <c r="N37" s="7"/>
    </row>
    <row r="38" spans="1:15" ht="12" customHeight="1">
      <c r="A38" s="1059"/>
      <c r="B38" s="7"/>
      <c r="C38" s="36" t="s">
        <v>177</v>
      </c>
      <c r="E38" s="7"/>
      <c r="F38" s="37"/>
      <c r="G38" s="7"/>
      <c r="H38" s="44" t="s">
        <v>178</v>
      </c>
      <c r="J38" s="43"/>
      <c r="K38" s="7"/>
      <c r="L38" s="18" t="s">
        <v>179</v>
      </c>
      <c r="M38" s="12" t="s">
        <v>180</v>
      </c>
      <c r="N38" s="7"/>
    </row>
    <row r="39" spans="1:15" ht="12.75" customHeight="1">
      <c r="A39" s="1060"/>
      <c r="C39" s="36" t="s">
        <v>181</v>
      </c>
      <c r="E39" s="7"/>
      <c r="F39" s="37"/>
      <c r="G39" s="7"/>
      <c r="H39" s="44" t="s">
        <v>182</v>
      </c>
      <c r="J39" s="43"/>
      <c r="K39" s="7"/>
      <c r="L39" s="18" t="s">
        <v>183</v>
      </c>
      <c r="M39" s="45" t="s">
        <v>184</v>
      </c>
      <c r="N39" s="7"/>
    </row>
    <row r="40" spans="1:15" ht="12.75" customHeight="1">
      <c r="A40" s="1061"/>
      <c r="C40" s="36" t="s">
        <v>185</v>
      </c>
      <c r="E40" s="7"/>
      <c r="F40" s="37"/>
      <c r="H40" s="44" t="s">
        <v>186</v>
      </c>
      <c r="J40" s="43"/>
      <c r="L40" s="18" t="s">
        <v>187</v>
      </c>
      <c r="M40" s="45" t="s">
        <v>188</v>
      </c>
      <c r="N40" s="7"/>
    </row>
    <row r="41" spans="1:15" ht="12.75" customHeight="1">
      <c r="A41" s="1061"/>
      <c r="C41" s="36" t="s">
        <v>189</v>
      </c>
      <c r="E41" s="7"/>
      <c r="F41" s="37"/>
      <c r="H41" s="44" t="s">
        <v>190</v>
      </c>
      <c r="J41" s="43"/>
      <c r="L41" s="18" t="s">
        <v>191</v>
      </c>
      <c r="M41" s="45" t="s">
        <v>192</v>
      </c>
      <c r="N41" s="7"/>
    </row>
    <row r="42" spans="1:15" ht="12.75" customHeight="1">
      <c r="A42" s="1061"/>
      <c r="C42" s="36" t="s">
        <v>119</v>
      </c>
      <c r="E42" s="7"/>
      <c r="F42" s="37"/>
      <c r="H42" s="44" t="s">
        <v>193</v>
      </c>
      <c r="J42" s="43"/>
      <c r="L42" s="18" t="s">
        <v>194</v>
      </c>
      <c r="M42" s="12" t="s">
        <v>195</v>
      </c>
      <c r="N42" s="7"/>
    </row>
    <row r="43" spans="1:15" ht="12.75" customHeight="1">
      <c r="A43" s="1060"/>
      <c r="C43" s="36" t="s">
        <v>159</v>
      </c>
      <c r="F43" s="47"/>
      <c r="H43" s="44" t="s">
        <v>196</v>
      </c>
      <c r="J43" s="43"/>
      <c r="L43" s="25"/>
      <c r="M43" s="26"/>
      <c r="N43" s="7"/>
    </row>
    <row r="44" spans="1:15" ht="12.75" customHeight="1">
      <c r="A44" s="48"/>
      <c r="C44" s="1106"/>
      <c r="D44" s="1107"/>
      <c r="E44" s="1107"/>
      <c r="F44" s="1108"/>
      <c r="H44" s="44" t="s">
        <v>197</v>
      </c>
      <c r="J44" s="43"/>
    </row>
    <row r="45" spans="1:15" ht="12.75" customHeight="1">
      <c r="A45" s="48"/>
      <c r="C45" s="1109"/>
      <c r="D45" s="1110"/>
      <c r="E45" s="1110"/>
      <c r="F45" s="1111"/>
      <c r="H45" s="44" t="s">
        <v>198</v>
      </c>
      <c r="J45" s="43"/>
      <c r="L45" s="1112" t="s">
        <v>199</v>
      </c>
      <c r="M45" s="1113"/>
    </row>
    <row r="46" spans="1:15" ht="12.75" customHeight="1">
      <c r="A46" s="48"/>
      <c r="C46" s="1106"/>
      <c r="D46" s="1107"/>
      <c r="E46" s="1107"/>
      <c r="F46" s="1108"/>
      <c r="H46" s="30" t="s">
        <v>200</v>
      </c>
      <c r="J46" s="43"/>
      <c r="L46" s="1114"/>
      <c r="M46" s="1115"/>
      <c r="N46" s="49"/>
      <c r="O46" s="49"/>
    </row>
    <row r="47" spans="1:15" ht="15" customHeight="1">
      <c r="A47" s="48"/>
      <c r="C47" s="1109"/>
      <c r="D47" s="1110"/>
      <c r="E47" s="1110"/>
      <c r="F47" s="1111"/>
      <c r="H47" s="25"/>
      <c r="I47" s="22"/>
      <c r="J47" s="26"/>
      <c r="L47" s="30"/>
      <c r="M47" s="43"/>
      <c r="N47" s="49"/>
      <c r="O47" s="49"/>
    </row>
    <row r="48" spans="1:15" ht="12.75" customHeight="1">
      <c r="A48" s="48"/>
      <c r="C48" s="50"/>
      <c r="D48" s="1062"/>
      <c r="E48" s="1062"/>
      <c r="F48" s="51"/>
      <c r="L48" s="8" t="s">
        <v>201</v>
      </c>
      <c r="M48" s="9" t="s">
        <v>202</v>
      </c>
      <c r="N48" s="52"/>
      <c r="O48" s="53"/>
    </row>
    <row r="49" spans="1:15" ht="13.5" customHeight="1">
      <c r="A49" s="54"/>
      <c r="C49" s="7"/>
      <c r="D49" s="7"/>
      <c r="E49" s="7"/>
      <c r="L49" s="8" t="s">
        <v>203</v>
      </c>
      <c r="M49" s="9" t="s">
        <v>204</v>
      </c>
      <c r="N49" s="52"/>
      <c r="O49" s="53"/>
    </row>
    <row r="50" spans="1:15" ht="12.75" customHeight="1">
      <c r="A50" s="55" t="s">
        <v>205</v>
      </c>
      <c r="D50" s="7"/>
      <c r="E50" s="7"/>
      <c r="L50" s="8" t="s">
        <v>206</v>
      </c>
      <c r="M50" s="9" t="s">
        <v>207</v>
      </c>
      <c r="N50" s="56"/>
      <c r="O50" s="57"/>
    </row>
    <row r="51" spans="1:15" ht="12.75" customHeight="1">
      <c r="A51" s="58" t="s">
        <v>208</v>
      </c>
      <c r="C51" s="1090" t="s">
        <v>209</v>
      </c>
      <c r="D51" s="1091"/>
      <c r="E51" s="59"/>
      <c r="F51" s="59"/>
      <c r="L51" s="25"/>
      <c r="M51" s="26"/>
      <c r="N51" s="56"/>
      <c r="O51" s="57"/>
    </row>
    <row r="52" spans="1:15" ht="12.75" customHeight="1">
      <c r="A52" s="58" t="s">
        <v>210</v>
      </c>
      <c r="C52" s="1092"/>
      <c r="D52" s="1093"/>
      <c r="E52" s="59"/>
      <c r="F52" s="58" t="s">
        <v>449</v>
      </c>
      <c r="N52" s="56"/>
      <c r="O52" s="57"/>
    </row>
    <row r="53" spans="1:15" ht="13.5" customHeight="1">
      <c r="A53" s="58" t="s">
        <v>211</v>
      </c>
      <c r="C53" s="8"/>
      <c r="D53" s="9"/>
      <c r="E53" s="7"/>
      <c r="F53" s="55" t="s">
        <v>212</v>
      </c>
      <c r="L53" s="1116" t="s">
        <v>213</v>
      </c>
      <c r="M53" s="1117"/>
      <c r="N53" s="56"/>
      <c r="O53" s="57"/>
    </row>
    <row r="54" spans="1:15" ht="13.5" customHeight="1">
      <c r="A54" s="60" t="s">
        <v>214</v>
      </c>
      <c r="C54" s="61" t="s">
        <v>215</v>
      </c>
      <c r="D54" s="62"/>
      <c r="E54" s="7"/>
      <c r="L54" s="1118"/>
      <c r="M54" s="1119"/>
      <c r="N54" s="56"/>
      <c r="O54" s="57"/>
    </row>
    <row r="55" spans="1:15" ht="12.75" customHeight="1">
      <c r="A55" s="58" t="s">
        <v>216</v>
      </c>
      <c r="C55" s="63"/>
      <c r="D55" s="64"/>
      <c r="F55" s="1094" t="s">
        <v>217</v>
      </c>
      <c r="G55" s="1120"/>
      <c r="H55" s="1121"/>
      <c r="L55" s="30"/>
      <c r="M55" s="43"/>
      <c r="N55" s="56"/>
      <c r="O55" s="57"/>
    </row>
    <row r="56" spans="1:15" ht="12.75" customHeight="1">
      <c r="A56" s="58" t="s">
        <v>218</v>
      </c>
      <c r="F56" s="1122"/>
      <c r="G56" s="1123"/>
      <c r="H56" s="1124"/>
      <c r="L56" s="8" t="s">
        <v>30</v>
      </c>
      <c r="M56" s="16" t="s">
        <v>219</v>
      </c>
      <c r="N56" s="65"/>
      <c r="O56" s="66"/>
    </row>
    <row r="57" spans="1:15" ht="12.75" customHeight="1">
      <c r="A57" s="58" t="s">
        <v>220</v>
      </c>
      <c r="C57" s="1125" t="s">
        <v>221</v>
      </c>
      <c r="D57" s="1126"/>
      <c r="F57" s="67"/>
      <c r="G57" s="68"/>
      <c r="H57" s="69"/>
      <c r="L57" s="8" t="s">
        <v>222</v>
      </c>
      <c r="M57" s="16" t="s">
        <v>223</v>
      </c>
    </row>
    <row r="58" spans="1:15" ht="12.75" customHeight="1">
      <c r="C58" s="1127"/>
      <c r="D58" s="1128"/>
      <c r="F58" s="70" t="s">
        <v>224</v>
      </c>
      <c r="G58" s="71"/>
      <c r="H58" s="72"/>
      <c r="L58" s="8" t="s">
        <v>225</v>
      </c>
      <c r="M58" s="16" t="s">
        <v>226</v>
      </c>
    </row>
    <row r="59" spans="1:15" ht="13.5" customHeight="1">
      <c r="A59" s="73"/>
      <c r="C59" s="30"/>
      <c r="D59" s="43"/>
      <c r="F59" s="74" t="s">
        <v>227</v>
      </c>
      <c r="G59" s="75"/>
      <c r="H59" s="76"/>
      <c r="L59" s="8" t="s">
        <v>228</v>
      </c>
      <c r="M59" s="16" t="s">
        <v>96</v>
      </c>
    </row>
    <row r="60" spans="1:15" ht="13.5" customHeight="1">
      <c r="A60" s="73"/>
      <c r="C60" s="30" t="s">
        <v>229</v>
      </c>
      <c r="D60" s="43"/>
      <c r="F60" s="77" t="s">
        <v>230</v>
      </c>
      <c r="G60" s="78"/>
      <c r="H60" s="79"/>
      <c r="L60" s="25"/>
      <c r="M60" s="26"/>
    </row>
    <row r="61" spans="1:15" ht="13.5" customHeight="1">
      <c r="A61" s="73"/>
      <c r="C61" s="30" t="s">
        <v>231</v>
      </c>
      <c r="D61" s="43"/>
      <c r="F61" s="77" t="s">
        <v>232</v>
      </c>
      <c r="G61" s="78"/>
      <c r="H61" s="79"/>
      <c r="N61" s="7"/>
    </row>
    <row r="62" spans="1:15" ht="13.5" customHeight="1">
      <c r="A62" s="73"/>
      <c r="C62" s="30" t="s">
        <v>233</v>
      </c>
      <c r="D62" s="43"/>
      <c r="F62" s="77" t="s">
        <v>234</v>
      </c>
      <c r="G62" s="78"/>
      <c r="H62" s="79"/>
      <c r="L62" s="1090" t="s">
        <v>235</v>
      </c>
      <c r="M62" s="1091"/>
      <c r="N62" s="7"/>
    </row>
    <row r="63" spans="1:15" ht="13.5" customHeight="1">
      <c r="A63" s="73"/>
      <c r="C63" s="30" t="s">
        <v>30</v>
      </c>
      <c r="D63" s="43"/>
      <c r="F63" s="77" t="s">
        <v>236</v>
      </c>
      <c r="G63" s="78"/>
      <c r="H63" s="79"/>
      <c r="L63" s="1092"/>
      <c r="M63" s="1093"/>
      <c r="N63" s="7"/>
    </row>
    <row r="64" spans="1:15" ht="13.5" customHeight="1">
      <c r="A64" s="73"/>
      <c r="C64" s="25"/>
      <c r="D64" s="26"/>
      <c r="F64" s="25"/>
      <c r="G64" s="22"/>
      <c r="H64" s="26"/>
      <c r="L64" s="30"/>
      <c r="M64" s="43"/>
      <c r="N64" s="7"/>
    </row>
    <row r="65" spans="1:15" ht="13.5" customHeight="1">
      <c r="A65" s="73"/>
      <c r="L65" s="8" t="s">
        <v>237</v>
      </c>
      <c r="M65" s="43"/>
      <c r="N65" s="7"/>
    </row>
    <row r="66" spans="1:15" ht="13.5" customHeight="1">
      <c r="A66" s="80"/>
      <c r="L66" s="81"/>
      <c r="M66" s="82"/>
      <c r="N66" s="7"/>
    </row>
    <row r="67" spans="1:15" ht="13.5" customHeight="1">
      <c r="A67" s="83"/>
      <c r="N67" s="7"/>
    </row>
    <row r="68" spans="1:15" ht="13.5" customHeight="1">
      <c r="N68" s="7"/>
    </row>
    <row r="69" spans="1:15" ht="13.5" customHeight="1">
      <c r="O69" s="7"/>
    </row>
    <row r="70" spans="1:15" ht="13.5" customHeight="1">
      <c r="O70" s="7"/>
    </row>
    <row r="71" spans="1:15" ht="12.75" customHeight="1">
      <c r="O71" s="7"/>
    </row>
    <row r="72" spans="1:15" ht="12.75" customHeight="1"/>
    <row r="73" spans="1:15" ht="12.75" customHeight="1"/>
    <row r="74" spans="1:15" ht="12.75" customHeight="1"/>
    <row r="75" spans="1:15" ht="12.75" customHeight="1"/>
    <row r="76" spans="1:15" ht="13.5" customHeight="1"/>
    <row r="77" spans="1:15" ht="13.5" customHeight="1"/>
    <row r="78" spans="1:15" ht="12.75" customHeight="1"/>
    <row r="79" spans="1:15" ht="13.5" customHeight="1"/>
    <row r="80" spans="1:15" ht="13.5" customHeight="1"/>
    <row r="81" ht="13.5" customHeight="1"/>
    <row r="82" ht="11.25" customHeight="1"/>
    <row r="83" ht="13.5" customHeight="1"/>
    <row r="84" ht="13.5" customHeight="1"/>
    <row r="85" ht="12.75" customHeight="1"/>
    <row r="86" ht="13.5" customHeight="1"/>
  </sheetData>
  <sheetProtection algorithmName="SHA-512" hashValue="bXY3YLa7duyViQYituWooTjwdrEecU1g5rYcq0Pl5IvZCxUr3e+h4z7/TlQxMabMtirmHu0gVFF6Bk9C1OGX6A==" saltValue="clnopVufnpzaFNsW/bLkPA==" spinCount="100000" sheet="1" objects="1" scenarios="1"/>
  <dataConsolidate/>
  <mergeCells count="19">
    <mergeCell ref="L62:M63"/>
    <mergeCell ref="C22:F23"/>
    <mergeCell ref="H30:J31"/>
    <mergeCell ref="C44:F44"/>
    <mergeCell ref="C45:F45"/>
    <mergeCell ref="L45:M46"/>
    <mergeCell ref="C46:F46"/>
    <mergeCell ref="C47:F47"/>
    <mergeCell ref="C51:D52"/>
    <mergeCell ref="L53:M54"/>
    <mergeCell ref="F55:H56"/>
    <mergeCell ref="C57:D58"/>
    <mergeCell ref="C1:D1"/>
    <mergeCell ref="H1:J1"/>
    <mergeCell ref="L1:M1"/>
    <mergeCell ref="H8:J8"/>
    <mergeCell ref="C16:D16"/>
    <mergeCell ref="F16:G16"/>
    <mergeCell ref="H16:I16"/>
  </mergeCells>
  <printOptions horizontalCentered="1"/>
  <pageMargins left="1.1417322834645669" right="0.11811023622047245" top="0.51181102362204722" bottom="0.70866141732283472" header="0.51181102362204722" footer="0.51181102362204722"/>
  <pageSetup paperSize="9" scale="79" orientation="portrait" r:id="rId1"/>
  <headerFooter alignWithMargins="0"/>
  <colBreaks count="1" manualBreakCount="1">
    <brk id="7" max="6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395B-2E5D-4528-B9FB-CAFEEE832505}">
  <sheetPr>
    <tabColor rgb="FFFFFF00"/>
    <pageSetUpPr fitToPage="1"/>
  </sheetPr>
  <dimension ref="A1:S17"/>
  <sheetViews>
    <sheetView showGridLines="0" view="pageBreakPreview" zoomScale="86" zoomScaleNormal="110" zoomScaleSheetLayoutView="86" workbookViewId="0">
      <selection activeCell="P25" sqref="P25"/>
    </sheetView>
  </sheetViews>
  <sheetFormatPr defaultColWidth="9.140625" defaultRowHeight="12.75"/>
  <cols>
    <col min="1" max="1" width="6" style="13" customWidth="1"/>
    <col min="2" max="2" width="56.7109375" style="13" customWidth="1"/>
    <col min="3" max="11" width="5.42578125" style="13" customWidth="1"/>
    <col min="12" max="12" width="16.85546875" style="13" customWidth="1"/>
    <col min="13" max="13" width="5.42578125" style="13" customWidth="1"/>
    <col min="14" max="14" width="11.85546875" style="13" customWidth="1"/>
    <col min="15" max="16384" width="9.140625" style="13"/>
  </cols>
  <sheetData>
    <row r="1" spans="1:19" ht="30" customHeight="1">
      <c r="B1" s="697"/>
    </row>
    <row r="2" spans="1:19" ht="25.5" customHeight="1">
      <c r="B2" s="698" t="str">
        <f>wizyt!C4</f>
        <v>??</v>
      </c>
      <c r="C2" s="699"/>
      <c r="D2" s="1053"/>
      <c r="E2" s="1053"/>
      <c r="F2" s="1053"/>
      <c r="G2" s="1053"/>
      <c r="H2" s="1053"/>
      <c r="I2" s="1053"/>
      <c r="J2" s="1054" t="str">
        <f>wizyt!B1</f>
        <v xml:space="preserve"> </v>
      </c>
      <c r="K2" s="1465" t="str">
        <f>wizyt!D1</f>
        <v xml:space="preserve"> </v>
      </c>
      <c r="L2" s="1465"/>
      <c r="M2" s="1053"/>
      <c r="N2" s="1053"/>
    </row>
    <row r="3" spans="1:19" ht="39.75" customHeight="1">
      <c r="B3" s="700"/>
      <c r="E3" s="701"/>
      <c r="F3" s="702" t="s">
        <v>519</v>
      </c>
      <c r="G3" s="701" t="s">
        <v>244</v>
      </c>
      <c r="H3" s="701"/>
      <c r="I3" s="701"/>
      <c r="J3" s="701"/>
      <c r="K3" s="701"/>
      <c r="L3" s="703"/>
      <c r="M3" s="703"/>
      <c r="N3" s="704"/>
    </row>
    <row r="4" spans="1:19" ht="21" customHeight="1">
      <c r="C4" s="1469" t="s">
        <v>8</v>
      </c>
      <c r="D4" s="1469"/>
      <c r="E4" s="1469"/>
      <c r="F4" s="1469"/>
      <c r="G4" s="1469"/>
      <c r="H4" s="1469" t="s">
        <v>16</v>
      </c>
      <c r="I4" s="1469"/>
      <c r="J4" s="1469"/>
      <c r="K4" s="1469"/>
      <c r="L4" s="705" t="s">
        <v>520</v>
      </c>
      <c r="M4" s="706"/>
    </row>
    <row r="5" spans="1:19" ht="27.75" customHeight="1">
      <c r="C5" s="1470">
        <f>SUM(C7:G7)</f>
        <v>0</v>
      </c>
      <c r="D5" s="1470"/>
      <c r="E5" s="1470"/>
      <c r="F5" s="1470"/>
      <c r="G5" s="1470"/>
      <c r="H5" s="1470">
        <f>SUM(J7:K7)</f>
        <v>0</v>
      </c>
      <c r="I5" s="1470"/>
      <c r="J5" s="1470"/>
      <c r="K5" s="1470"/>
      <c r="L5" s="707">
        <f>SUM(C5:K5)</f>
        <v>0</v>
      </c>
      <c r="M5" s="706" t="str">
        <f>IF(L5=Liczbaucz!L8,"","Błąd-zgodność z zakł Liczbaucz")</f>
        <v/>
      </c>
    </row>
    <row r="6" spans="1:19" ht="35.25" customHeight="1">
      <c r="A6" s="1466" t="s">
        <v>521</v>
      </c>
      <c r="B6" s="1467" t="s">
        <v>522</v>
      </c>
      <c r="C6" s="708" t="s">
        <v>461</v>
      </c>
      <c r="D6" s="708" t="s">
        <v>462</v>
      </c>
      <c r="E6" s="708" t="s">
        <v>463</v>
      </c>
      <c r="F6" s="708" t="s">
        <v>464</v>
      </c>
      <c r="G6" s="708" t="s">
        <v>465</v>
      </c>
      <c r="H6" s="708" t="s">
        <v>461</v>
      </c>
      <c r="I6" s="708" t="s">
        <v>462</v>
      </c>
      <c r="J6" s="708" t="s">
        <v>463</v>
      </c>
      <c r="K6" s="708" t="s">
        <v>464</v>
      </c>
      <c r="L6" s="709" t="s">
        <v>523</v>
      </c>
    </row>
    <row r="7" spans="1:19" ht="31.5" customHeight="1">
      <c r="A7" s="1466"/>
      <c r="B7" s="1468"/>
      <c r="C7" s="710">
        <f>SUM(C8:C17)</f>
        <v>0</v>
      </c>
      <c r="D7" s="710">
        <f t="shared" ref="D7:K7" si="0">SUM(D8:D17)</f>
        <v>0</v>
      </c>
      <c r="E7" s="710">
        <f t="shared" si="0"/>
        <v>0</v>
      </c>
      <c r="F7" s="710">
        <f t="shared" si="0"/>
        <v>0</v>
      </c>
      <c r="G7" s="710">
        <f t="shared" si="0"/>
        <v>0</v>
      </c>
      <c r="H7" s="710">
        <f t="shared" si="0"/>
        <v>0</v>
      </c>
      <c r="I7" s="710">
        <f t="shared" si="0"/>
        <v>0</v>
      </c>
      <c r="J7" s="710">
        <f t="shared" si="0"/>
        <v>0</v>
      </c>
      <c r="K7" s="710">
        <f t="shared" si="0"/>
        <v>0</v>
      </c>
      <c r="L7" s="711" t="s">
        <v>524</v>
      </c>
      <c r="M7" s="712"/>
      <c r="N7" s="712"/>
      <c r="O7" s="712"/>
      <c r="P7" s="712"/>
      <c r="Q7" s="712"/>
      <c r="R7" s="712"/>
      <c r="S7" s="712"/>
    </row>
    <row r="8" spans="1:19" ht="23.25" customHeight="1">
      <c r="A8" s="713">
        <v>1</v>
      </c>
      <c r="B8" s="714"/>
      <c r="C8" s="715"/>
      <c r="D8" s="681"/>
      <c r="E8" s="681"/>
      <c r="F8" s="681"/>
      <c r="G8" s="716"/>
      <c r="H8" s="681"/>
      <c r="I8" s="681"/>
      <c r="J8" s="681"/>
      <c r="K8" s="681"/>
      <c r="L8" s="717">
        <f t="shared" ref="L8:L17" si="1">SUM(C8:K8)</f>
        <v>0</v>
      </c>
    </row>
    <row r="9" spans="1:19" ht="23.25" customHeight="1">
      <c r="A9" s="713">
        <v>2</v>
      </c>
      <c r="B9" s="714"/>
      <c r="C9" s="715"/>
      <c r="D9" s="681"/>
      <c r="E9" s="681"/>
      <c r="F9" s="681"/>
      <c r="G9" s="716"/>
      <c r="H9" s="681"/>
      <c r="I9" s="681"/>
      <c r="J9" s="681"/>
      <c r="K9" s="681"/>
      <c r="L9" s="717">
        <f t="shared" si="1"/>
        <v>0</v>
      </c>
    </row>
    <row r="10" spans="1:19" ht="23.25" customHeight="1">
      <c r="A10" s="713">
        <v>3</v>
      </c>
      <c r="B10" s="714"/>
      <c r="C10" s="715"/>
      <c r="D10" s="681"/>
      <c r="E10" s="681"/>
      <c r="F10" s="681"/>
      <c r="G10" s="716"/>
      <c r="H10" s="681"/>
      <c r="I10" s="681"/>
      <c r="J10" s="681"/>
      <c r="K10" s="681"/>
      <c r="L10" s="717">
        <f t="shared" si="1"/>
        <v>0</v>
      </c>
    </row>
    <row r="11" spans="1:19" ht="23.25" customHeight="1">
      <c r="A11" s="713">
        <v>4</v>
      </c>
      <c r="B11" s="714"/>
      <c r="C11" s="715"/>
      <c r="D11" s="681"/>
      <c r="E11" s="681"/>
      <c r="F11" s="681"/>
      <c r="G11" s="716"/>
      <c r="H11" s="681"/>
      <c r="I11" s="681"/>
      <c r="J11" s="681"/>
      <c r="K11" s="681"/>
      <c r="L11" s="717">
        <f t="shared" si="1"/>
        <v>0</v>
      </c>
    </row>
    <row r="12" spans="1:19" ht="23.25" customHeight="1">
      <c r="A12" s="713">
        <v>5</v>
      </c>
      <c r="B12" s="714"/>
      <c r="C12" s="715"/>
      <c r="D12" s="681"/>
      <c r="E12" s="681"/>
      <c r="F12" s="681"/>
      <c r="G12" s="716"/>
      <c r="H12" s="681"/>
      <c r="I12" s="681"/>
      <c r="J12" s="681"/>
      <c r="K12" s="681"/>
      <c r="L12" s="717">
        <f t="shared" si="1"/>
        <v>0</v>
      </c>
    </row>
    <row r="13" spans="1:19" ht="23.65" customHeight="1">
      <c r="A13" s="713">
        <v>6</v>
      </c>
      <c r="B13" s="714"/>
      <c r="C13" s="715"/>
      <c r="D13" s="681"/>
      <c r="E13" s="681"/>
      <c r="F13" s="681"/>
      <c r="G13" s="716"/>
      <c r="H13" s="681"/>
      <c r="I13" s="681"/>
      <c r="J13" s="681"/>
      <c r="K13" s="681"/>
      <c r="L13" s="718">
        <f t="shared" si="1"/>
        <v>0</v>
      </c>
    </row>
    <row r="14" spans="1:19" ht="23.25" customHeight="1">
      <c r="A14" s="713">
        <v>7</v>
      </c>
      <c r="B14" s="714"/>
      <c r="C14" s="715"/>
      <c r="D14" s="681"/>
      <c r="E14" s="681"/>
      <c r="F14" s="681"/>
      <c r="G14" s="716"/>
      <c r="H14" s="681"/>
      <c r="I14" s="681"/>
      <c r="J14" s="681"/>
      <c r="K14" s="681"/>
      <c r="L14" s="717">
        <f t="shared" si="1"/>
        <v>0</v>
      </c>
    </row>
    <row r="15" spans="1:19" ht="23.25" customHeight="1">
      <c r="A15" s="713">
        <v>8</v>
      </c>
      <c r="B15" s="714"/>
      <c r="C15" s="715"/>
      <c r="D15" s="681"/>
      <c r="E15" s="681"/>
      <c r="F15" s="681"/>
      <c r="G15" s="716"/>
      <c r="H15" s="681"/>
      <c r="I15" s="681"/>
      <c r="J15" s="681"/>
      <c r="K15" s="681"/>
      <c r="L15" s="719">
        <f t="shared" si="1"/>
        <v>0</v>
      </c>
    </row>
    <row r="16" spans="1:19" ht="23.25" customHeight="1">
      <c r="A16" s="713">
        <v>9</v>
      </c>
      <c r="B16" s="714"/>
      <c r="C16" s="715"/>
      <c r="D16" s="681"/>
      <c r="E16" s="681"/>
      <c r="F16" s="681"/>
      <c r="G16" s="716"/>
      <c r="H16" s="681"/>
      <c r="I16" s="681"/>
      <c r="J16" s="681"/>
      <c r="K16" s="681"/>
      <c r="L16" s="717">
        <f t="shared" si="1"/>
        <v>0</v>
      </c>
    </row>
    <row r="17" spans="1:12" ht="23.25" customHeight="1">
      <c r="A17" s="713">
        <v>10</v>
      </c>
      <c r="B17" s="714"/>
      <c r="C17" s="715"/>
      <c r="D17" s="681"/>
      <c r="E17" s="681"/>
      <c r="F17" s="681"/>
      <c r="G17" s="716"/>
      <c r="H17" s="681"/>
      <c r="I17" s="681"/>
      <c r="J17" s="681"/>
      <c r="K17" s="681"/>
      <c r="L17" s="717">
        <f t="shared" si="1"/>
        <v>0</v>
      </c>
    </row>
  </sheetData>
  <sheetProtection algorithmName="SHA-512" hashValue="vbSDiHw3mhYF1E4BvtcYMnjJ4ZD7GCcQRYt9udoMPuSVwmMD4tEOMR+NOrAKLQ3JnwsUwu6eJYJmPJfeF+zTFg==" saltValue="CKW2Pjdh0WQhUISlJTEqXQ==" spinCount="100000" sheet="1" formatRows="0"/>
  <mergeCells count="7">
    <mergeCell ref="K2:L2"/>
    <mergeCell ref="A6:A7"/>
    <mergeCell ref="B6:B7"/>
    <mergeCell ref="C4:G4"/>
    <mergeCell ref="H4:K4"/>
    <mergeCell ref="C5:G5"/>
    <mergeCell ref="H5:K5"/>
  </mergeCells>
  <printOptions horizontalCentered="1"/>
  <pageMargins left="1.1417322834645669" right="0.11811023622047245" top="0.51181102362204722" bottom="0.70866141732283472"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8A2B856-C6A2-4341-84A0-028E59FC57F6}">
          <x14:formula1>
            <xm:f>słownik!$L$2:$L$42</xm:f>
          </x14:formula1>
          <xm:sqref>B8:B17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4A4D-6BE0-4558-9158-5F12B6EC08AF}">
  <sheetPr>
    <tabColor rgb="FFFFFF00"/>
    <pageSetUpPr fitToPage="1"/>
  </sheetPr>
  <dimension ref="B1:BA54"/>
  <sheetViews>
    <sheetView showGridLines="0" view="pageBreakPreview" zoomScale="80" zoomScaleNormal="100" zoomScaleSheetLayoutView="80" zoomScalePageLayoutView="90" workbookViewId="0">
      <selection activeCell="C2" sqref="C2"/>
    </sheetView>
  </sheetViews>
  <sheetFormatPr defaultColWidth="9.140625" defaultRowHeight="12.75"/>
  <cols>
    <col min="1" max="1" width="4.7109375" style="13" customWidth="1"/>
    <col min="2" max="2" width="4.42578125" style="13" customWidth="1"/>
    <col min="3" max="3" width="32.5703125" style="13" customWidth="1"/>
    <col min="4" max="15" width="2.7109375" style="13" customWidth="1"/>
    <col min="16" max="16" width="2.5703125" style="13" customWidth="1"/>
    <col min="17" max="36" width="2.7109375" style="13" customWidth="1"/>
    <col min="37" max="37" width="3.42578125" style="13" customWidth="1"/>
    <col min="38" max="40" width="2.7109375" style="13" customWidth="1"/>
    <col min="41" max="41" width="3.28515625" style="13" customWidth="1"/>
    <col min="42" max="42" width="3.42578125" style="13" customWidth="1"/>
    <col min="43" max="43" width="3" style="13" customWidth="1"/>
    <col min="44" max="44" width="3.42578125" style="13" customWidth="1"/>
    <col min="45" max="45" width="4" style="13" customWidth="1"/>
    <col min="46" max="49" width="3.5703125" style="13" customWidth="1"/>
    <col min="50" max="50" width="7.42578125" style="13" customWidth="1"/>
    <col min="51" max="51" width="7.85546875" style="13" customWidth="1"/>
    <col min="52" max="52" width="10.85546875" style="13" bestFit="1" customWidth="1"/>
    <col min="53" max="16384" width="9.140625" style="13"/>
  </cols>
  <sheetData>
    <row r="1" spans="2:53" ht="21.75" customHeight="1">
      <c r="C1" s="720"/>
    </row>
    <row r="2" spans="2:53" s="110" customFormat="1" ht="28.5" customHeight="1" thickBot="1">
      <c r="B2" s="109"/>
      <c r="C2" s="721" t="str">
        <f>' zestaw 1'!$C$1</f>
        <v>??</v>
      </c>
      <c r="D2" s="1036"/>
      <c r="E2" s="1036"/>
      <c r="F2" s="1036"/>
      <c r="G2" s="1036"/>
      <c r="H2" s="1036"/>
      <c r="I2" s="1036"/>
      <c r="J2" s="722"/>
      <c r="K2" s="722"/>
      <c r="L2" s="722"/>
      <c r="M2" s="722"/>
      <c r="N2" s="722" t="s">
        <v>525</v>
      </c>
      <c r="O2" s="722"/>
      <c r="P2" s="703" t="str">
        <f>wizyt!H4</f>
        <v>2023/2024</v>
      </c>
      <c r="Q2" s="723"/>
      <c r="R2" s="723"/>
      <c r="S2" s="723"/>
      <c r="T2" s="723"/>
      <c r="U2" s="723"/>
      <c r="V2" s="723"/>
      <c r="W2" s="722"/>
      <c r="X2" s="722"/>
      <c r="Y2" s="722"/>
      <c r="Z2" s="722"/>
      <c r="AA2" s="722"/>
      <c r="AB2" s="724"/>
      <c r="AC2" s="725"/>
      <c r="AD2" s="726"/>
      <c r="AE2" s="726"/>
      <c r="AF2" s="726"/>
      <c r="AG2" s="726"/>
      <c r="AH2" s="1502"/>
      <c r="AI2" s="1502"/>
      <c r="AJ2" s="1502"/>
      <c r="AK2" s="1502"/>
      <c r="AL2" s="1502"/>
      <c r="AM2" s="1502"/>
      <c r="AN2" s="1037"/>
      <c r="AO2" s="1037"/>
      <c r="AU2" s="1512" t="str">
        <f>wizyt!B1</f>
        <v xml:space="preserve"> </v>
      </c>
      <c r="AV2" s="1512"/>
      <c r="AW2" s="1512"/>
      <c r="AX2" s="1512"/>
      <c r="AY2" s="1512"/>
      <c r="AZ2" s="1056" t="str">
        <f>wizyt!D1</f>
        <v xml:space="preserve"> </v>
      </c>
      <c r="BA2" s="1055"/>
    </row>
    <row r="3" spans="2:53" ht="20.25" customHeight="1" thickBot="1">
      <c r="B3" s="1503" t="s">
        <v>38</v>
      </c>
      <c r="C3" s="1504"/>
      <c r="D3" s="1505" t="s">
        <v>8</v>
      </c>
      <c r="E3" s="1506"/>
      <c r="F3" s="1506"/>
      <c r="G3" s="1506"/>
      <c r="H3" s="1506"/>
      <c r="I3" s="1506"/>
      <c r="J3" s="1506"/>
      <c r="K3" s="1506"/>
      <c r="L3" s="1506"/>
      <c r="M3" s="1506"/>
      <c r="N3" s="1506"/>
      <c r="O3" s="1506"/>
      <c r="P3" s="1506"/>
      <c r="Q3" s="1506"/>
      <c r="R3" s="1506"/>
      <c r="S3" s="1506"/>
      <c r="T3" s="1506"/>
      <c r="U3" s="1506"/>
      <c r="V3" s="1506"/>
      <c r="W3" s="1506"/>
      <c r="X3" s="1506"/>
      <c r="Y3" s="1506"/>
      <c r="Z3" s="1506"/>
      <c r="AA3" s="1506"/>
      <c r="AB3" s="1506"/>
      <c r="AC3" s="1506"/>
      <c r="AD3" s="1506"/>
      <c r="AE3" s="1506"/>
      <c r="AF3" s="1506"/>
      <c r="AG3" s="1507"/>
      <c r="AH3" s="1508" t="s">
        <v>16</v>
      </c>
      <c r="AI3" s="1509"/>
      <c r="AJ3" s="1509"/>
      <c r="AK3" s="1509"/>
      <c r="AL3" s="1509"/>
      <c r="AM3" s="1509"/>
      <c r="AN3" s="1509"/>
      <c r="AO3" s="1509"/>
      <c r="AP3" s="1509"/>
      <c r="AQ3" s="1509"/>
      <c r="AR3" s="1509"/>
      <c r="AS3" s="1509"/>
      <c r="AT3" s="1509"/>
      <c r="AU3" s="1509"/>
      <c r="AV3" s="1509"/>
      <c r="AW3" s="1510"/>
      <c r="AX3" s="1471" t="s">
        <v>526</v>
      </c>
      <c r="AY3" s="1472"/>
      <c r="AZ3" s="1473"/>
      <c r="BA3" s="1480" t="s">
        <v>527</v>
      </c>
    </row>
    <row r="4" spans="2:53" ht="14.25" customHeight="1">
      <c r="B4" s="1483" t="s">
        <v>528</v>
      </c>
      <c r="C4" s="1484"/>
      <c r="D4" s="1485" t="s">
        <v>461</v>
      </c>
      <c r="E4" s="1486"/>
      <c r="F4" s="1486"/>
      <c r="G4" s="1486"/>
      <c r="H4" s="1486"/>
      <c r="I4" s="1487"/>
      <c r="J4" s="1488" t="s">
        <v>462</v>
      </c>
      <c r="K4" s="1489"/>
      <c r="L4" s="1489"/>
      <c r="M4" s="1489"/>
      <c r="N4" s="1489"/>
      <c r="O4" s="1490"/>
      <c r="P4" s="1491" t="s">
        <v>463</v>
      </c>
      <c r="Q4" s="1486"/>
      <c r="R4" s="1486"/>
      <c r="S4" s="1486"/>
      <c r="T4" s="1486"/>
      <c r="U4" s="1487"/>
      <c r="V4" s="1491" t="s">
        <v>464</v>
      </c>
      <c r="W4" s="1486"/>
      <c r="X4" s="1486"/>
      <c r="Y4" s="1486"/>
      <c r="Z4" s="1486"/>
      <c r="AA4" s="1487"/>
      <c r="AB4" s="1491" t="s">
        <v>465</v>
      </c>
      <c r="AC4" s="1486"/>
      <c r="AD4" s="1486"/>
      <c r="AE4" s="1486"/>
      <c r="AF4" s="1486"/>
      <c r="AG4" s="1511"/>
      <c r="AH4" s="1492" t="s">
        <v>461</v>
      </c>
      <c r="AI4" s="1493"/>
      <c r="AJ4" s="1493"/>
      <c r="AK4" s="1494"/>
      <c r="AL4" s="1492" t="s">
        <v>462</v>
      </c>
      <c r="AM4" s="1493"/>
      <c r="AN4" s="1493"/>
      <c r="AO4" s="1494"/>
      <c r="AP4" s="1492" t="s">
        <v>463</v>
      </c>
      <c r="AQ4" s="1493"/>
      <c r="AR4" s="1493"/>
      <c r="AS4" s="1494"/>
      <c r="AT4" s="1492" t="s">
        <v>464</v>
      </c>
      <c r="AU4" s="1493"/>
      <c r="AV4" s="1493"/>
      <c r="AW4" s="1494"/>
      <c r="AX4" s="1474"/>
      <c r="AY4" s="1475"/>
      <c r="AZ4" s="1476"/>
      <c r="BA4" s="1481"/>
    </row>
    <row r="5" spans="2:53" ht="17.25" customHeight="1">
      <c r="B5" s="1483" t="s">
        <v>507</v>
      </c>
      <c r="C5" s="1484"/>
      <c r="D5" s="1498">
        <f>Liczbaucz!C8</f>
        <v>0</v>
      </c>
      <c r="E5" s="1496"/>
      <c r="F5" s="1496"/>
      <c r="G5" s="1496"/>
      <c r="H5" s="1496"/>
      <c r="I5" s="1497"/>
      <c r="J5" s="1495">
        <f>Liczbaucz!D8</f>
        <v>0</v>
      </c>
      <c r="K5" s="1496"/>
      <c r="L5" s="1496"/>
      <c r="M5" s="1496"/>
      <c r="N5" s="1496"/>
      <c r="O5" s="1497"/>
      <c r="P5" s="1499">
        <f>Liczbaucz!E8</f>
        <v>0</v>
      </c>
      <c r="Q5" s="1500"/>
      <c r="R5" s="1500"/>
      <c r="S5" s="1500"/>
      <c r="T5" s="1500"/>
      <c r="U5" s="1501"/>
      <c r="V5" s="1499">
        <f>Liczbaucz!F8</f>
        <v>0</v>
      </c>
      <c r="W5" s="1500"/>
      <c r="X5" s="1500"/>
      <c r="Y5" s="1500"/>
      <c r="Z5" s="1500"/>
      <c r="AA5" s="1501"/>
      <c r="AB5" s="1499">
        <f>Liczbaucz!G8</f>
        <v>0</v>
      </c>
      <c r="AC5" s="1500"/>
      <c r="AD5" s="1500"/>
      <c r="AE5" s="1500"/>
      <c r="AF5" s="1500"/>
      <c r="AG5" s="1500"/>
      <c r="AH5" s="1495" t="e">
        <f>Liczbaucz!#REF!</f>
        <v>#REF!</v>
      </c>
      <c r="AI5" s="1496"/>
      <c r="AJ5" s="1496"/>
      <c r="AK5" s="1497"/>
      <c r="AL5" s="1495">
        <f>Liczbaucz!C8</f>
        <v>0</v>
      </c>
      <c r="AM5" s="1496"/>
      <c r="AN5" s="1496"/>
      <c r="AO5" s="1497"/>
      <c r="AP5" s="1495">
        <f>Liczbaucz!G8</f>
        <v>0</v>
      </c>
      <c r="AQ5" s="1496"/>
      <c r="AR5" s="1496"/>
      <c r="AS5" s="1497"/>
      <c r="AT5" s="1495">
        <f>Liczbaucz!K8</f>
        <v>0</v>
      </c>
      <c r="AU5" s="1496"/>
      <c r="AV5" s="1496"/>
      <c r="AW5" s="1497"/>
      <c r="AX5" s="1474"/>
      <c r="AY5" s="1475"/>
      <c r="AZ5" s="1476"/>
      <c r="BA5" s="1481"/>
    </row>
    <row r="6" spans="2:53" ht="17.25" customHeight="1">
      <c r="B6" s="1483" t="s">
        <v>314</v>
      </c>
      <c r="C6" s="1484"/>
      <c r="D6" s="1498">
        <f>Liczbaucz!C5</f>
        <v>0</v>
      </c>
      <c r="E6" s="1496"/>
      <c r="F6" s="1496"/>
      <c r="G6" s="1496"/>
      <c r="H6" s="1496"/>
      <c r="I6" s="1497"/>
      <c r="J6" s="1495">
        <f>Liczbaucz!D5</f>
        <v>0</v>
      </c>
      <c r="K6" s="1496"/>
      <c r="L6" s="1496"/>
      <c r="M6" s="1496"/>
      <c r="N6" s="1496"/>
      <c r="O6" s="1497"/>
      <c r="P6" s="1499">
        <f>Liczbaucz!E5</f>
        <v>0</v>
      </c>
      <c r="Q6" s="1500"/>
      <c r="R6" s="1500"/>
      <c r="S6" s="1500"/>
      <c r="T6" s="1500"/>
      <c r="U6" s="1501"/>
      <c r="V6" s="1499">
        <f>Liczbaucz!F5</f>
        <v>0</v>
      </c>
      <c r="W6" s="1500"/>
      <c r="X6" s="1500"/>
      <c r="Y6" s="1500"/>
      <c r="Z6" s="1500"/>
      <c r="AA6" s="1501"/>
      <c r="AB6" s="1499">
        <f>Liczbaucz!G5</f>
        <v>0</v>
      </c>
      <c r="AC6" s="1500"/>
      <c r="AD6" s="1500"/>
      <c r="AE6" s="1500"/>
      <c r="AF6" s="1500"/>
      <c r="AG6" s="1500"/>
      <c r="AH6" s="1495" t="e">
        <f>Liczbaucz!#REF!</f>
        <v>#REF!</v>
      </c>
      <c r="AI6" s="1496"/>
      <c r="AJ6" s="1496"/>
      <c r="AK6" s="1497"/>
      <c r="AL6" s="1495">
        <f>Liczbaucz!C5</f>
        <v>0</v>
      </c>
      <c r="AM6" s="1496"/>
      <c r="AN6" s="1496"/>
      <c r="AO6" s="1497"/>
      <c r="AP6" s="1495">
        <f>Liczbaucz!G5</f>
        <v>0</v>
      </c>
      <c r="AQ6" s="1496"/>
      <c r="AR6" s="1496"/>
      <c r="AS6" s="1497"/>
      <c r="AT6" s="1495">
        <f>Liczbaucz!K5</f>
        <v>0</v>
      </c>
      <c r="AU6" s="1496"/>
      <c r="AV6" s="1496"/>
      <c r="AW6" s="1497"/>
      <c r="AX6" s="1474"/>
      <c r="AY6" s="1475"/>
      <c r="AZ6" s="1476"/>
      <c r="BA6" s="1481"/>
    </row>
    <row r="7" spans="2:53" ht="17.25" customHeight="1">
      <c r="B7" s="1513" t="s">
        <v>529</v>
      </c>
      <c r="C7" s="1514"/>
      <c r="D7" s="727"/>
      <c r="E7" s="728"/>
      <c r="F7" s="728"/>
      <c r="G7" s="729"/>
      <c r="H7" s="729"/>
      <c r="I7" s="730"/>
      <c r="J7" s="731"/>
      <c r="K7" s="728"/>
      <c r="L7" s="728"/>
      <c r="M7" s="729"/>
      <c r="N7" s="729"/>
      <c r="O7" s="730"/>
      <c r="P7" s="731"/>
      <c r="Q7" s="728"/>
      <c r="R7" s="728"/>
      <c r="S7" s="729"/>
      <c r="T7" s="729"/>
      <c r="U7" s="730"/>
      <c r="V7" s="731"/>
      <c r="W7" s="728"/>
      <c r="X7" s="728"/>
      <c r="Y7" s="729"/>
      <c r="Z7" s="729"/>
      <c r="AA7" s="730"/>
      <c r="AB7" s="731"/>
      <c r="AC7" s="728"/>
      <c r="AD7" s="728"/>
      <c r="AE7" s="729"/>
      <c r="AF7" s="729"/>
      <c r="AG7" s="732"/>
      <c r="AH7" s="1515"/>
      <c r="AI7" s="1516"/>
      <c r="AJ7" s="1516"/>
      <c r="AK7" s="1517"/>
      <c r="AL7" s="1515"/>
      <c r="AM7" s="1516"/>
      <c r="AN7" s="1516"/>
      <c r="AO7" s="1517"/>
      <c r="AP7" s="1515"/>
      <c r="AQ7" s="1516"/>
      <c r="AR7" s="1516"/>
      <c r="AS7" s="1517"/>
      <c r="AT7" s="1515"/>
      <c r="AU7" s="1516"/>
      <c r="AV7" s="1516"/>
      <c r="AW7" s="1517"/>
      <c r="AX7" s="1477"/>
      <c r="AY7" s="1478"/>
      <c r="AZ7" s="1479"/>
      <c r="BA7" s="1482"/>
    </row>
    <row r="8" spans="2:53" ht="18.75" customHeight="1">
      <c r="B8" s="1520" t="s">
        <v>527</v>
      </c>
      <c r="C8" s="1521"/>
      <c r="D8" s="1522">
        <f>COUNTA(D10:I54)</f>
        <v>0</v>
      </c>
      <c r="E8" s="1523"/>
      <c r="F8" s="1523"/>
      <c r="G8" s="1523"/>
      <c r="H8" s="1523"/>
      <c r="I8" s="1524"/>
      <c r="J8" s="1525">
        <f>COUNTA(J10:O54)</f>
        <v>0</v>
      </c>
      <c r="K8" s="1523"/>
      <c r="L8" s="1523"/>
      <c r="M8" s="1523"/>
      <c r="N8" s="1523"/>
      <c r="O8" s="1524"/>
      <c r="P8" s="1525">
        <f>COUNTA(P10:U54)</f>
        <v>0</v>
      </c>
      <c r="Q8" s="1523"/>
      <c r="R8" s="1523"/>
      <c r="S8" s="1523"/>
      <c r="T8" s="1523"/>
      <c r="U8" s="1524"/>
      <c r="V8" s="1525">
        <f>COUNTA(V10:AA54)</f>
        <v>0</v>
      </c>
      <c r="W8" s="1523"/>
      <c r="X8" s="1523"/>
      <c r="Y8" s="1523"/>
      <c r="Z8" s="1523"/>
      <c r="AA8" s="1524"/>
      <c r="AB8" s="1525">
        <f>COUNTA(AB10:AG54)</f>
        <v>0</v>
      </c>
      <c r="AC8" s="1523"/>
      <c r="AD8" s="1523"/>
      <c r="AE8" s="1523"/>
      <c r="AF8" s="1523"/>
      <c r="AG8" s="1526"/>
      <c r="AH8" s="1525">
        <f>COUNTA(AH10:AK54)</f>
        <v>0</v>
      </c>
      <c r="AI8" s="1523"/>
      <c r="AJ8" s="1523"/>
      <c r="AK8" s="1524"/>
      <c r="AL8" s="1525">
        <f>COUNTA(AL10:AO54)</f>
        <v>0</v>
      </c>
      <c r="AM8" s="1523"/>
      <c r="AN8" s="1523"/>
      <c r="AO8" s="1524"/>
      <c r="AP8" s="1525">
        <f>COUNTA(AP10:AS54)</f>
        <v>0</v>
      </c>
      <c r="AQ8" s="1523"/>
      <c r="AR8" s="1523"/>
      <c r="AS8" s="1524"/>
      <c r="AT8" s="1525">
        <f>COUNTA(AT10:AW54)</f>
        <v>0</v>
      </c>
      <c r="AU8" s="1523"/>
      <c r="AV8" s="1523"/>
      <c r="AW8" s="1524"/>
      <c r="AX8" s="1527">
        <f>COUNTA(AX10:AZ54)</f>
        <v>0</v>
      </c>
      <c r="AY8" s="1527"/>
      <c r="AZ8" s="1527"/>
      <c r="BA8" s="1518">
        <f>SUM(BA10:BA54)</f>
        <v>0</v>
      </c>
    </row>
    <row r="9" spans="2:53" ht="16.5" customHeight="1">
      <c r="B9" s="733" t="s">
        <v>530</v>
      </c>
      <c r="C9" s="734" t="s">
        <v>531</v>
      </c>
      <c r="D9" s="735">
        <v>1</v>
      </c>
      <c r="E9" s="735">
        <v>2</v>
      </c>
      <c r="F9" s="735">
        <v>3</v>
      </c>
      <c r="G9" s="735">
        <v>4</v>
      </c>
      <c r="H9" s="735">
        <v>5</v>
      </c>
      <c r="I9" s="736">
        <v>6</v>
      </c>
      <c r="J9" s="737">
        <v>1</v>
      </c>
      <c r="K9" s="735">
        <v>2</v>
      </c>
      <c r="L9" s="735">
        <v>3</v>
      </c>
      <c r="M9" s="735">
        <v>4</v>
      </c>
      <c r="N9" s="735">
        <v>5</v>
      </c>
      <c r="O9" s="736">
        <v>6</v>
      </c>
      <c r="P9" s="737">
        <v>1</v>
      </c>
      <c r="Q9" s="735">
        <v>2</v>
      </c>
      <c r="R9" s="735">
        <v>3</v>
      </c>
      <c r="S9" s="735">
        <v>4</v>
      </c>
      <c r="T9" s="735">
        <v>5</v>
      </c>
      <c r="U9" s="736">
        <v>6</v>
      </c>
      <c r="V9" s="737">
        <v>1</v>
      </c>
      <c r="W9" s="735">
        <v>2</v>
      </c>
      <c r="X9" s="735">
        <v>3</v>
      </c>
      <c r="Y9" s="735">
        <v>4</v>
      </c>
      <c r="Z9" s="735">
        <v>5</v>
      </c>
      <c r="AA9" s="736">
        <v>6</v>
      </c>
      <c r="AB9" s="737">
        <v>1</v>
      </c>
      <c r="AC9" s="735">
        <v>2</v>
      </c>
      <c r="AD9" s="735">
        <v>3</v>
      </c>
      <c r="AE9" s="735">
        <v>4</v>
      </c>
      <c r="AF9" s="735">
        <v>5</v>
      </c>
      <c r="AG9" s="738">
        <v>6</v>
      </c>
      <c r="AH9" s="737">
        <v>1</v>
      </c>
      <c r="AI9" s="735">
        <v>2</v>
      </c>
      <c r="AJ9" s="735">
        <v>3</v>
      </c>
      <c r="AK9" s="736">
        <v>4</v>
      </c>
      <c r="AL9" s="737">
        <v>1</v>
      </c>
      <c r="AM9" s="735">
        <v>2</v>
      </c>
      <c r="AN9" s="735">
        <v>3</v>
      </c>
      <c r="AO9" s="736">
        <v>4</v>
      </c>
      <c r="AP9" s="737">
        <v>1</v>
      </c>
      <c r="AQ9" s="735">
        <v>2</v>
      </c>
      <c r="AR9" s="735">
        <v>3</v>
      </c>
      <c r="AS9" s="736">
        <v>4</v>
      </c>
      <c r="AT9" s="739">
        <v>1</v>
      </c>
      <c r="AU9" s="735">
        <v>2</v>
      </c>
      <c r="AV9" s="735">
        <v>3</v>
      </c>
      <c r="AW9" s="738">
        <v>4</v>
      </c>
      <c r="AX9" s="740">
        <v>1</v>
      </c>
      <c r="AY9" s="735">
        <v>2</v>
      </c>
      <c r="AZ9" s="739">
        <v>3</v>
      </c>
      <c r="BA9" s="1519"/>
    </row>
    <row r="10" spans="2:53" ht="13.5">
      <c r="B10" s="741">
        <v>1</v>
      </c>
      <c r="C10" s="742" t="s">
        <v>532</v>
      </c>
      <c r="D10" s="743"/>
      <c r="E10" s="744"/>
      <c r="F10" s="744"/>
      <c r="G10" s="744"/>
      <c r="H10" s="744"/>
      <c r="I10" s="745"/>
      <c r="J10" s="746"/>
      <c r="K10" s="744"/>
      <c r="L10" s="744"/>
      <c r="M10" s="744"/>
      <c r="N10" s="744"/>
      <c r="O10" s="745"/>
      <c r="P10" s="746"/>
      <c r="Q10" s="744"/>
      <c r="R10" s="744"/>
      <c r="S10" s="744"/>
      <c r="T10" s="744"/>
      <c r="U10" s="745"/>
      <c r="V10" s="746"/>
      <c r="W10" s="744"/>
      <c r="X10" s="744"/>
      <c r="Y10" s="744"/>
      <c r="Z10" s="744"/>
      <c r="AA10" s="747"/>
      <c r="AB10" s="746"/>
      <c r="AC10" s="744"/>
      <c r="AD10" s="744"/>
      <c r="AE10" s="744"/>
      <c r="AF10" s="744"/>
      <c r="AG10" s="745"/>
      <c r="AH10" s="746"/>
      <c r="AI10" s="744"/>
      <c r="AJ10" s="744"/>
      <c r="AK10" s="745"/>
      <c r="AL10" s="744"/>
      <c r="AM10" s="744"/>
      <c r="AN10" s="744"/>
      <c r="AO10" s="745"/>
      <c r="AP10" s="744"/>
      <c r="AQ10" s="744"/>
      <c r="AR10" s="744"/>
      <c r="AS10" s="745"/>
      <c r="AT10" s="744"/>
      <c r="AU10" s="744"/>
      <c r="AV10" s="744"/>
      <c r="AW10" s="745"/>
      <c r="AX10" s="743"/>
      <c r="AY10" s="744"/>
      <c r="AZ10" s="745"/>
      <c r="BA10" s="748">
        <f t="shared" ref="BA10:BA54" si="0">COUNTA(D10:AZ10)</f>
        <v>0</v>
      </c>
    </row>
    <row r="11" spans="2:53" ht="13.5">
      <c r="B11" s="741">
        <v>2</v>
      </c>
      <c r="C11" s="742" t="s">
        <v>533</v>
      </c>
      <c r="D11" s="749"/>
      <c r="E11" s="750"/>
      <c r="F11" s="750"/>
      <c r="G11" s="750"/>
      <c r="H11" s="750"/>
      <c r="I11" s="751"/>
      <c r="J11" s="752"/>
      <c r="K11" s="750"/>
      <c r="L11" s="750"/>
      <c r="M11" s="750"/>
      <c r="N11" s="750"/>
      <c r="O11" s="751"/>
      <c r="P11" s="752"/>
      <c r="Q11" s="750"/>
      <c r="R11" s="750"/>
      <c r="S11" s="750"/>
      <c r="T11" s="750"/>
      <c r="U11" s="751"/>
      <c r="V11" s="752"/>
      <c r="W11" s="750"/>
      <c r="X11" s="750"/>
      <c r="Y11" s="750"/>
      <c r="Z11" s="750"/>
      <c r="AA11" s="753"/>
      <c r="AB11" s="752"/>
      <c r="AC11" s="750"/>
      <c r="AD11" s="750"/>
      <c r="AE11" s="750"/>
      <c r="AF11" s="750"/>
      <c r="AG11" s="751"/>
      <c r="AH11" s="752"/>
      <c r="AI11" s="744"/>
      <c r="AJ11" s="744"/>
      <c r="AK11" s="745"/>
      <c r="AL11" s="750"/>
      <c r="AM11" s="744"/>
      <c r="AN11" s="744"/>
      <c r="AO11" s="745"/>
      <c r="AP11" s="750"/>
      <c r="AQ11" s="744"/>
      <c r="AR11" s="744"/>
      <c r="AS11" s="745"/>
      <c r="AT11" s="750"/>
      <c r="AU11" s="744"/>
      <c r="AV11" s="744"/>
      <c r="AW11" s="745"/>
      <c r="AX11" s="749"/>
      <c r="AY11" s="750"/>
      <c r="AZ11" s="751"/>
      <c r="BA11" s="748">
        <f t="shared" si="0"/>
        <v>0</v>
      </c>
    </row>
    <row r="12" spans="2:53" ht="13.5">
      <c r="B12" s="741">
        <v>3</v>
      </c>
      <c r="C12" s="742" t="s">
        <v>534</v>
      </c>
      <c r="D12" s="749"/>
      <c r="E12" s="750"/>
      <c r="F12" s="750"/>
      <c r="G12" s="750"/>
      <c r="H12" s="750"/>
      <c r="I12" s="751"/>
      <c r="J12" s="752"/>
      <c r="K12" s="750"/>
      <c r="L12" s="750"/>
      <c r="M12" s="750"/>
      <c r="N12" s="750"/>
      <c r="O12" s="751"/>
      <c r="P12" s="752"/>
      <c r="Q12" s="750"/>
      <c r="R12" s="750"/>
      <c r="S12" s="750"/>
      <c r="T12" s="750"/>
      <c r="U12" s="751"/>
      <c r="V12" s="752"/>
      <c r="W12" s="750"/>
      <c r="X12" s="750"/>
      <c r="Y12" s="750"/>
      <c r="Z12" s="750"/>
      <c r="AA12" s="753"/>
      <c r="AB12" s="752"/>
      <c r="AC12" s="750"/>
      <c r="AD12" s="750"/>
      <c r="AE12" s="750"/>
      <c r="AF12" s="750"/>
      <c r="AG12" s="751"/>
      <c r="AH12" s="752"/>
      <c r="AI12" s="744"/>
      <c r="AJ12" s="744"/>
      <c r="AK12" s="745"/>
      <c r="AL12" s="750"/>
      <c r="AM12" s="744"/>
      <c r="AN12" s="744"/>
      <c r="AO12" s="745"/>
      <c r="AP12" s="750"/>
      <c r="AQ12" s="744"/>
      <c r="AR12" s="744"/>
      <c r="AS12" s="745"/>
      <c r="AT12" s="750"/>
      <c r="AU12" s="744"/>
      <c r="AV12" s="744"/>
      <c r="AW12" s="745"/>
      <c r="AX12" s="749"/>
      <c r="AY12" s="750"/>
      <c r="AZ12" s="751"/>
      <c r="BA12" s="748">
        <f t="shared" si="0"/>
        <v>0</v>
      </c>
    </row>
    <row r="13" spans="2:53" ht="13.5">
      <c r="B13" s="741">
        <v>4</v>
      </c>
      <c r="C13" s="742" t="s">
        <v>535</v>
      </c>
      <c r="D13" s="749"/>
      <c r="E13" s="750"/>
      <c r="F13" s="750"/>
      <c r="G13" s="750"/>
      <c r="H13" s="750"/>
      <c r="I13" s="751"/>
      <c r="J13" s="752"/>
      <c r="K13" s="750"/>
      <c r="L13" s="750"/>
      <c r="M13" s="750"/>
      <c r="N13" s="750"/>
      <c r="O13" s="751"/>
      <c r="P13" s="752"/>
      <c r="Q13" s="750"/>
      <c r="R13" s="750"/>
      <c r="S13" s="750"/>
      <c r="T13" s="750"/>
      <c r="U13" s="751"/>
      <c r="V13" s="752"/>
      <c r="W13" s="750"/>
      <c r="X13" s="750"/>
      <c r="Y13" s="750"/>
      <c r="Z13" s="750"/>
      <c r="AA13" s="753"/>
      <c r="AB13" s="752"/>
      <c r="AC13" s="750"/>
      <c r="AD13" s="750"/>
      <c r="AE13" s="750"/>
      <c r="AF13" s="750"/>
      <c r="AG13" s="751"/>
      <c r="AH13" s="752"/>
      <c r="AI13" s="744"/>
      <c r="AJ13" s="744"/>
      <c r="AK13" s="745"/>
      <c r="AL13" s="750"/>
      <c r="AM13" s="744"/>
      <c r="AN13" s="744"/>
      <c r="AO13" s="745"/>
      <c r="AP13" s="750"/>
      <c r="AQ13" s="744"/>
      <c r="AR13" s="744"/>
      <c r="AS13" s="745"/>
      <c r="AT13" s="750"/>
      <c r="AU13" s="744"/>
      <c r="AV13" s="744"/>
      <c r="AW13" s="745"/>
      <c r="AX13" s="749"/>
      <c r="AY13" s="750"/>
      <c r="AZ13" s="751"/>
      <c r="BA13" s="748">
        <f t="shared" si="0"/>
        <v>0</v>
      </c>
    </row>
    <row r="14" spans="2:53" ht="13.5">
      <c r="B14" s="741">
        <v>5</v>
      </c>
      <c r="C14" s="742" t="s">
        <v>536</v>
      </c>
      <c r="D14" s="749"/>
      <c r="E14" s="750"/>
      <c r="F14" s="750"/>
      <c r="G14" s="750"/>
      <c r="H14" s="750"/>
      <c r="I14" s="751"/>
      <c r="J14" s="752"/>
      <c r="K14" s="750"/>
      <c r="L14" s="750"/>
      <c r="M14" s="750"/>
      <c r="N14" s="750"/>
      <c r="O14" s="751"/>
      <c r="P14" s="752"/>
      <c r="Q14" s="750"/>
      <c r="R14" s="750"/>
      <c r="S14" s="750"/>
      <c r="T14" s="750"/>
      <c r="U14" s="751"/>
      <c r="V14" s="752"/>
      <c r="W14" s="750"/>
      <c r="X14" s="750"/>
      <c r="Y14" s="750"/>
      <c r="Z14" s="750"/>
      <c r="AA14" s="753"/>
      <c r="AB14" s="752"/>
      <c r="AC14" s="750"/>
      <c r="AD14" s="750"/>
      <c r="AE14" s="750"/>
      <c r="AF14" s="750"/>
      <c r="AG14" s="751"/>
      <c r="AH14" s="752"/>
      <c r="AI14" s="744"/>
      <c r="AJ14" s="744"/>
      <c r="AK14" s="745"/>
      <c r="AL14" s="750"/>
      <c r="AM14" s="744"/>
      <c r="AN14" s="744"/>
      <c r="AO14" s="745"/>
      <c r="AP14" s="750"/>
      <c r="AQ14" s="744"/>
      <c r="AR14" s="744"/>
      <c r="AS14" s="745"/>
      <c r="AT14" s="750"/>
      <c r="AU14" s="744"/>
      <c r="AV14" s="744"/>
      <c r="AW14" s="745"/>
      <c r="AX14" s="749"/>
      <c r="AY14" s="750"/>
      <c r="AZ14" s="751"/>
      <c r="BA14" s="748">
        <f t="shared" si="0"/>
        <v>0</v>
      </c>
    </row>
    <row r="15" spans="2:53" ht="13.5">
      <c r="B15" s="741">
        <v>6</v>
      </c>
      <c r="C15" s="742" t="s">
        <v>537</v>
      </c>
      <c r="D15" s="749"/>
      <c r="E15" s="750"/>
      <c r="F15" s="750"/>
      <c r="G15" s="750"/>
      <c r="H15" s="750"/>
      <c r="I15" s="751"/>
      <c r="J15" s="752"/>
      <c r="K15" s="750"/>
      <c r="L15" s="750"/>
      <c r="M15" s="750"/>
      <c r="N15" s="750"/>
      <c r="O15" s="751"/>
      <c r="P15" s="752"/>
      <c r="Q15" s="750"/>
      <c r="R15" s="750"/>
      <c r="S15" s="750"/>
      <c r="T15" s="750"/>
      <c r="U15" s="751"/>
      <c r="V15" s="752"/>
      <c r="W15" s="750"/>
      <c r="X15" s="750"/>
      <c r="Y15" s="750"/>
      <c r="Z15" s="750"/>
      <c r="AA15" s="753"/>
      <c r="AB15" s="752"/>
      <c r="AC15" s="750"/>
      <c r="AD15" s="750"/>
      <c r="AE15" s="750"/>
      <c r="AF15" s="750"/>
      <c r="AG15" s="751"/>
      <c r="AH15" s="752"/>
      <c r="AI15" s="744"/>
      <c r="AJ15" s="744"/>
      <c r="AK15" s="745"/>
      <c r="AL15" s="750"/>
      <c r="AM15" s="744"/>
      <c r="AN15" s="744"/>
      <c r="AO15" s="745"/>
      <c r="AP15" s="750"/>
      <c r="AQ15" s="744"/>
      <c r="AR15" s="744"/>
      <c r="AS15" s="745"/>
      <c r="AT15" s="750"/>
      <c r="AU15" s="744"/>
      <c r="AV15" s="744"/>
      <c r="AW15" s="745"/>
      <c r="AX15" s="749"/>
      <c r="AY15" s="750"/>
      <c r="AZ15" s="751"/>
      <c r="BA15" s="748">
        <f t="shared" si="0"/>
        <v>0</v>
      </c>
    </row>
    <row r="16" spans="2:53" ht="13.5">
      <c r="B16" s="741">
        <v>7</v>
      </c>
      <c r="C16" s="742" t="s">
        <v>538</v>
      </c>
      <c r="D16" s="749"/>
      <c r="E16" s="750"/>
      <c r="F16" s="750"/>
      <c r="G16" s="750"/>
      <c r="H16" s="750"/>
      <c r="I16" s="751"/>
      <c r="J16" s="752"/>
      <c r="K16" s="750"/>
      <c r="L16" s="750"/>
      <c r="M16" s="750"/>
      <c r="N16" s="750"/>
      <c r="O16" s="751"/>
      <c r="P16" s="752"/>
      <c r="Q16" s="750"/>
      <c r="R16" s="750"/>
      <c r="S16" s="750"/>
      <c r="T16" s="750"/>
      <c r="U16" s="751"/>
      <c r="V16" s="752"/>
      <c r="W16" s="750"/>
      <c r="X16" s="750"/>
      <c r="Y16" s="750"/>
      <c r="Z16" s="750"/>
      <c r="AA16" s="753"/>
      <c r="AB16" s="752"/>
      <c r="AC16" s="750"/>
      <c r="AD16" s="750"/>
      <c r="AE16" s="750"/>
      <c r="AF16" s="750"/>
      <c r="AG16" s="751"/>
      <c r="AH16" s="752"/>
      <c r="AI16" s="744"/>
      <c r="AJ16" s="744"/>
      <c r="AK16" s="745"/>
      <c r="AL16" s="750"/>
      <c r="AM16" s="744"/>
      <c r="AN16" s="744"/>
      <c r="AO16" s="745"/>
      <c r="AP16" s="750"/>
      <c r="AQ16" s="744"/>
      <c r="AR16" s="744"/>
      <c r="AS16" s="745"/>
      <c r="AT16" s="750"/>
      <c r="AU16" s="744"/>
      <c r="AV16" s="744"/>
      <c r="AW16" s="745"/>
      <c r="AX16" s="749"/>
      <c r="AY16" s="750"/>
      <c r="AZ16" s="751"/>
      <c r="BA16" s="748">
        <f t="shared" si="0"/>
        <v>0</v>
      </c>
    </row>
    <row r="17" spans="2:53" ht="13.5">
      <c r="B17" s="741">
        <v>8</v>
      </c>
      <c r="C17" s="742" t="s">
        <v>539</v>
      </c>
      <c r="D17" s="749"/>
      <c r="E17" s="750"/>
      <c r="F17" s="750"/>
      <c r="G17" s="750"/>
      <c r="H17" s="750"/>
      <c r="I17" s="751"/>
      <c r="J17" s="752"/>
      <c r="K17" s="750"/>
      <c r="L17" s="750"/>
      <c r="M17" s="750"/>
      <c r="N17" s="750"/>
      <c r="O17" s="751"/>
      <c r="P17" s="752"/>
      <c r="Q17" s="750"/>
      <c r="R17" s="750"/>
      <c r="S17" s="750"/>
      <c r="T17" s="750"/>
      <c r="U17" s="751"/>
      <c r="V17" s="752"/>
      <c r="W17" s="750"/>
      <c r="X17" s="750"/>
      <c r="Y17" s="750"/>
      <c r="Z17" s="750"/>
      <c r="AA17" s="753"/>
      <c r="AB17" s="752"/>
      <c r="AC17" s="750"/>
      <c r="AD17" s="750"/>
      <c r="AE17" s="750"/>
      <c r="AF17" s="750"/>
      <c r="AG17" s="751"/>
      <c r="AH17" s="752"/>
      <c r="AI17" s="744"/>
      <c r="AJ17" s="744"/>
      <c r="AK17" s="745"/>
      <c r="AL17" s="750"/>
      <c r="AM17" s="744"/>
      <c r="AN17" s="744"/>
      <c r="AO17" s="745"/>
      <c r="AP17" s="750"/>
      <c r="AQ17" s="744"/>
      <c r="AR17" s="744"/>
      <c r="AS17" s="745"/>
      <c r="AT17" s="750"/>
      <c r="AU17" s="744"/>
      <c r="AV17" s="744"/>
      <c r="AW17" s="745"/>
      <c r="AX17" s="749"/>
      <c r="AY17" s="750"/>
      <c r="AZ17" s="751"/>
      <c r="BA17" s="748">
        <f t="shared" si="0"/>
        <v>0</v>
      </c>
    </row>
    <row r="18" spans="2:53" ht="13.5">
      <c r="B18" s="741">
        <v>9</v>
      </c>
      <c r="C18" s="742" t="s">
        <v>540</v>
      </c>
      <c r="D18" s="749"/>
      <c r="E18" s="750"/>
      <c r="F18" s="750"/>
      <c r="G18" s="750"/>
      <c r="H18" s="750"/>
      <c r="I18" s="751"/>
      <c r="J18" s="752"/>
      <c r="K18" s="750"/>
      <c r="L18" s="750"/>
      <c r="M18" s="750"/>
      <c r="N18" s="750"/>
      <c r="O18" s="751"/>
      <c r="P18" s="752"/>
      <c r="Q18" s="750"/>
      <c r="R18" s="750"/>
      <c r="S18" s="750"/>
      <c r="T18" s="750"/>
      <c r="U18" s="751"/>
      <c r="V18" s="752"/>
      <c r="W18" s="750"/>
      <c r="X18" s="750"/>
      <c r="Y18" s="750"/>
      <c r="Z18" s="750"/>
      <c r="AA18" s="753"/>
      <c r="AB18" s="752"/>
      <c r="AC18" s="750"/>
      <c r="AD18" s="750"/>
      <c r="AE18" s="750"/>
      <c r="AF18" s="750"/>
      <c r="AG18" s="751"/>
      <c r="AH18" s="752"/>
      <c r="AI18" s="744"/>
      <c r="AJ18" s="744"/>
      <c r="AK18" s="745"/>
      <c r="AL18" s="750"/>
      <c r="AM18" s="744"/>
      <c r="AN18" s="744"/>
      <c r="AO18" s="745"/>
      <c r="AP18" s="750"/>
      <c r="AQ18" s="744"/>
      <c r="AR18" s="744"/>
      <c r="AS18" s="745"/>
      <c r="AT18" s="750"/>
      <c r="AU18" s="744"/>
      <c r="AV18" s="744"/>
      <c r="AW18" s="745"/>
      <c r="AX18" s="749"/>
      <c r="AY18" s="750"/>
      <c r="AZ18" s="751"/>
      <c r="BA18" s="748">
        <f t="shared" si="0"/>
        <v>0</v>
      </c>
    </row>
    <row r="19" spans="2:53" ht="13.5">
      <c r="B19" s="741">
        <v>10</v>
      </c>
      <c r="C19" s="742" t="s">
        <v>541</v>
      </c>
      <c r="D19" s="749"/>
      <c r="E19" s="750"/>
      <c r="F19" s="750"/>
      <c r="G19" s="750"/>
      <c r="H19" s="750"/>
      <c r="I19" s="751"/>
      <c r="J19" s="752"/>
      <c r="K19" s="750"/>
      <c r="L19" s="750"/>
      <c r="M19" s="750"/>
      <c r="N19" s="750"/>
      <c r="O19" s="751"/>
      <c r="P19" s="752"/>
      <c r="Q19" s="750"/>
      <c r="R19" s="750"/>
      <c r="S19" s="750"/>
      <c r="T19" s="750"/>
      <c r="U19" s="751"/>
      <c r="V19" s="752"/>
      <c r="W19" s="750"/>
      <c r="X19" s="750"/>
      <c r="Y19" s="750"/>
      <c r="Z19" s="750"/>
      <c r="AA19" s="753"/>
      <c r="AB19" s="752"/>
      <c r="AC19" s="750"/>
      <c r="AD19" s="750"/>
      <c r="AE19" s="750"/>
      <c r="AF19" s="750"/>
      <c r="AG19" s="751"/>
      <c r="AH19" s="752"/>
      <c r="AI19" s="744"/>
      <c r="AJ19" s="744"/>
      <c r="AK19" s="745"/>
      <c r="AL19" s="750"/>
      <c r="AM19" s="744"/>
      <c r="AN19" s="744"/>
      <c r="AO19" s="745"/>
      <c r="AP19" s="750"/>
      <c r="AQ19" s="744"/>
      <c r="AR19" s="744"/>
      <c r="AS19" s="745"/>
      <c r="AT19" s="750"/>
      <c r="AU19" s="744"/>
      <c r="AV19" s="744"/>
      <c r="AW19" s="745"/>
      <c r="AX19" s="749"/>
      <c r="AY19" s="750"/>
      <c r="AZ19" s="751"/>
      <c r="BA19" s="748">
        <f t="shared" si="0"/>
        <v>0</v>
      </c>
    </row>
    <row r="20" spans="2:53" ht="13.5">
      <c r="B20" s="741">
        <v>11</v>
      </c>
      <c r="C20" s="742" t="s">
        <v>542</v>
      </c>
      <c r="D20" s="749"/>
      <c r="E20" s="750"/>
      <c r="F20" s="750"/>
      <c r="G20" s="750"/>
      <c r="H20" s="750"/>
      <c r="I20" s="751"/>
      <c r="J20" s="752"/>
      <c r="K20" s="750"/>
      <c r="L20" s="750"/>
      <c r="M20" s="750"/>
      <c r="N20" s="750"/>
      <c r="O20" s="751"/>
      <c r="P20" s="752"/>
      <c r="Q20" s="750"/>
      <c r="R20" s="750"/>
      <c r="S20" s="750"/>
      <c r="T20" s="750"/>
      <c r="U20" s="751"/>
      <c r="V20" s="752"/>
      <c r="W20" s="750"/>
      <c r="X20" s="750"/>
      <c r="Y20" s="750"/>
      <c r="Z20" s="750"/>
      <c r="AA20" s="753"/>
      <c r="AB20" s="752"/>
      <c r="AC20" s="750"/>
      <c r="AD20" s="750"/>
      <c r="AE20" s="750"/>
      <c r="AF20" s="750"/>
      <c r="AG20" s="751"/>
      <c r="AH20" s="752"/>
      <c r="AI20" s="744"/>
      <c r="AJ20" s="744"/>
      <c r="AK20" s="745"/>
      <c r="AL20" s="750"/>
      <c r="AM20" s="744"/>
      <c r="AN20" s="744"/>
      <c r="AO20" s="745"/>
      <c r="AP20" s="750"/>
      <c r="AQ20" s="744"/>
      <c r="AR20" s="744"/>
      <c r="AS20" s="745"/>
      <c r="AT20" s="750"/>
      <c r="AU20" s="744"/>
      <c r="AV20" s="744"/>
      <c r="AW20" s="745"/>
      <c r="AX20" s="749"/>
      <c r="AY20" s="750"/>
      <c r="AZ20" s="751"/>
      <c r="BA20" s="748">
        <f t="shared" si="0"/>
        <v>0</v>
      </c>
    </row>
    <row r="21" spans="2:53" ht="13.5">
      <c r="B21" s="741">
        <v>12</v>
      </c>
      <c r="C21" s="754" t="s">
        <v>543</v>
      </c>
      <c r="D21" s="749"/>
      <c r="E21" s="750"/>
      <c r="F21" s="750"/>
      <c r="G21" s="750"/>
      <c r="H21" s="750"/>
      <c r="I21" s="751"/>
      <c r="J21" s="752"/>
      <c r="K21" s="750"/>
      <c r="L21" s="750"/>
      <c r="M21" s="750"/>
      <c r="N21" s="750"/>
      <c r="O21" s="751"/>
      <c r="P21" s="752"/>
      <c r="Q21" s="750"/>
      <c r="R21" s="750"/>
      <c r="S21" s="750"/>
      <c r="T21" s="750"/>
      <c r="U21" s="751"/>
      <c r="V21" s="752"/>
      <c r="W21" s="750"/>
      <c r="X21" s="750"/>
      <c r="Y21" s="750"/>
      <c r="Z21" s="750"/>
      <c r="AA21" s="753"/>
      <c r="AB21" s="752"/>
      <c r="AC21" s="750"/>
      <c r="AD21" s="750"/>
      <c r="AE21" s="750"/>
      <c r="AF21" s="750"/>
      <c r="AG21" s="751"/>
      <c r="AH21" s="752"/>
      <c r="AI21" s="744"/>
      <c r="AJ21" s="744"/>
      <c r="AK21" s="745"/>
      <c r="AL21" s="750"/>
      <c r="AM21" s="744"/>
      <c r="AN21" s="744"/>
      <c r="AO21" s="745"/>
      <c r="AP21" s="750"/>
      <c r="AQ21" s="744"/>
      <c r="AR21" s="744"/>
      <c r="AS21" s="745"/>
      <c r="AT21" s="750"/>
      <c r="AU21" s="744"/>
      <c r="AV21" s="744"/>
      <c r="AW21" s="745"/>
      <c r="AX21" s="749"/>
      <c r="AY21" s="750"/>
      <c r="AZ21" s="751"/>
      <c r="BA21" s="748">
        <f t="shared" si="0"/>
        <v>0</v>
      </c>
    </row>
    <row r="22" spans="2:53" ht="13.5">
      <c r="B22" s="741">
        <v>13</v>
      </c>
      <c r="C22" s="742" t="s">
        <v>544</v>
      </c>
      <c r="D22" s="749"/>
      <c r="E22" s="750"/>
      <c r="F22" s="750"/>
      <c r="G22" s="750"/>
      <c r="H22" s="750"/>
      <c r="I22" s="751"/>
      <c r="J22" s="752"/>
      <c r="K22" s="750"/>
      <c r="L22" s="750"/>
      <c r="M22" s="750"/>
      <c r="N22" s="750"/>
      <c r="O22" s="751"/>
      <c r="P22" s="752"/>
      <c r="Q22" s="750"/>
      <c r="R22" s="750"/>
      <c r="S22" s="750"/>
      <c r="T22" s="750"/>
      <c r="U22" s="751"/>
      <c r="V22" s="752"/>
      <c r="W22" s="750"/>
      <c r="X22" s="750"/>
      <c r="Y22" s="750"/>
      <c r="Z22" s="750"/>
      <c r="AA22" s="753"/>
      <c r="AB22" s="752"/>
      <c r="AC22" s="750"/>
      <c r="AD22" s="750"/>
      <c r="AE22" s="750"/>
      <c r="AF22" s="750"/>
      <c r="AG22" s="751"/>
      <c r="AH22" s="752"/>
      <c r="AI22" s="744"/>
      <c r="AJ22" s="744"/>
      <c r="AK22" s="745"/>
      <c r="AL22" s="750"/>
      <c r="AM22" s="744"/>
      <c r="AN22" s="744"/>
      <c r="AO22" s="745"/>
      <c r="AP22" s="750"/>
      <c r="AQ22" s="744"/>
      <c r="AR22" s="744"/>
      <c r="AS22" s="745"/>
      <c r="AT22" s="750"/>
      <c r="AU22" s="744"/>
      <c r="AV22" s="744"/>
      <c r="AW22" s="745"/>
      <c r="AX22" s="749"/>
      <c r="AY22" s="750"/>
      <c r="AZ22" s="751"/>
      <c r="BA22" s="748">
        <f t="shared" si="0"/>
        <v>0</v>
      </c>
    </row>
    <row r="23" spans="2:53" ht="13.5">
      <c r="B23" s="741">
        <v>14</v>
      </c>
      <c r="C23" s="742" t="s">
        <v>545</v>
      </c>
      <c r="D23" s="749"/>
      <c r="E23" s="750"/>
      <c r="F23" s="750"/>
      <c r="G23" s="750"/>
      <c r="H23" s="750"/>
      <c r="I23" s="751"/>
      <c r="J23" s="752"/>
      <c r="K23" s="750"/>
      <c r="L23" s="750"/>
      <c r="M23" s="750"/>
      <c r="N23" s="750"/>
      <c r="O23" s="751"/>
      <c r="P23" s="752"/>
      <c r="Q23" s="750"/>
      <c r="R23" s="750"/>
      <c r="S23" s="750"/>
      <c r="T23" s="750"/>
      <c r="U23" s="751"/>
      <c r="V23" s="752"/>
      <c r="W23" s="750"/>
      <c r="X23" s="750"/>
      <c r="Y23" s="750"/>
      <c r="Z23" s="750"/>
      <c r="AA23" s="753"/>
      <c r="AB23" s="752"/>
      <c r="AC23" s="750"/>
      <c r="AD23" s="750"/>
      <c r="AE23" s="750"/>
      <c r="AF23" s="750"/>
      <c r="AG23" s="751"/>
      <c r="AH23" s="752"/>
      <c r="AI23" s="744"/>
      <c r="AJ23" s="744"/>
      <c r="AK23" s="745"/>
      <c r="AL23" s="750"/>
      <c r="AM23" s="744"/>
      <c r="AN23" s="744"/>
      <c r="AO23" s="745"/>
      <c r="AP23" s="750"/>
      <c r="AQ23" s="744"/>
      <c r="AR23" s="744"/>
      <c r="AS23" s="745"/>
      <c r="AT23" s="750"/>
      <c r="AU23" s="744"/>
      <c r="AV23" s="744"/>
      <c r="AW23" s="745"/>
      <c r="AX23" s="749"/>
      <c r="AY23" s="750"/>
      <c r="AZ23" s="751"/>
      <c r="BA23" s="748">
        <f t="shared" si="0"/>
        <v>0</v>
      </c>
    </row>
    <row r="24" spans="2:53" ht="13.5">
      <c r="B24" s="741">
        <v>15</v>
      </c>
      <c r="C24" s="742" t="s">
        <v>546</v>
      </c>
      <c r="D24" s="749"/>
      <c r="E24" s="750"/>
      <c r="F24" s="750"/>
      <c r="G24" s="750"/>
      <c r="H24" s="750"/>
      <c r="I24" s="751"/>
      <c r="J24" s="752"/>
      <c r="K24" s="750"/>
      <c r="L24" s="750"/>
      <c r="M24" s="750"/>
      <c r="N24" s="750"/>
      <c r="O24" s="751"/>
      <c r="P24" s="752"/>
      <c r="Q24" s="750"/>
      <c r="R24" s="750"/>
      <c r="S24" s="750"/>
      <c r="T24" s="750"/>
      <c r="U24" s="751"/>
      <c r="V24" s="752"/>
      <c r="W24" s="750"/>
      <c r="X24" s="750"/>
      <c r="Y24" s="750"/>
      <c r="Z24" s="750"/>
      <c r="AA24" s="753"/>
      <c r="AB24" s="752"/>
      <c r="AC24" s="750"/>
      <c r="AD24" s="750"/>
      <c r="AE24" s="750"/>
      <c r="AF24" s="750"/>
      <c r="AG24" s="751"/>
      <c r="AH24" s="752"/>
      <c r="AI24" s="744"/>
      <c r="AJ24" s="744"/>
      <c r="AK24" s="745"/>
      <c r="AL24" s="750"/>
      <c r="AM24" s="744"/>
      <c r="AN24" s="744"/>
      <c r="AO24" s="745"/>
      <c r="AP24" s="750"/>
      <c r="AQ24" s="744"/>
      <c r="AR24" s="744"/>
      <c r="AS24" s="745"/>
      <c r="AT24" s="750"/>
      <c r="AU24" s="744"/>
      <c r="AV24" s="744"/>
      <c r="AW24" s="745"/>
      <c r="AX24" s="749"/>
      <c r="AY24" s="750"/>
      <c r="AZ24" s="751"/>
      <c r="BA24" s="748">
        <f t="shared" si="0"/>
        <v>0</v>
      </c>
    </row>
    <row r="25" spans="2:53" ht="13.5">
      <c r="B25" s="741">
        <v>16</v>
      </c>
      <c r="C25" s="742" t="s">
        <v>547</v>
      </c>
      <c r="D25" s="749"/>
      <c r="E25" s="750"/>
      <c r="F25" s="750"/>
      <c r="G25" s="750"/>
      <c r="H25" s="750"/>
      <c r="I25" s="751"/>
      <c r="J25" s="752"/>
      <c r="K25" s="750"/>
      <c r="L25" s="750"/>
      <c r="M25" s="750"/>
      <c r="N25" s="750"/>
      <c r="O25" s="751"/>
      <c r="P25" s="752"/>
      <c r="Q25" s="750"/>
      <c r="R25" s="750"/>
      <c r="S25" s="750"/>
      <c r="T25" s="750"/>
      <c r="U25" s="751"/>
      <c r="V25" s="752"/>
      <c r="W25" s="750"/>
      <c r="X25" s="750"/>
      <c r="Y25" s="750"/>
      <c r="Z25" s="750"/>
      <c r="AA25" s="753"/>
      <c r="AB25" s="752"/>
      <c r="AC25" s="750"/>
      <c r="AD25" s="750"/>
      <c r="AE25" s="750"/>
      <c r="AF25" s="750"/>
      <c r="AG25" s="751"/>
      <c r="AH25" s="752"/>
      <c r="AI25" s="744"/>
      <c r="AJ25" s="744"/>
      <c r="AK25" s="745"/>
      <c r="AL25" s="750"/>
      <c r="AM25" s="744"/>
      <c r="AN25" s="744"/>
      <c r="AO25" s="745"/>
      <c r="AP25" s="750"/>
      <c r="AQ25" s="744"/>
      <c r="AR25" s="744"/>
      <c r="AS25" s="745"/>
      <c r="AT25" s="750"/>
      <c r="AU25" s="744"/>
      <c r="AV25" s="744"/>
      <c r="AW25" s="745"/>
      <c r="AX25" s="749"/>
      <c r="AY25" s="750"/>
      <c r="AZ25" s="751"/>
      <c r="BA25" s="748">
        <f t="shared" si="0"/>
        <v>0</v>
      </c>
    </row>
    <row r="26" spans="2:53" ht="13.5">
      <c r="B26" s="741">
        <v>17</v>
      </c>
      <c r="C26" s="742" t="s">
        <v>548</v>
      </c>
      <c r="D26" s="749"/>
      <c r="E26" s="750"/>
      <c r="F26" s="750"/>
      <c r="G26" s="750"/>
      <c r="H26" s="750"/>
      <c r="I26" s="751"/>
      <c r="J26" s="752"/>
      <c r="K26" s="750"/>
      <c r="L26" s="750"/>
      <c r="M26" s="750"/>
      <c r="N26" s="750"/>
      <c r="O26" s="751"/>
      <c r="P26" s="752"/>
      <c r="Q26" s="750"/>
      <c r="R26" s="750"/>
      <c r="S26" s="750"/>
      <c r="T26" s="750"/>
      <c r="U26" s="751"/>
      <c r="V26" s="752"/>
      <c r="W26" s="750"/>
      <c r="X26" s="750"/>
      <c r="Y26" s="750"/>
      <c r="Z26" s="750"/>
      <c r="AA26" s="753"/>
      <c r="AB26" s="752"/>
      <c r="AC26" s="750"/>
      <c r="AD26" s="750"/>
      <c r="AE26" s="750"/>
      <c r="AF26" s="750"/>
      <c r="AG26" s="751"/>
      <c r="AH26" s="752"/>
      <c r="AI26" s="744"/>
      <c r="AJ26" s="744"/>
      <c r="AK26" s="745"/>
      <c r="AL26" s="750"/>
      <c r="AM26" s="744"/>
      <c r="AN26" s="744"/>
      <c r="AO26" s="745"/>
      <c r="AP26" s="750"/>
      <c r="AQ26" s="744"/>
      <c r="AR26" s="744"/>
      <c r="AS26" s="745"/>
      <c r="AT26" s="750"/>
      <c r="AU26" s="744"/>
      <c r="AV26" s="744"/>
      <c r="AW26" s="745"/>
      <c r="AX26" s="749"/>
      <c r="AY26" s="750"/>
      <c r="AZ26" s="751"/>
      <c r="BA26" s="748">
        <f t="shared" si="0"/>
        <v>0</v>
      </c>
    </row>
    <row r="27" spans="2:53" ht="13.5">
      <c r="B27" s="741">
        <v>18</v>
      </c>
      <c r="C27" s="742" t="s">
        <v>549</v>
      </c>
      <c r="D27" s="749"/>
      <c r="E27" s="750"/>
      <c r="F27" s="750"/>
      <c r="G27" s="750"/>
      <c r="H27" s="750"/>
      <c r="I27" s="751"/>
      <c r="J27" s="752"/>
      <c r="K27" s="750"/>
      <c r="L27" s="750"/>
      <c r="M27" s="750"/>
      <c r="N27" s="750"/>
      <c r="O27" s="751"/>
      <c r="P27" s="752"/>
      <c r="Q27" s="750"/>
      <c r="R27" s="750"/>
      <c r="S27" s="750"/>
      <c r="T27" s="750"/>
      <c r="U27" s="751"/>
      <c r="V27" s="752"/>
      <c r="W27" s="750"/>
      <c r="X27" s="750"/>
      <c r="Y27" s="750"/>
      <c r="Z27" s="750"/>
      <c r="AA27" s="753"/>
      <c r="AB27" s="752"/>
      <c r="AC27" s="750"/>
      <c r="AD27" s="750"/>
      <c r="AE27" s="750"/>
      <c r="AF27" s="750"/>
      <c r="AG27" s="751"/>
      <c r="AH27" s="752"/>
      <c r="AI27" s="744"/>
      <c r="AJ27" s="744"/>
      <c r="AK27" s="745"/>
      <c r="AL27" s="750"/>
      <c r="AM27" s="744"/>
      <c r="AN27" s="744"/>
      <c r="AO27" s="745"/>
      <c r="AP27" s="750"/>
      <c r="AQ27" s="744"/>
      <c r="AR27" s="744"/>
      <c r="AS27" s="745"/>
      <c r="AT27" s="750"/>
      <c r="AU27" s="744"/>
      <c r="AV27" s="744"/>
      <c r="AW27" s="745"/>
      <c r="AX27" s="749"/>
      <c r="AY27" s="750"/>
      <c r="AZ27" s="751"/>
      <c r="BA27" s="748">
        <f t="shared" si="0"/>
        <v>0</v>
      </c>
    </row>
    <row r="28" spans="2:53" ht="13.5">
      <c r="B28" s="741">
        <v>19</v>
      </c>
      <c r="C28" s="742" t="s">
        <v>550</v>
      </c>
      <c r="D28" s="749"/>
      <c r="E28" s="750"/>
      <c r="F28" s="750"/>
      <c r="G28" s="750"/>
      <c r="H28" s="750"/>
      <c r="I28" s="751"/>
      <c r="J28" s="752"/>
      <c r="K28" s="750"/>
      <c r="L28" s="750"/>
      <c r="M28" s="750"/>
      <c r="N28" s="750"/>
      <c r="O28" s="751"/>
      <c r="P28" s="752"/>
      <c r="Q28" s="750"/>
      <c r="R28" s="750"/>
      <c r="S28" s="750"/>
      <c r="T28" s="750"/>
      <c r="U28" s="751"/>
      <c r="V28" s="752"/>
      <c r="W28" s="750"/>
      <c r="X28" s="750"/>
      <c r="Y28" s="750"/>
      <c r="Z28" s="750"/>
      <c r="AA28" s="753"/>
      <c r="AB28" s="752"/>
      <c r="AC28" s="750"/>
      <c r="AD28" s="750"/>
      <c r="AE28" s="750"/>
      <c r="AF28" s="750"/>
      <c r="AG28" s="751"/>
      <c r="AH28" s="752"/>
      <c r="AI28" s="744"/>
      <c r="AJ28" s="744"/>
      <c r="AK28" s="745"/>
      <c r="AL28" s="750"/>
      <c r="AM28" s="744"/>
      <c r="AN28" s="744"/>
      <c r="AO28" s="745"/>
      <c r="AP28" s="750"/>
      <c r="AQ28" s="744"/>
      <c r="AR28" s="744"/>
      <c r="AS28" s="745"/>
      <c r="AT28" s="750"/>
      <c r="AU28" s="744"/>
      <c r="AV28" s="744"/>
      <c r="AW28" s="745"/>
      <c r="AX28" s="749"/>
      <c r="AY28" s="750"/>
      <c r="AZ28" s="751"/>
      <c r="BA28" s="748">
        <f t="shared" si="0"/>
        <v>0</v>
      </c>
    </row>
    <row r="29" spans="2:53" ht="13.5">
      <c r="B29" s="741">
        <v>20</v>
      </c>
      <c r="C29" s="742" t="s">
        <v>551</v>
      </c>
      <c r="D29" s="749"/>
      <c r="E29" s="750"/>
      <c r="F29" s="750"/>
      <c r="G29" s="750"/>
      <c r="H29" s="750"/>
      <c r="I29" s="751"/>
      <c r="J29" s="752"/>
      <c r="K29" s="750"/>
      <c r="L29" s="750"/>
      <c r="M29" s="750"/>
      <c r="N29" s="750"/>
      <c r="O29" s="751"/>
      <c r="P29" s="752"/>
      <c r="Q29" s="750"/>
      <c r="R29" s="750"/>
      <c r="S29" s="750"/>
      <c r="T29" s="750"/>
      <c r="U29" s="751"/>
      <c r="V29" s="752"/>
      <c r="W29" s="750"/>
      <c r="X29" s="750"/>
      <c r="Y29" s="750"/>
      <c r="Z29" s="750"/>
      <c r="AA29" s="753"/>
      <c r="AB29" s="752"/>
      <c r="AC29" s="750"/>
      <c r="AD29" s="750"/>
      <c r="AE29" s="750"/>
      <c r="AF29" s="750"/>
      <c r="AG29" s="751"/>
      <c r="AH29" s="752"/>
      <c r="AI29" s="744"/>
      <c r="AJ29" s="744"/>
      <c r="AK29" s="745"/>
      <c r="AL29" s="750"/>
      <c r="AM29" s="744"/>
      <c r="AN29" s="744"/>
      <c r="AO29" s="745"/>
      <c r="AP29" s="750"/>
      <c r="AQ29" s="744"/>
      <c r="AR29" s="744"/>
      <c r="AS29" s="745"/>
      <c r="AT29" s="750"/>
      <c r="AU29" s="744"/>
      <c r="AV29" s="744"/>
      <c r="AW29" s="745"/>
      <c r="AX29" s="749"/>
      <c r="AY29" s="750"/>
      <c r="AZ29" s="751"/>
      <c r="BA29" s="748">
        <f t="shared" si="0"/>
        <v>0</v>
      </c>
    </row>
    <row r="30" spans="2:53" ht="13.5">
      <c r="B30" s="741">
        <v>21</v>
      </c>
      <c r="C30" s="742" t="s">
        <v>552</v>
      </c>
      <c r="D30" s="749"/>
      <c r="E30" s="750"/>
      <c r="F30" s="750"/>
      <c r="G30" s="750"/>
      <c r="H30" s="750"/>
      <c r="I30" s="751"/>
      <c r="J30" s="752"/>
      <c r="K30" s="750"/>
      <c r="L30" s="750"/>
      <c r="M30" s="750"/>
      <c r="N30" s="750"/>
      <c r="O30" s="751"/>
      <c r="P30" s="752"/>
      <c r="Q30" s="750"/>
      <c r="R30" s="750"/>
      <c r="S30" s="750"/>
      <c r="T30" s="750"/>
      <c r="U30" s="751"/>
      <c r="V30" s="752"/>
      <c r="W30" s="750"/>
      <c r="X30" s="750"/>
      <c r="Y30" s="750"/>
      <c r="Z30" s="750"/>
      <c r="AA30" s="753"/>
      <c r="AB30" s="752"/>
      <c r="AC30" s="750"/>
      <c r="AD30" s="750"/>
      <c r="AE30" s="750"/>
      <c r="AF30" s="750"/>
      <c r="AG30" s="751"/>
      <c r="AH30" s="752"/>
      <c r="AI30" s="744"/>
      <c r="AJ30" s="744"/>
      <c r="AK30" s="745"/>
      <c r="AL30" s="750"/>
      <c r="AM30" s="744"/>
      <c r="AN30" s="744"/>
      <c r="AO30" s="745"/>
      <c r="AP30" s="750"/>
      <c r="AQ30" s="744"/>
      <c r="AR30" s="744"/>
      <c r="AS30" s="745"/>
      <c r="AT30" s="750"/>
      <c r="AU30" s="744"/>
      <c r="AV30" s="744"/>
      <c r="AW30" s="745"/>
      <c r="AX30" s="749"/>
      <c r="AY30" s="750"/>
      <c r="AZ30" s="751"/>
      <c r="BA30" s="748">
        <f t="shared" si="0"/>
        <v>0</v>
      </c>
    </row>
    <row r="31" spans="2:53" ht="13.5">
      <c r="B31" s="741">
        <v>22</v>
      </c>
      <c r="C31" s="742" t="s">
        <v>553</v>
      </c>
      <c r="D31" s="749"/>
      <c r="E31" s="750"/>
      <c r="F31" s="750"/>
      <c r="G31" s="750"/>
      <c r="H31" s="750"/>
      <c r="I31" s="751"/>
      <c r="J31" s="752"/>
      <c r="K31" s="750"/>
      <c r="L31" s="750"/>
      <c r="M31" s="750"/>
      <c r="N31" s="750"/>
      <c r="O31" s="751"/>
      <c r="P31" s="752"/>
      <c r="Q31" s="750"/>
      <c r="R31" s="750"/>
      <c r="S31" s="750"/>
      <c r="T31" s="750"/>
      <c r="U31" s="751"/>
      <c r="V31" s="752"/>
      <c r="W31" s="750"/>
      <c r="X31" s="750"/>
      <c r="Y31" s="750"/>
      <c r="Z31" s="750"/>
      <c r="AA31" s="753"/>
      <c r="AB31" s="752"/>
      <c r="AC31" s="750"/>
      <c r="AD31" s="750"/>
      <c r="AE31" s="750"/>
      <c r="AF31" s="750"/>
      <c r="AG31" s="751"/>
      <c r="AH31" s="752"/>
      <c r="AI31" s="744"/>
      <c r="AJ31" s="744"/>
      <c r="AK31" s="745"/>
      <c r="AL31" s="750"/>
      <c r="AM31" s="744"/>
      <c r="AN31" s="744"/>
      <c r="AO31" s="745"/>
      <c r="AP31" s="750"/>
      <c r="AQ31" s="744"/>
      <c r="AR31" s="744"/>
      <c r="AS31" s="745"/>
      <c r="AT31" s="750"/>
      <c r="AU31" s="744"/>
      <c r="AV31" s="744"/>
      <c r="AW31" s="745"/>
      <c r="AX31" s="749"/>
      <c r="AY31" s="750"/>
      <c r="AZ31" s="751"/>
      <c r="BA31" s="748">
        <f t="shared" si="0"/>
        <v>0</v>
      </c>
    </row>
    <row r="32" spans="2:53" ht="13.5">
      <c r="B32" s="741">
        <v>23</v>
      </c>
      <c r="C32" s="742" t="s">
        <v>554</v>
      </c>
      <c r="D32" s="749"/>
      <c r="E32" s="750"/>
      <c r="F32" s="750"/>
      <c r="G32" s="750"/>
      <c r="H32" s="750"/>
      <c r="I32" s="751"/>
      <c r="J32" s="752"/>
      <c r="K32" s="750"/>
      <c r="L32" s="750"/>
      <c r="M32" s="750"/>
      <c r="N32" s="750"/>
      <c r="O32" s="751"/>
      <c r="P32" s="752"/>
      <c r="Q32" s="750"/>
      <c r="R32" s="750"/>
      <c r="S32" s="750"/>
      <c r="T32" s="750"/>
      <c r="U32" s="751"/>
      <c r="V32" s="752"/>
      <c r="W32" s="750"/>
      <c r="X32" s="750"/>
      <c r="Y32" s="750"/>
      <c r="Z32" s="750"/>
      <c r="AA32" s="753"/>
      <c r="AB32" s="752"/>
      <c r="AC32" s="750"/>
      <c r="AD32" s="750"/>
      <c r="AE32" s="750"/>
      <c r="AF32" s="750"/>
      <c r="AG32" s="751"/>
      <c r="AH32" s="752"/>
      <c r="AI32" s="744"/>
      <c r="AJ32" s="744"/>
      <c r="AK32" s="745"/>
      <c r="AL32" s="750"/>
      <c r="AM32" s="744"/>
      <c r="AN32" s="744"/>
      <c r="AO32" s="745"/>
      <c r="AP32" s="750"/>
      <c r="AQ32" s="744"/>
      <c r="AR32" s="744"/>
      <c r="AS32" s="745"/>
      <c r="AT32" s="750"/>
      <c r="AU32" s="744"/>
      <c r="AV32" s="744"/>
      <c r="AW32" s="745"/>
      <c r="AX32" s="749"/>
      <c r="AY32" s="750"/>
      <c r="AZ32" s="751"/>
      <c r="BA32" s="748">
        <f t="shared" si="0"/>
        <v>0</v>
      </c>
    </row>
    <row r="33" spans="2:53" ht="13.5">
      <c r="B33" s="741">
        <v>24</v>
      </c>
      <c r="C33" s="742" t="s">
        <v>555</v>
      </c>
      <c r="D33" s="749"/>
      <c r="E33" s="750"/>
      <c r="F33" s="750"/>
      <c r="G33" s="750"/>
      <c r="H33" s="750"/>
      <c r="I33" s="751"/>
      <c r="J33" s="752"/>
      <c r="K33" s="750"/>
      <c r="L33" s="750"/>
      <c r="M33" s="750"/>
      <c r="N33" s="750"/>
      <c r="O33" s="751"/>
      <c r="P33" s="752"/>
      <c r="Q33" s="750"/>
      <c r="R33" s="750"/>
      <c r="S33" s="750"/>
      <c r="T33" s="750"/>
      <c r="U33" s="751"/>
      <c r="V33" s="752"/>
      <c r="W33" s="750"/>
      <c r="X33" s="750"/>
      <c r="Y33" s="750"/>
      <c r="Z33" s="750"/>
      <c r="AA33" s="753"/>
      <c r="AB33" s="752"/>
      <c r="AC33" s="750"/>
      <c r="AD33" s="750"/>
      <c r="AE33" s="750"/>
      <c r="AF33" s="750"/>
      <c r="AG33" s="751"/>
      <c r="AH33" s="752"/>
      <c r="AI33" s="744"/>
      <c r="AJ33" s="744"/>
      <c r="AK33" s="745"/>
      <c r="AL33" s="750"/>
      <c r="AM33" s="744"/>
      <c r="AN33" s="744"/>
      <c r="AO33" s="745"/>
      <c r="AP33" s="750"/>
      <c r="AQ33" s="744"/>
      <c r="AR33" s="744"/>
      <c r="AS33" s="745"/>
      <c r="AT33" s="750"/>
      <c r="AU33" s="744"/>
      <c r="AV33" s="744"/>
      <c r="AW33" s="745"/>
      <c r="AX33" s="749"/>
      <c r="AY33" s="750"/>
      <c r="AZ33" s="751"/>
      <c r="BA33" s="748">
        <f t="shared" si="0"/>
        <v>0</v>
      </c>
    </row>
    <row r="34" spans="2:53" ht="13.5">
      <c r="B34" s="741">
        <v>25</v>
      </c>
      <c r="C34" s="742" t="s">
        <v>556</v>
      </c>
      <c r="D34" s="749"/>
      <c r="E34" s="750"/>
      <c r="F34" s="750"/>
      <c r="G34" s="750"/>
      <c r="H34" s="750"/>
      <c r="I34" s="751"/>
      <c r="J34" s="752"/>
      <c r="K34" s="750"/>
      <c r="L34" s="750"/>
      <c r="M34" s="750"/>
      <c r="N34" s="750"/>
      <c r="O34" s="751"/>
      <c r="P34" s="752"/>
      <c r="Q34" s="750"/>
      <c r="R34" s="750"/>
      <c r="S34" s="750"/>
      <c r="T34" s="750"/>
      <c r="U34" s="751"/>
      <c r="V34" s="752"/>
      <c r="W34" s="750"/>
      <c r="X34" s="750"/>
      <c r="Y34" s="750"/>
      <c r="Z34" s="750"/>
      <c r="AA34" s="753"/>
      <c r="AB34" s="752"/>
      <c r="AC34" s="750"/>
      <c r="AD34" s="750"/>
      <c r="AE34" s="750"/>
      <c r="AF34" s="750"/>
      <c r="AG34" s="751"/>
      <c r="AH34" s="752"/>
      <c r="AI34" s="744"/>
      <c r="AJ34" s="744"/>
      <c r="AK34" s="745"/>
      <c r="AL34" s="750"/>
      <c r="AM34" s="744"/>
      <c r="AN34" s="744"/>
      <c r="AO34" s="745"/>
      <c r="AP34" s="750"/>
      <c r="AQ34" s="744"/>
      <c r="AR34" s="744"/>
      <c r="AS34" s="745"/>
      <c r="AT34" s="750"/>
      <c r="AU34" s="744"/>
      <c r="AV34" s="744"/>
      <c r="AW34" s="745"/>
      <c r="AX34" s="749"/>
      <c r="AY34" s="750"/>
      <c r="AZ34" s="751"/>
      <c r="BA34" s="748">
        <f t="shared" si="0"/>
        <v>0</v>
      </c>
    </row>
    <row r="35" spans="2:53" ht="13.5">
      <c r="B35" s="741">
        <v>26</v>
      </c>
      <c r="C35" s="742" t="s">
        <v>557</v>
      </c>
      <c r="D35" s="749"/>
      <c r="E35" s="750"/>
      <c r="F35" s="750"/>
      <c r="G35" s="750"/>
      <c r="H35" s="750"/>
      <c r="I35" s="751"/>
      <c r="J35" s="752"/>
      <c r="K35" s="750"/>
      <c r="L35" s="750"/>
      <c r="M35" s="750"/>
      <c r="N35" s="750"/>
      <c r="O35" s="751"/>
      <c r="P35" s="752"/>
      <c r="Q35" s="750"/>
      <c r="R35" s="750"/>
      <c r="S35" s="750"/>
      <c r="T35" s="750"/>
      <c r="U35" s="751"/>
      <c r="V35" s="752"/>
      <c r="W35" s="750"/>
      <c r="X35" s="750"/>
      <c r="Y35" s="750"/>
      <c r="Z35" s="750"/>
      <c r="AA35" s="753"/>
      <c r="AB35" s="752"/>
      <c r="AC35" s="750"/>
      <c r="AD35" s="750"/>
      <c r="AE35" s="750"/>
      <c r="AF35" s="750"/>
      <c r="AG35" s="751"/>
      <c r="AH35" s="752"/>
      <c r="AI35" s="744"/>
      <c r="AJ35" s="744"/>
      <c r="AK35" s="745"/>
      <c r="AL35" s="750"/>
      <c r="AM35" s="744"/>
      <c r="AN35" s="744"/>
      <c r="AO35" s="745"/>
      <c r="AP35" s="750"/>
      <c r="AQ35" s="744"/>
      <c r="AR35" s="744"/>
      <c r="AS35" s="745"/>
      <c r="AT35" s="750"/>
      <c r="AU35" s="744"/>
      <c r="AV35" s="744"/>
      <c r="AW35" s="745"/>
      <c r="AX35" s="749"/>
      <c r="AY35" s="750"/>
      <c r="AZ35" s="751"/>
      <c r="BA35" s="748">
        <f t="shared" si="0"/>
        <v>0</v>
      </c>
    </row>
    <row r="36" spans="2:53" ht="13.5">
      <c r="B36" s="741">
        <v>27</v>
      </c>
      <c r="C36" s="742" t="s">
        <v>558</v>
      </c>
      <c r="D36" s="755"/>
      <c r="E36" s="749"/>
      <c r="F36" s="750"/>
      <c r="G36" s="750"/>
      <c r="H36" s="750"/>
      <c r="I36" s="751"/>
      <c r="J36" s="752"/>
      <c r="K36" s="750"/>
      <c r="L36" s="750"/>
      <c r="M36" s="750"/>
      <c r="N36" s="750"/>
      <c r="O36" s="751"/>
      <c r="P36" s="752"/>
      <c r="Q36" s="750"/>
      <c r="R36" s="750"/>
      <c r="S36" s="750"/>
      <c r="T36" s="750"/>
      <c r="U36" s="751"/>
      <c r="V36" s="752"/>
      <c r="W36" s="750"/>
      <c r="X36" s="750"/>
      <c r="Y36" s="750"/>
      <c r="Z36" s="750"/>
      <c r="AA36" s="753"/>
      <c r="AB36" s="752"/>
      <c r="AC36" s="750"/>
      <c r="AD36" s="750"/>
      <c r="AE36" s="750"/>
      <c r="AF36" s="750"/>
      <c r="AG36" s="751"/>
      <c r="AH36" s="752"/>
      <c r="AI36" s="744"/>
      <c r="AJ36" s="744"/>
      <c r="AK36" s="745"/>
      <c r="AL36" s="750"/>
      <c r="AM36" s="744"/>
      <c r="AN36" s="744"/>
      <c r="AO36" s="745"/>
      <c r="AP36" s="750"/>
      <c r="AQ36" s="744"/>
      <c r="AR36" s="744"/>
      <c r="AS36" s="745"/>
      <c r="AT36" s="750"/>
      <c r="AU36" s="744"/>
      <c r="AV36" s="744"/>
      <c r="AW36" s="745"/>
      <c r="AX36" s="749"/>
      <c r="AY36" s="750"/>
      <c r="AZ36" s="751"/>
      <c r="BA36" s="748">
        <f t="shared" si="0"/>
        <v>0</v>
      </c>
    </row>
    <row r="37" spans="2:53" ht="13.5">
      <c r="B37" s="741">
        <v>28</v>
      </c>
      <c r="C37" s="742" t="s">
        <v>559</v>
      </c>
      <c r="D37" s="749"/>
      <c r="E37" s="743"/>
      <c r="F37" s="744"/>
      <c r="G37" s="744"/>
      <c r="H37" s="744"/>
      <c r="I37" s="745"/>
      <c r="J37" s="746"/>
      <c r="K37" s="744"/>
      <c r="L37" s="744"/>
      <c r="M37" s="744"/>
      <c r="N37" s="744"/>
      <c r="O37" s="745"/>
      <c r="P37" s="746"/>
      <c r="Q37" s="744"/>
      <c r="R37" s="744"/>
      <c r="S37" s="744"/>
      <c r="T37" s="744"/>
      <c r="U37" s="745"/>
      <c r="V37" s="746"/>
      <c r="W37" s="744"/>
      <c r="X37" s="744"/>
      <c r="Y37" s="744"/>
      <c r="Z37" s="744"/>
      <c r="AA37" s="747"/>
      <c r="AB37" s="752"/>
      <c r="AC37" s="750"/>
      <c r="AD37" s="750"/>
      <c r="AE37" s="750"/>
      <c r="AF37" s="750"/>
      <c r="AG37" s="751"/>
      <c r="AH37" s="752"/>
      <c r="AI37" s="744"/>
      <c r="AJ37" s="744"/>
      <c r="AK37" s="745"/>
      <c r="AL37" s="750"/>
      <c r="AM37" s="744"/>
      <c r="AN37" s="744"/>
      <c r="AO37" s="745"/>
      <c r="AP37" s="750"/>
      <c r="AQ37" s="744"/>
      <c r="AR37" s="744"/>
      <c r="AS37" s="745"/>
      <c r="AT37" s="750"/>
      <c r="AU37" s="744"/>
      <c r="AV37" s="744"/>
      <c r="AW37" s="745"/>
      <c r="AX37" s="749"/>
      <c r="AY37" s="750"/>
      <c r="AZ37" s="751"/>
      <c r="BA37" s="748">
        <f t="shared" si="0"/>
        <v>0</v>
      </c>
    </row>
    <row r="38" spans="2:53" ht="13.5">
      <c r="B38" s="741">
        <v>29</v>
      </c>
      <c r="C38" s="742" t="s">
        <v>560</v>
      </c>
      <c r="D38" s="755"/>
      <c r="F38" s="750"/>
      <c r="G38" s="750"/>
      <c r="H38" s="750"/>
      <c r="I38" s="751"/>
      <c r="J38" s="752"/>
      <c r="K38" s="750"/>
      <c r="L38" s="750"/>
      <c r="M38" s="750"/>
      <c r="N38" s="750"/>
      <c r="O38" s="751"/>
      <c r="P38" s="752"/>
      <c r="Q38" s="750"/>
      <c r="R38" s="750"/>
      <c r="S38" s="750"/>
      <c r="T38" s="750"/>
      <c r="U38" s="751"/>
      <c r="V38" s="752"/>
      <c r="W38" s="750"/>
      <c r="X38" s="750"/>
      <c r="Y38" s="750"/>
      <c r="Z38" s="750"/>
      <c r="AA38" s="753"/>
      <c r="AB38" s="752"/>
      <c r="AC38" s="750"/>
      <c r="AD38" s="750"/>
      <c r="AE38" s="750"/>
      <c r="AF38" s="750"/>
      <c r="AG38" s="751"/>
      <c r="AH38" s="752"/>
      <c r="AI38" s="750"/>
      <c r="AJ38" s="750"/>
      <c r="AK38" s="751"/>
      <c r="AL38" s="750"/>
      <c r="AM38" s="750"/>
      <c r="AN38" s="750"/>
      <c r="AO38" s="751"/>
      <c r="AP38" s="750"/>
      <c r="AQ38" s="750"/>
      <c r="AR38" s="750"/>
      <c r="AS38" s="751"/>
      <c r="AT38" s="750"/>
      <c r="AU38" s="750"/>
      <c r="AV38" s="750"/>
      <c r="AW38" s="751"/>
      <c r="AX38" s="749"/>
      <c r="AY38" s="750"/>
      <c r="AZ38" s="751"/>
      <c r="BA38" s="748">
        <f t="shared" si="0"/>
        <v>0</v>
      </c>
    </row>
    <row r="39" spans="2:53" ht="13.5">
      <c r="B39" s="741">
        <v>30</v>
      </c>
      <c r="C39" s="756"/>
      <c r="D39" s="749"/>
      <c r="E39" s="749"/>
      <c r="F39" s="750"/>
      <c r="G39" s="750"/>
      <c r="H39" s="750"/>
      <c r="I39" s="751"/>
      <c r="J39" s="752"/>
      <c r="K39" s="750"/>
      <c r="L39" s="750"/>
      <c r="M39" s="750"/>
      <c r="N39" s="750"/>
      <c r="O39" s="751"/>
      <c r="P39" s="752"/>
      <c r="Q39" s="750"/>
      <c r="R39" s="750"/>
      <c r="S39" s="750"/>
      <c r="T39" s="750"/>
      <c r="U39" s="751"/>
      <c r="V39" s="752"/>
      <c r="W39" s="750"/>
      <c r="X39" s="750"/>
      <c r="Y39" s="750"/>
      <c r="Z39" s="750"/>
      <c r="AA39" s="753"/>
      <c r="AB39" s="752"/>
      <c r="AC39" s="750"/>
      <c r="AD39" s="750"/>
      <c r="AE39" s="750"/>
      <c r="AF39" s="750"/>
      <c r="AG39" s="751"/>
      <c r="AH39" s="752"/>
      <c r="AI39" s="750"/>
      <c r="AJ39" s="750"/>
      <c r="AK39" s="751"/>
      <c r="AL39" s="750"/>
      <c r="AM39" s="750"/>
      <c r="AN39" s="750"/>
      <c r="AO39" s="751"/>
      <c r="AP39" s="750"/>
      <c r="AQ39" s="750"/>
      <c r="AR39" s="750"/>
      <c r="AS39" s="751"/>
      <c r="AT39" s="750"/>
      <c r="AU39" s="750"/>
      <c r="AV39" s="750"/>
      <c r="AW39" s="751"/>
      <c r="AX39" s="749"/>
      <c r="AY39" s="750"/>
      <c r="AZ39" s="751"/>
      <c r="BA39" s="748">
        <f t="shared" si="0"/>
        <v>0</v>
      </c>
    </row>
    <row r="40" spans="2:53" ht="13.5">
      <c r="B40" s="741">
        <v>31</v>
      </c>
      <c r="C40" s="756"/>
      <c r="D40" s="749"/>
      <c r="E40" s="750"/>
      <c r="F40" s="750"/>
      <c r="G40" s="750"/>
      <c r="H40" s="750"/>
      <c r="I40" s="751"/>
      <c r="J40" s="752"/>
      <c r="K40" s="750"/>
      <c r="L40" s="750"/>
      <c r="M40" s="750"/>
      <c r="N40" s="750"/>
      <c r="O40" s="751"/>
      <c r="P40" s="752"/>
      <c r="Q40" s="750"/>
      <c r="R40" s="750"/>
      <c r="S40" s="750"/>
      <c r="T40" s="750"/>
      <c r="U40" s="751"/>
      <c r="V40" s="752"/>
      <c r="W40" s="750"/>
      <c r="X40" s="750"/>
      <c r="Y40" s="750"/>
      <c r="Z40" s="750"/>
      <c r="AA40" s="753"/>
      <c r="AB40" s="752"/>
      <c r="AC40" s="750"/>
      <c r="AD40" s="750"/>
      <c r="AE40" s="750"/>
      <c r="AF40" s="750"/>
      <c r="AG40" s="751"/>
      <c r="AH40" s="752"/>
      <c r="AI40" s="750"/>
      <c r="AJ40" s="750"/>
      <c r="AK40" s="751"/>
      <c r="AL40" s="750"/>
      <c r="AM40" s="750"/>
      <c r="AN40" s="750"/>
      <c r="AO40" s="751"/>
      <c r="AP40" s="750"/>
      <c r="AQ40" s="750"/>
      <c r="AR40" s="750"/>
      <c r="AS40" s="751"/>
      <c r="AT40" s="750"/>
      <c r="AU40" s="750"/>
      <c r="AV40" s="750"/>
      <c r="AW40" s="751"/>
      <c r="AX40" s="749"/>
      <c r="AY40" s="750"/>
      <c r="AZ40" s="751"/>
      <c r="BA40" s="748">
        <f t="shared" si="0"/>
        <v>0</v>
      </c>
    </row>
    <row r="41" spans="2:53" ht="13.5">
      <c r="B41" s="741">
        <v>32</v>
      </c>
      <c r="C41" s="756"/>
      <c r="D41" s="749"/>
      <c r="E41" s="750"/>
      <c r="F41" s="750"/>
      <c r="G41" s="750"/>
      <c r="H41" s="750"/>
      <c r="I41" s="751"/>
      <c r="J41" s="752"/>
      <c r="K41" s="750"/>
      <c r="L41" s="750"/>
      <c r="M41" s="750"/>
      <c r="N41" s="750"/>
      <c r="O41" s="751"/>
      <c r="P41" s="752"/>
      <c r="Q41" s="750"/>
      <c r="R41" s="750"/>
      <c r="S41" s="750"/>
      <c r="T41" s="750"/>
      <c r="U41" s="751"/>
      <c r="V41" s="752"/>
      <c r="W41" s="750"/>
      <c r="X41" s="750"/>
      <c r="Y41" s="750"/>
      <c r="Z41" s="750"/>
      <c r="AA41" s="753"/>
      <c r="AB41" s="752"/>
      <c r="AC41" s="750"/>
      <c r="AD41" s="750"/>
      <c r="AE41" s="750"/>
      <c r="AF41" s="750"/>
      <c r="AG41" s="751"/>
      <c r="AH41" s="752"/>
      <c r="AI41" s="750"/>
      <c r="AJ41" s="750"/>
      <c r="AK41" s="751"/>
      <c r="AL41" s="750"/>
      <c r="AM41" s="750"/>
      <c r="AN41" s="750"/>
      <c r="AO41" s="751"/>
      <c r="AP41" s="750"/>
      <c r="AQ41" s="750"/>
      <c r="AR41" s="750"/>
      <c r="AS41" s="751"/>
      <c r="AT41" s="750"/>
      <c r="AU41" s="750"/>
      <c r="AV41" s="750"/>
      <c r="AW41" s="751"/>
      <c r="AX41" s="749"/>
      <c r="AY41" s="750"/>
      <c r="AZ41" s="751"/>
      <c r="BA41" s="748">
        <f t="shared" si="0"/>
        <v>0</v>
      </c>
    </row>
    <row r="42" spans="2:53" ht="13.5">
      <c r="B42" s="741">
        <v>33</v>
      </c>
      <c r="C42" s="756"/>
      <c r="D42" s="749"/>
      <c r="E42" s="750"/>
      <c r="F42" s="750"/>
      <c r="G42" s="750"/>
      <c r="H42" s="750"/>
      <c r="I42" s="751"/>
      <c r="J42" s="752"/>
      <c r="K42" s="750"/>
      <c r="L42" s="750"/>
      <c r="M42" s="750"/>
      <c r="N42" s="750"/>
      <c r="O42" s="751"/>
      <c r="P42" s="752"/>
      <c r="Q42" s="750"/>
      <c r="R42" s="750"/>
      <c r="S42" s="750"/>
      <c r="T42" s="750"/>
      <c r="U42" s="751"/>
      <c r="V42" s="752"/>
      <c r="W42" s="750"/>
      <c r="X42" s="750"/>
      <c r="Y42" s="750"/>
      <c r="Z42" s="750"/>
      <c r="AA42" s="753"/>
      <c r="AB42" s="752"/>
      <c r="AC42" s="750"/>
      <c r="AD42" s="750"/>
      <c r="AE42" s="750"/>
      <c r="AF42" s="750"/>
      <c r="AG42" s="751"/>
      <c r="AH42" s="752"/>
      <c r="AI42" s="750"/>
      <c r="AJ42" s="750"/>
      <c r="AK42" s="751"/>
      <c r="AL42" s="750"/>
      <c r="AM42" s="750"/>
      <c r="AN42" s="750"/>
      <c r="AO42" s="751"/>
      <c r="AP42" s="750"/>
      <c r="AQ42" s="750"/>
      <c r="AR42" s="750"/>
      <c r="AS42" s="751"/>
      <c r="AT42" s="750"/>
      <c r="AU42" s="750"/>
      <c r="AV42" s="750"/>
      <c r="AW42" s="751"/>
      <c r="AX42" s="749"/>
      <c r="AY42" s="750"/>
      <c r="AZ42" s="751"/>
      <c r="BA42" s="748">
        <f t="shared" si="0"/>
        <v>0</v>
      </c>
    </row>
    <row r="43" spans="2:53" ht="13.5">
      <c r="B43" s="741">
        <v>34</v>
      </c>
      <c r="C43" s="756"/>
      <c r="D43" s="749"/>
      <c r="E43" s="750"/>
      <c r="F43" s="750"/>
      <c r="G43" s="750"/>
      <c r="H43" s="750"/>
      <c r="I43" s="751"/>
      <c r="J43" s="752"/>
      <c r="K43" s="750"/>
      <c r="L43" s="750"/>
      <c r="M43" s="750"/>
      <c r="N43" s="750"/>
      <c r="O43" s="751"/>
      <c r="P43" s="752"/>
      <c r="Q43" s="750"/>
      <c r="R43" s="750"/>
      <c r="S43" s="750"/>
      <c r="T43" s="750"/>
      <c r="U43" s="751"/>
      <c r="V43" s="752"/>
      <c r="W43" s="750"/>
      <c r="X43" s="750"/>
      <c r="Y43" s="750"/>
      <c r="Z43" s="750"/>
      <c r="AA43" s="753"/>
      <c r="AB43" s="752"/>
      <c r="AC43" s="750"/>
      <c r="AD43" s="750"/>
      <c r="AE43" s="750"/>
      <c r="AF43" s="750"/>
      <c r="AG43" s="751"/>
      <c r="AH43" s="752"/>
      <c r="AI43" s="750"/>
      <c r="AJ43" s="750"/>
      <c r="AK43" s="751"/>
      <c r="AL43" s="750"/>
      <c r="AM43" s="750"/>
      <c r="AN43" s="750"/>
      <c r="AO43" s="751"/>
      <c r="AP43" s="750"/>
      <c r="AQ43" s="750"/>
      <c r="AR43" s="750"/>
      <c r="AS43" s="751"/>
      <c r="AT43" s="750"/>
      <c r="AU43" s="750"/>
      <c r="AV43" s="750"/>
      <c r="AW43" s="751"/>
      <c r="AX43" s="749"/>
      <c r="AY43" s="750"/>
      <c r="AZ43" s="751"/>
      <c r="BA43" s="748">
        <f t="shared" si="0"/>
        <v>0</v>
      </c>
    </row>
    <row r="44" spans="2:53" ht="13.5">
      <c r="B44" s="741">
        <v>35</v>
      </c>
      <c r="C44" s="756"/>
      <c r="D44" s="749"/>
      <c r="E44" s="750"/>
      <c r="F44" s="750"/>
      <c r="G44" s="750"/>
      <c r="H44" s="750"/>
      <c r="I44" s="751"/>
      <c r="J44" s="752"/>
      <c r="K44" s="750"/>
      <c r="L44" s="750"/>
      <c r="M44" s="750"/>
      <c r="N44" s="750"/>
      <c r="O44" s="751"/>
      <c r="P44" s="752"/>
      <c r="Q44" s="750"/>
      <c r="R44" s="750"/>
      <c r="S44" s="750"/>
      <c r="T44" s="750"/>
      <c r="U44" s="751"/>
      <c r="V44" s="752"/>
      <c r="W44" s="750"/>
      <c r="X44" s="750"/>
      <c r="Y44" s="750"/>
      <c r="Z44" s="750"/>
      <c r="AA44" s="753"/>
      <c r="AB44" s="752"/>
      <c r="AC44" s="750"/>
      <c r="AD44" s="750"/>
      <c r="AE44" s="750"/>
      <c r="AF44" s="750"/>
      <c r="AG44" s="751"/>
      <c r="AH44" s="752"/>
      <c r="AI44" s="750"/>
      <c r="AJ44" s="750"/>
      <c r="AK44" s="751"/>
      <c r="AL44" s="750"/>
      <c r="AM44" s="750"/>
      <c r="AN44" s="750"/>
      <c r="AO44" s="751"/>
      <c r="AP44" s="750"/>
      <c r="AQ44" s="750"/>
      <c r="AR44" s="750"/>
      <c r="AS44" s="751"/>
      <c r="AT44" s="750"/>
      <c r="AU44" s="750"/>
      <c r="AV44" s="750"/>
      <c r="AW44" s="751"/>
      <c r="AX44" s="749"/>
      <c r="AY44" s="750"/>
      <c r="AZ44" s="751"/>
      <c r="BA44" s="748">
        <f t="shared" si="0"/>
        <v>0</v>
      </c>
    </row>
    <row r="45" spans="2:53" ht="13.5">
      <c r="B45" s="741">
        <v>36</v>
      </c>
      <c r="C45" s="756"/>
      <c r="D45" s="749"/>
      <c r="E45" s="750"/>
      <c r="F45" s="750"/>
      <c r="G45" s="750"/>
      <c r="H45" s="750"/>
      <c r="I45" s="751"/>
      <c r="J45" s="752"/>
      <c r="K45" s="750"/>
      <c r="L45" s="750"/>
      <c r="M45" s="750"/>
      <c r="N45" s="750"/>
      <c r="O45" s="751"/>
      <c r="P45" s="752"/>
      <c r="Q45" s="750"/>
      <c r="R45" s="750"/>
      <c r="S45" s="750"/>
      <c r="T45" s="750"/>
      <c r="U45" s="751"/>
      <c r="V45" s="752"/>
      <c r="W45" s="750"/>
      <c r="X45" s="750"/>
      <c r="Y45" s="750"/>
      <c r="Z45" s="750"/>
      <c r="AA45" s="753"/>
      <c r="AB45" s="752"/>
      <c r="AC45" s="750"/>
      <c r="AD45" s="750"/>
      <c r="AE45" s="750"/>
      <c r="AF45" s="750"/>
      <c r="AG45" s="751"/>
      <c r="AH45" s="752"/>
      <c r="AI45" s="750"/>
      <c r="AJ45" s="750"/>
      <c r="AK45" s="751"/>
      <c r="AL45" s="750"/>
      <c r="AM45" s="750"/>
      <c r="AN45" s="750"/>
      <c r="AO45" s="751"/>
      <c r="AP45" s="750"/>
      <c r="AQ45" s="750"/>
      <c r="AR45" s="750"/>
      <c r="AS45" s="751"/>
      <c r="AT45" s="750"/>
      <c r="AU45" s="750"/>
      <c r="AV45" s="750"/>
      <c r="AW45" s="751"/>
      <c r="AX45" s="749"/>
      <c r="AY45" s="750"/>
      <c r="AZ45" s="751"/>
      <c r="BA45" s="748">
        <f t="shared" si="0"/>
        <v>0</v>
      </c>
    </row>
    <row r="46" spans="2:53" ht="13.5">
      <c r="B46" s="741">
        <v>37</v>
      </c>
      <c r="C46" s="756"/>
      <c r="D46" s="749"/>
      <c r="E46" s="750"/>
      <c r="F46" s="750"/>
      <c r="G46" s="750"/>
      <c r="H46" s="750"/>
      <c r="I46" s="751"/>
      <c r="J46" s="752"/>
      <c r="K46" s="750"/>
      <c r="L46" s="750"/>
      <c r="M46" s="750"/>
      <c r="N46" s="750"/>
      <c r="O46" s="751"/>
      <c r="P46" s="752"/>
      <c r="Q46" s="750"/>
      <c r="R46" s="750"/>
      <c r="S46" s="750"/>
      <c r="T46" s="750"/>
      <c r="U46" s="751"/>
      <c r="V46" s="752"/>
      <c r="W46" s="750"/>
      <c r="X46" s="750"/>
      <c r="Y46" s="750"/>
      <c r="Z46" s="750"/>
      <c r="AA46" s="753"/>
      <c r="AB46" s="752"/>
      <c r="AC46" s="750"/>
      <c r="AD46" s="750"/>
      <c r="AE46" s="750"/>
      <c r="AF46" s="750"/>
      <c r="AG46" s="751"/>
      <c r="AH46" s="752"/>
      <c r="AI46" s="750"/>
      <c r="AJ46" s="750"/>
      <c r="AK46" s="751"/>
      <c r="AL46" s="750"/>
      <c r="AM46" s="750"/>
      <c r="AN46" s="750"/>
      <c r="AO46" s="751"/>
      <c r="AP46" s="750"/>
      <c r="AQ46" s="750"/>
      <c r="AR46" s="750"/>
      <c r="AS46" s="751"/>
      <c r="AT46" s="750"/>
      <c r="AU46" s="750"/>
      <c r="AV46" s="750"/>
      <c r="AW46" s="751"/>
      <c r="AX46" s="749"/>
      <c r="AY46" s="750"/>
      <c r="AZ46" s="751"/>
      <c r="BA46" s="748">
        <f t="shared" si="0"/>
        <v>0</v>
      </c>
    </row>
    <row r="47" spans="2:53" ht="13.5">
      <c r="B47" s="741">
        <v>38</v>
      </c>
      <c r="C47" s="756"/>
      <c r="D47" s="749"/>
      <c r="E47" s="750"/>
      <c r="F47" s="750"/>
      <c r="G47" s="750"/>
      <c r="H47" s="750"/>
      <c r="I47" s="751"/>
      <c r="J47" s="752"/>
      <c r="K47" s="750"/>
      <c r="L47" s="750"/>
      <c r="M47" s="750"/>
      <c r="N47" s="750"/>
      <c r="O47" s="751"/>
      <c r="P47" s="752"/>
      <c r="Q47" s="750"/>
      <c r="R47" s="750"/>
      <c r="S47" s="750"/>
      <c r="T47" s="750"/>
      <c r="U47" s="751"/>
      <c r="V47" s="752"/>
      <c r="W47" s="750"/>
      <c r="X47" s="750"/>
      <c r="Y47" s="750"/>
      <c r="Z47" s="750"/>
      <c r="AA47" s="753"/>
      <c r="AB47" s="752"/>
      <c r="AC47" s="750"/>
      <c r="AD47" s="750"/>
      <c r="AE47" s="750"/>
      <c r="AF47" s="750"/>
      <c r="AG47" s="751"/>
      <c r="AH47" s="752"/>
      <c r="AI47" s="750"/>
      <c r="AJ47" s="750"/>
      <c r="AK47" s="751"/>
      <c r="AL47" s="750"/>
      <c r="AM47" s="750"/>
      <c r="AN47" s="750"/>
      <c r="AO47" s="751"/>
      <c r="AP47" s="750"/>
      <c r="AQ47" s="750"/>
      <c r="AR47" s="750"/>
      <c r="AS47" s="751"/>
      <c r="AT47" s="750"/>
      <c r="AU47" s="750"/>
      <c r="AV47" s="750"/>
      <c r="AW47" s="751"/>
      <c r="AX47" s="749"/>
      <c r="AY47" s="750"/>
      <c r="AZ47" s="751"/>
      <c r="BA47" s="748">
        <f t="shared" si="0"/>
        <v>0</v>
      </c>
    </row>
    <row r="48" spans="2:53" ht="13.5">
      <c r="B48" s="741">
        <v>39</v>
      </c>
      <c r="C48" s="756"/>
      <c r="D48" s="749"/>
      <c r="E48" s="750"/>
      <c r="F48" s="750"/>
      <c r="G48" s="750"/>
      <c r="H48" s="750"/>
      <c r="I48" s="751"/>
      <c r="J48" s="752"/>
      <c r="K48" s="750"/>
      <c r="L48" s="750"/>
      <c r="M48" s="750"/>
      <c r="N48" s="750"/>
      <c r="O48" s="751"/>
      <c r="P48" s="752"/>
      <c r="Q48" s="750"/>
      <c r="R48" s="750"/>
      <c r="S48" s="750"/>
      <c r="T48" s="750"/>
      <c r="U48" s="751"/>
      <c r="V48" s="752"/>
      <c r="W48" s="750"/>
      <c r="X48" s="750"/>
      <c r="Y48" s="750"/>
      <c r="Z48" s="750"/>
      <c r="AA48" s="753"/>
      <c r="AB48" s="752"/>
      <c r="AC48" s="750"/>
      <c r="AD48" s="750"/>
      <c r="AE48" s="750"/>
      <c r="AF48" s="750"/>
      <c r="AG48" s="751"/>
      <c r="AH48" s="752"/>
      <c r="AI48" s="750"/>
      <c r="AJ48" s="750"/>
      <c r="AK48" s="751"/>
      <c r="AL48" s="750"/>
      <c r="AM48" s="750"/>
      <c r="AN48" s="750"/>
      <c r="AO48" s="751"/>
      <c r="AP48" s="750"/>
      <c r="AQ48" s="750"/>
      <c r="AR48" s="750"/>
      <c r="AS48" s="751"/>
      <c r="AT48" s="750"/>
      <c r="AU48" s="750"/>
      <c r="AV48" s="750"/>
      <c r="AW48" s="751"/>
      <c r="AX48" s="749"/>
      <c r="AY48" s="750"/>
      <c r="AZ48" s="751"/>
      <c r="BA48" s="748">
        <f t="shared" si="0"/>
        <v>0</v>
      </c>
    </row>
    <row r="49" spans="2:53" ht="13.5">
      <c r="B49" s="741">
        <v>40</v>
      </c>
      <c r="C49" s="756"/>
      <c r="D49" s="749"/>
      <c r="E49" s="750"/>
      <c r="F49" s="750"/>
      <c r="G49" s="750"/>
      <c r="H49" s="750"/>
      <c r="I49" s="751"/>
      <c r="J49" s="752"/>
      <c r="K49" s="750"/>
      <c r="L49" s="750"/>
      <c r="M49" s="750"/>
      <c r="N49" s="750"/>
      <c r="O49" s="751"/>
      <c r="P49" s="752"/>
      <c r="Q49" s="750"/>
      <c r="R49" s="750"/>
      <c r="S49" s="750"/>
      <c r="T49" s="750"/>
      <c r="U49" s="751"/>
      <c r="V49" s="752"/>
      <c r="W49" s="750"/>
      <c r="X49" s="750"/>
      <c r="Y49" s="750"/>
      <c r="Z49" s="750"/>
      <c r="AA49" s="753"/>
      <c r="AB49" s="752"/>
      <c r="AC49" s="750"/>
      <c r="AD49" s="750"/>
      <c r="AE49" s="750"/>
      <c r="AF49" s="750"/>
      <c r="AG49" s="751"/>
      <c r="AH49" s="752"/>
      <c r="AI49" s="750"/>
      <c r="AJ49" s="750"/>
      <c r="AK49" s="751"/>
      <c r="AL49" s="750"/>
      <c r="AM49" s="750"/>
      <c r="AN49" s="750"/>
      <c r="AO49" s="751"/>
      <c r="AP49" s="750"/>
      <c r="AQ49" s="750"/>
      <c r="AR49" s="750"/>
      <c r="AS49" s="751"/>
      <c r="AT49" s="750"/>
      <c r="AU49" s="750"/>
      <c r="AV49" s="750"/>
      <c r="AW49" s="751"/>
      <c r="AX49" s="749"/>
      <c r="AY49" s="750"/>
      <c r="AZ49" s="751"/>
      <c r="BA49" s="748">
        <f t="shared" si="0"/>
        <v>0</v>
      </c>
    </row>
    <row r="50" spans="2:53" ht="13.5">
      <c r="B50" s="741">
        <v>41</v>
      </c>
      <c r="C50" s="756"/>
      <c r="D50" s="749"/>
      <c r="E50" s="750"/>
      <c r="F50" s="750"/>
      <c r="G50" s="750"/>
      <c r="H50" s="750"/>
      <c r="I50" s="751"/>
      <c r="J50" s="752"/>
      <c r="K50" s="750"/>
      <c r="L50" s="750"/>
      <c r="M50" s="750"/>
      <c r="N50" s="750"/>
      <c r="O50" s="751"/>
      <c r="P50" s="752"/>
      <c r="Q50" s="750"/>
      <c r="R50" s="750"/>
      <c r="S50" s="750"/>
      <c r="T50" s="750"/>
      <c r="U50" s="751"/>
      <c r="V50" s="752"/>
      <c r="W50" s="750"/>
      <c r="X50" s="750"/>
      <c r="Y50" s="750"/>
      <c r="Z50" s="750"/>
      <c r="AA50" s="753"/>
      <c r="AB50" s="752"/>
      <c r="AC50" s="750"/>
      <c r="AD50" s="750"/>
      <c r="AE50" s="750"/>
      <c r="AF50" s="750"/>
      <c r="AG50" s="751"/>
      <c r="AH50" s="752"/>
      <c r="AI50" s="750"/>
      <c r="AJ50" s="750"/>
      <c r="AK50" s="751"/>
      <c r="AL50" s="750"/>
      <c r="AM50" s="750"/>
      <c r="AN50" s="750"/>
      <c r="AO50" s="751"/>
      <c r="AP50" s="750"/>
      <c r="AQ50" s="750"/>
      <c r="AR50" s="750"/>
      <c r="AS50" s="751"/>
      <c r="AT50" s="750"/>
      <c r="AU50" s="750"/>
      <c r="AV50" s="750"/>
      <c r="AW50" s="751"/>
      <c r="AX50" s="749"/>
      <c r="AY50" s="750"/>
      <c r="AZ50" s="751"/>
      <c r="BA50" s="748">
        <f t="shared" si="0"/>
        <v>0</v>
      </c>
    </row>
    <row r="51" spans="2:53" ht="13.5">
      <c r="B51" s="741">
        <v>42</v>
      </c>
      <c r="C51" s="756"/>
      <c r="D51" s="749"/>
      <c r="E51" s="750"/>
      <c r="F51" s="750"/>
      <c r="G51" s="750"/>
      <c r="H51" s="750"/>
      <c r="I51" s="751"/>
      <c r="J51" s="752"/>
      <c r="K51" s="750"/>
      <c r="L51" s="750"/>
      <c r="M51" s="750"/>
      <c r="N51" s="750"/>
      <c r="O51" s="751"/>
      <c r="P51" s="752"/>
      <c r="Q51" s="750"/>
      <c r="R51" s="750"/>
      <c r="S51" s="750"/>
      <c r="T51" s="750"/>
      <c r="U51" s="751"/>
      <c r="V51" s="752"/>
      <c r="W51" s="750"/>
      <c r="X51" s="750"/>
      <c r="Y51" s="750"/>
      <c r="Z51" s="750"/>
      <c r="AA51" s="753"/>
      <c r="AB51" s="752"/>
      <c r="AC51" s="750"/>
      <c r="AD51" s="750"/>
      <c r="AE51" s="750"/>
      <c r="AF51" s="750"/>
      <c r="AG51" s="751"/>
      <c r="AH51" s="752"/>
      <c r="AI51" s="750"/>
      <c r="AJ51" s="750"/>
      <c r="AK51" s="751"/>
      <c r="AL51" s="750"/>
      <c r="AM51" s="750"/>
      <c r="AN51" s="750"/>
      <c r="AO51" s="751"/>
      <c r="AP51" s="750"/>
      <c r="AQ51" s="750"/>
      <c r="AR51" s="750"/>
      <c r="AS51" s="751"/>
      <c r="AT51" s="750"/>
      <c r="AU51" s="750"/>
      <c r="AV51" s="750"/>
      <c r="AW51" s="751"/>
      <c r="AX51" s="749"/>
      <c r="AY51" s="750"/>
      <c r="AZ51" s="751"/>
      <c r="BA51" s="748">
        <f t="shared" si="0"/>
        <v>0</v>
      </c>
    </row>
    <row r="52" spans="2:53" ht="13.5">
      <c r="B52" s="741">
        <v>43</v>
      </c>
      <c r="C52" s="756"/>
      <c r="D52" s="749"/>
      <c r="E52" s="750"/>
      <c r="F52" s="750"/>
      <c r="G52" s="750"/>
      <c r="H52" s="750"/>
      <c r="I52" s="751"/>
      <c r="J52" s="752"/>
      <c r="K52" s="750"/>
      <c r="L52" s="750"/>
      <c r="M52" s="750"/>
      <c r="N52" s="750"/>
      <c r="O52" s="751"/>
      <c r="P52" s="752"/>
      <c r="Q52" s="750"/>
      <c r="R52" s="750"/>
      <c r="S52" s="750"/>
      <c r="T52" s="750"/>
      <c r="U52" s="751"/>
      <c r="V52" s="752"/>
      <c r="W52" s="750"/>
      <c r="X52" s="750"/>
      <c r="Y52" s="750"/>
      <c r="Z52" s="750"/>
      <c r="AA52" s="753"/>
      <c r="AB52" s="752"/>
      <c r="AC52" s="750"/>
      <c r="AD52" s="750"/>
      <c r="AE52" s="750"/>
      <c r="AF52" s="750"/>
      <c r="AG52" s="751"/>
      <c r="AH52" s="752"/>
      <c r="AI52" s="750"/>
      <c r="AJ52" s="750"/>
      <c r="AK52" s="751"/>
      <c r="AL52" s="750"/>
      <c r="AM52" s="750"/>
      <c r="AN52" s="750"/>
      <c r="AO52" s="751"/>
      <c r="AP52" s="750"/>
      <c r="AQ52" s="750"/>
      <c r="AR52" s="750"/>
      <c r="AS52" s="751"/>
      <c r="AT52" s="750"/>
      <c r="AU52" s="750"/>
      <c r="AV52" s="750"/>
      <c r="AW52" s="751"/>
      <c r="AX52" s="749"/>
      <c r="AY52" s="750"/>
      <c r="AZ52" s="751"/>
      <c r="BA52" s="748">
        <f t="shared" si="0"/>
        <v>0</v>
      </c>
    </row>
    <row r="53" spans="2:53" ht="13.5">
      <c r="B53" s="741">
        <v>44</v>
      </c>
      <c r="C53" s="756"/>
      <c r="D53" s="749"/>
      <c r="E53" s="750"/>
      <c r="F53" s="750"/>
      <c r="G53" s="750"/>
      <c r="H53" s="750"/>
      <c r="I53" s="751"/>
      <c r="J53" s="752"/>
      <c r="K53" s="750"/>
      <c r="L53" s="750"/>
      <c r="M53" s="750"/>
      <c r="N53" s="750"/>
      <c r="O53" s="751"/>
      <c r="P53" s="752"/>
      <c r="Q53" s="750"/>
      <c r="R53" s="750"/>
      <c r="S53" s="750"/>
      <c r="T53" s="750"/>
      <c r="U53" s="751"/>
      <c r="V53" s="752"/>
      <c r="W53" s="750"/>
      <c r="X53" s="750"/>
      <c r="Y53" s="750"/>
      <c r="Z53" s="750"/>
      <c r="AA53" s="753"/>
      <c r="AB53" s="752"/>
      <c r="AC53" s="750"/>
      <c r="AD53" s="750"/>
      <c r="AE53" s="750"/>
      <c r="AF53" s="750"/>
      <c r="AG53" s="751"/>
      <c r="AH53" s="752"/>
      <c r="AI53" s="750"/>
      <c r="AJ53" s="750"/>
      <c r="AK53" s="751"/>
      <c r="AL53" s="750"/>
      <c r="AM53" s="750"/>
      <c r="AN53" s="750"/>
      <c r="AO53" s="751"/>
      <c r="AP53" s="750"/>
      <c r="AQ53" s="750"/>
      <c r="AR53" s="750"/>
      <c r="AS53" s="751"/>
      <c r="AT53" s="750"/>
      <c r="AU53" s="750"/>
      <c r="AV53" s="750"/>
      <c r="AW53" s="751"/>
      <c r="AX53" s="749"/>
      <c r="AY53" s="750"/>
      <c r="AZ53" s="751"/>
      <c r="BA53" s="748">
        <f t="shared" si="0"/>
        <v>0</v>
      </c>
    </row>
    <row r="54" spans="2:53" ht="14.25" thickBot="1">
      <c r="B54" s="757">
        <v>45</v>
      </c>
      <c r="C54" s="758"/>
      <c r="D54" s="759"/>
      <c r="E54" s="760"/>
      <c r="F54" s="760"/>
      <c r="G54" s="760"/>
      <c r="H54" s="760"/>
      <c r="I54" s="761"/>
      <c r="J54" s="762"/>
      <c r="K54" s="760"/>
      <c r="L54" s="760"/>
      <c r="M54" s="760"/>
      <c r="N54" s="760"/>
      <c r="O54" s="761"/>
      <c r="P54" s="762"/>
      <c r="Q54" s="760"/>
      <c r="R54" s="760"/>
      <c r="S54" s="760"/>
      <c r="T54" s="760"/>
      <c r="U54" s="761"/>
      <c r="V54" s="762"/>
      <c r="W54" s="760"/>
      <c r="X54" s="760"/>
      <c r="Y54" s="760"/>
      <c r="Z54" s="760"/>
      <c r="AA54" s="763"/>
      <c r="AB54" s="762"/>
      <c r="AC54" s="760"/>
      <c r="AD54" s="760"/>
      <c r="AE54" s="760"/>
      <c r="AF54" s="760"/>
      <c r="AG54" s="761"/>
      <c r="AH54" s="762"/>
      <c r="AI54" s="760"/>
      <c r="AJ54" s="760"/>
      <c r="AK54" s="761"/>
      <c r="AL54" s="750"/>
      <c r="AM54" s="760"/>
      <c r="AN54" s="760"/>
      <c r="AO54" s="761"/>
      <c r="AP54" s="750"/>
      <c r="AQ54" s="760"/>
      <c r="AR54" s="760"/>
      <c r="AS54" s="761"/>
      <c r="AT54" s="750"/>
      <c r="AU54" s="760"/>
      <c r="AV54" s="760"/>
      <c r="AW54" s="761"/>
      <c r="AX54" s="759"/>
      <c r="AY54" s="760"/>
      <c r="AZ54" s="761"/>
      <c r="BA54" s="764">
        <f t="shared" si="0"/>
        <v>0</v>
      </c>
    </row>
  </sheetData>
  <sheetProtection algorithmName="SHA-512" hashValue="/bwiKjFLg0hWsx1gXYhj99uPfus+vqRKBfn2jyjIUyEghKj+gHFIuau1UuupMvQMQOHyGMR1ZcmTalqJQ/4gLw==" saltValue="+Oc6nCe7Zj+aPq4b9Od00A==" spinCount="100000" sheet="1" formatRows="0"/>
  <mergeCells count="54">
    <mergeCell ref="BA8:BA9"/>
    <mergeCell ref="B8:C8"/>
    <mergeCell ref="D8:I8"/>
    <mergeCell ref="J8:O8"/>
    <mergeCell ref="P8:U8"/>
    <mergeCell ref="V8:AA8"/>
    <mergeCell ref="AB8:AG8"/>
    <mergeCell ref="AH8:AK8"/>
    <mergeCell ref="AL8:AO8"/>
    <mergeCell ref="AP8:AS8"/>
    <mergeCell ref="AT8:AW8"/>
    <mergeCell ref="AX8:AZ8"/>
    <mergeCell ref="AH6:AK6"/>
    <mergeCell ref="AL6:AO6"/>
    <mergeCell ref="AP6:AS6"/>
    <mergeCell ref="AT6:AW6"/>
    <mergeCell ref="B7:C7"/>
    <mergeCell ref="AH7:AK7"/>
    <mergeCell ref="AL7:AO7"/>
    <mergeCell ref="AP7:AS7"/>
    <mergeCell ref="AT7:AW7"/>
    <mergeCell ref="AB6:AG6"/>
    <mergeCell ref="AB5:AG5"/>
    <mergeCell ref="AH2:AM2"/>
    <mergeCell ref="B3:C3"/>
    <mergeCell ref="D3:AG3"/>
    <mergeCell ref="AH3:AW3"/>
    <mergeCell ref="V4:AA4"/>
    <mergeCell ref="AB4:AG4"/>
    <mergeCell ref="AH4:AK4"/>
    <mergeCell ref="AL4:AO4"/>
    <mergeCell ref="AP4:AS4"/>
    <mergeCell ref="B5:C5"/>
    <mergeCell ref="D5:I5"/>
    <mergeCell ref="J5:O5"/>
    <mergeCell ref="P5:U5"/>
    <mergeCell ref="V5:AA5"/>
    <mergeCell ref="AU2:AY2"/>
    <mergeCell ref="AX3:AZ7"/>
    <mergeCell ref="BA3:BA7"/>
    <mergeCell ref="B4:C4"/>
    <mergeCell ref="D4:I4"/>
    <mergeCell ref="J4:O4"/>
    <mergeCell ref="P4:U4"/>
    <mergeCell ref="AT4:AW4"/>
    <mergeCell ref="AH5:AK5"/>
    <mergeCell ref="AL5:AO5"/>
    <mergeCell ref="AP5:AS5"/>
    <mergeCell ref="AT5:AW5"/>
    <mergeCell ref="B6:C6"/>
    <mergeCell ref="D6:I6"/>
    <mergeCell ref="J6:O6"/>
    <mergeCell ref="P6:U6"/>
    <mergeCell ref="V6:AA6"/>
  </mergeCells>
  <dataValidations count="2">
    <dataValidation allowBlank="1" showInputMessage="1" showErrorMessage="1" prompt="wpisz liczbę uczniów w grupie" sqref="D10:AZ10" xr:uid="{22AEEF3F-7254-47B3-A1E0-6EEA67067154}"/>
    <dataValidation allowBlank="1" showInputMessage="1" showErrorMessage="1" prompt="wpisz liczbę uczniów w odziałach" sqref="P7:R7 V7:X7 AB7:AD7 AP7 D7:F7 J7:L7 AL7 AH7 AT7" xr:uid="{A49F9695-ABA0-4B7E-A08B-350876F208C8}"/>
  </dataValidations>
  <printOptions horizontalCentered="1"/>
  <pageMargins left="1.1417322834645669" right="0.11811023622047245" top="0.51181102362204722" bottom="0.70866141732283472" header="0.51181102362204722" footer="0.51181102362204722"/>
  <pageSetup paperSize="9" scale="64" orientation="landscape" horizontalDpi="4294967293" vertic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87AEC7A-6976-44FB-88C8-FD972EDCC823}">
          <x14:formula1>
            <xm:f>słownik!$A$2:$A$57</xm:f>
          </x14:formula1>
          <xm:sqref>C39:C54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CCC6-BEEE-4D2E-B0AE-FAE815B3226D}">
  <sheetPr>
    <tabColor rgb="FFFFFF00"/>
  </sheetPr>
  <dimension ref="A1:N25"/>
  <sheetViews>
    <sheetView tabSelected="1" workbookViewId="0">
      <selection activeCell="Q24" sqref="Q24"/>
    </sheetView>
  </sheetViews>
  <sheetFormatPr defaultRowHeight="15"/>
  <cols>
    <col min="14" max="14" width="15.85546875" customWidth="1"/>
  </cols>
  <sheetData>
    <row r="1" spans="1:14" ht="20.25">
      <c r="A1" s="1063" t="str">
        <f>wizyt!C4</f>
        <v>??</v>
      </c>
      <c r="B1" s="1064" t="s">
        <v>634</v>
      </c>
      <c r="C1" s="723"/>
      <c r="D1" s="723"/>
      <c r="E1" s="723"/>
      <c r="F1" s="723"/>
      <c r="G1" s="723"/>
      <c r="H1" s="1065"/>
      <c r="I1" s="110"/>
      <c r="J1" s="110"/>
      <c r="K1" s="110"/>
      <c r="L1" s="110"/>
      <c r="M1" s="110"/>
      <c r="N1" s="13"/>
    </row>
    <row r="2" spans="1:14" ht="21.75" thickBot="1">
      <c r="A2" s="1066"/>
      <c r="B2" s="1066"/>
      <c r="C2" s="1568"/>
      <c r="D2" s="1568"/>
      <c r="E2" s="1568"/>
      <c r="F2" s="1568"/>
      <c r="G2" s="1568"/>
      <c r="H2" s="1067"/>
      <c r="I2" s="110"/>
      <c r="J2" s="110"/>
      <c r="K2" s="110"/>
      <c r="L2" s="110"/>
      <c r="M2" s="1074" t="s">
        <v>449</v>
      </c>
      <c r="N2" s="13"/>
    </row>
    <row r="3" spans="1:14" ht="21.75" customHeight="1" thickBot="1">
      <c r="A3" s="1569" t="s">
        <v>8</v>
      </c>
      <c r="B3" s="1570"/>
      <c r="C3" s="1570"/>
      <c r="D3" s="1570"/>
      <c r="E3" s="1570"/>
      <c r="F3" s="1570"/>
      <c r="G3" s="1570"/>
      <c r="H3" s="1570"/>
      <c r="I3" s="1569" t="s">
        <v>16</v>
      </c>
      <c r="J3" s="1570"/>
      <c r="K3" s="1570"/>
      <c r="L3" s="1570"/>
      <c r="M3" s="1570"/>
      <c r="N3" s="1542" t="s">
        <v>626</v>
      </c>
    </row>
    <row r="4" spans="1:14" ht="17.25" customHeight="1" thickBot="1">
      <c r="A4" s="1571"/>
      <c r="B4" s="1572"/>
      <c r="C4" s="1572"/>
      <c r="D4" s="1572"/>
      <c r="E4" s="1572"/>
      <c r="F4" s="1572"/>
      <c r="G4" s="1572"/>
      <c r="H4" s="1563" t="s">
        <v>627</v>
      </c>
      <c r="I4" s="1566"/>
      <c r="J4" s="1567"/>
      <c r="K4" s="1567"/>
      <c r="L4" s="1567"/>
      <c r="M4" s="1573" t="s">
        <v>628</v>
      </c>
      <c r="N4" s="1543"/>
    </row>
    <row r="5" spans="1:14" ht="15" customHeight="1">
      <c r="A5" s="1553" t="s">
        <v>629</v>
      </c>
      <c r="B5" s="1554"/>
      <c r="C5" s="1557" t="s">
        <v>461</v>
      </c>
      <c r="D5" s="1557" t="s">
        <v>462</v>
      </c>
      <c r="E5" s="1557" t="s">
        <v>463</v>
      </c>
      <c r="F5" s="1557" t="s">
        <v>464</v>
      </c>
      <c r="G5" s="1557" t="s">
        <v>465</v>
      </c>
      <c r="H5" s="1564"/>
      <c r="I5" s="1547"/>
      <c r="J5" s="1548"/>
      <c r="K5" s="1548"/>
      <c r="L5" s="1549"/>
      <c r="M5" s="1574"/>
      <c r="N5" s="1543"/>
    </row>
    <row r="6" spans="1:14" ht="10.5" customHeight="1">
      <c r="A6" s="1555"/>
      <c r="B6" s="1556"/>
      <c r="C6" s="1557"/>
      <c r="D6" s="1557"/>
      <c r="E6" s="1557"/>
      <c r="F6" s="1557"/>
      <c r="G6" s="1557"/>
      <c r="H6" s="1564"/>
      <c r="I6" s="1550"/>
      <c r="J6" s="1551"/>
      <c r="K6" s="1551"/>
      <c r="L6" s="1552"/>
      <c r="M6" s="1574"/>
      <c r="N6" s="1543"/>
    </row>
    <row r="7" spans="1:14" ht="19.5" customHeight="1">
      <c r="A7" s="1538" t="s">
        <v>630</v>
      </c>
      <c r="B7" s="1539"/>
      <c r="C7" s="1558"/>
      <c r="D7" s="1559"/>
      <c r="E7" s="1559"/>
      <c r="F7" s="1559"/>
      <c r="G7" s="1560"/>
      <c r="H7" s="1564"/>
      <c r="I7" s="1075" t="s">
        <v>461</v>
      </c>
      <c r="J7" s="1075" t="s">
        <v>462</v>
      </c>
      <c r="K7" s="1075" t="s">
        <v>463</v>
      </c>
      <c r="L7" s="1075" t="s">
        <v>464</v>
      </c>
      <c r="M7" s="1574"/>
      <c r="N7" s="1543"/>
    </row>
    <row r="8" spans="1:14" ht="22.5" customHeight="1">
      <c r="A8" s="1540" t="s">
        <v>631</v>
      </c>
      <c r="B8" s="1541"/>
      <c r="C8" s="1561"/>
      <c r="D8" s="1551"/>
      <c r="E8" s="1551"/>
      <c r="F8" s="1551"/>
      <c r="G8" s="1562"/>
      <c r="H8" s="1565"/>
      <c r="I8" s="1544"/>
      <c r="J8" s="1545"/>
      <c r="K8" s="1545"/>
      <c r="L8" s="1546"/>
      <c r="M8" s="1575"/>
      <c r="N8" s="1543"/>
    </row>
    <row r="9" spans="1:14" ht="15.75">
      <c r="A9" s="1534"/>
      <c r="B9" s="1535"/>
      <c r="C9" s="1069"/>
      <c r="D9" s="1069"/>
      <c r="E9" s="1069"/>
      <c r="F9" s="1069"/>
      <c r="G9" s="1069"/>
      <c r="H9" s="1076">
        <v>0</v>
      </c>
      <c r="I9" s="1069"/>
      <c r="J9" s="1069"/>
      <c r="K9" s="1069"/>
      <c r="L9" s="1069"/>
      <c r="M9" s="1077">
        <v>0</v>
      </c>
      <c r="N9" s="1079"/>
    </row>
    <row r="10" spans="1:14" ht="15.75">
      <c r="A10" s="1536"/>
      <c r="B10" s="1537"/>
      <c r="C10" s="1068"/>
      <c r="D10" s="1068"/>
      <c r="E10" s="1068"/>
      <c r="F10" s="1068"/>
      <c r="G10" s="1068"/>
      <c r="H10" s="1078">
        <v>0</v>
      </c>
      <c r="I10" s="1068"/>
      <c r="J10" s="1068"/>
      <c r="K10" s="1068"/>
      <c r="L10" s="1068"/>
      <c r="M10" s="1077">
        <v>0</v>
      </c>
      <c r="N10" s="1079"/>
    </row>
    <row r="11" spans="1:14" ht="15.75">
      <c r="A11" s="1536"/>
      <c r="B11" s="1537"/>
      <c r="C11" s="1068"/>
      <c r="D11" s="1068"/>
      <c r="E11" s="1068"/>
      <c r="F11" s="1068"/>
      <c r="G11" s="1068"/>
      <c r="H11" s="1078">
        <v>0</v>
      </c>
      <c r="I11" s="1068"/>
      <c r="J11" s="1068"/>
      <c r="K11" s="1068"/>
      <c r="L11" s="1068"/>
      <c r="M11" s="1077">
        <v>0</v>
      </c>
      <c r="N11" s="1079"/>
    </row>
    <row r="12" spans="1:14" ht="15.75">
      <c r="A12" s="1536"/>
      <c r="B12" s="1537"/>
      <c r="C12" s="1068"/>
      <c r="D12" s="1068"/>
      <c r="E12" s="1068"/>
      <c r="F12" s="1068"/>
      <c r="G12" s="1068"/>
      <c r="H12" s="1078">
        <v>0</v>
      </c>
      <c r="I12" s="1068"/>
      <c r="J12" s="1068"/>
      <c r="K12" s="1068"/>
      <c r="L12" s="1068"/>
      <c r="M12" s="1077">
        <v>0</v>
      </c>
      <c r="N12" s="1079"/>
    </row>
    <row r="13" spans="1:14" ht="15.75">
      <c r="A13" s="1536"/>
      <c r="B13" s="1537"/>
      <c r="C13" s="1070"/>
      <c r="D13" s="1070"/>
      <c r="E13" s="1070"/>
      <c r="F13" s="1070"/>
      <c r="G13" s="1070"/>
      <c r="H13" s="1078">
        <v>0</v>
      </c>
      <c r="I13" s="1070"/>
      <c r="J13" s="1070"/>
      <c r="K13" s="1070"/>
      <c r="L13" s="1070"/>
      <c r="M13" s="1077">
        <v>0</v>
      </c>
      <c r="N13" s="1079"/>
    </row>
    <row r="14" spans="1:14" ht="15.75">
      <c r="A14" s="1536"/>
      <c r="B14" s="1537"/>
      <c r="C14" s="1070"/>
      <c r="D14" s="1070"/>
      <c r="E14" s="1070"/>
      <c r="F14" s="1070"/>
      <c r="G14" s="1070"/>
      <c r="H14" s="1078">
        <v>0</v>
      </c>
      <c r="I14" s="1070"/>
      <c r="J14" s="1070"/>
      <c r="K14" s="1070"/>
      <c r="L14" s="1070"/>
      <c r="M14" s="1077">
        <v>0</v>
      </c>
      <c r="N14" s="1079"/>
    </row>
    <row r="15" spans="1:14" ht="15.75">
      <c r="A15" s="1536"/>
      <c r="B15" s="1537"/>
      <c r="C15" s="1070"/>
      <c r="D15" s="1070"/>
      <c r="E15" s="1070"/>
      <c r="F15" s="1070"/>
      <c r="G15" s="1070"/>
      <c r="H15" s="1078">
        <v>0</v>
      </c>
      <c r="I15" s="1070"/>
      <c r="J15" s="1070"/>
      <c r="K15" s="1070"/>
      <c r="L15" s="1070"/>
      <c r="M15" s="1077">
        <v>0</v>
      </c>
      <c r="N15" s="1079"/>
    </row>
    <row r="16" spans="1:14" ht="15.75">
      <c r="A16" s="1532"/>
      <c r="B16" s="1533"/>
      <c r="C16" s="1070"/>
      <c r="D16" s="1070"/>
      <c r="E16" s="1070"/>
      <c r="F16" s="1070"/>
      <c r="G16" s="1070"/>
      <c r="H16" s="1078">
        <v>0</v>
      </c>
      <c r="I16" s="1070"/>
      <c r="J16" s="1070"/>
      <c r="K16" s="1070"/>
      <c r="L16" s="1070"/>
      <c r="M16" s="1077">
        <v>0</v>
      </c>
      <c r="N16" s="1079"/>
    </row>
    <row r="17" spans="1:14" ht="15.75">
      <c r="A17" s="1532"/>
      <c r="B17" s="1533"/>
      <c r="C17" s="1070"/>
      <c r="D17" s="1070"/>
      <c r="E17" s="1070"/>
      <c r="F17" s="1070"/>
      <c r="G17" s="1070"/>
      <c r="H17" s="1078">
        <v>0</v>
      </c>
      <c r="I17" s="1070"/>
      <c r="J17" s="1070"/>
      <c r="K17" s="1070"/>
      <c r="L17" s="1070"/>
      <c r="M17" s="1077">
        <v>0</v>
      </c>
      <c r="N17" s="1079"/>
    </row>
    <row r="18" spans="1:14" ht="15.75">
      <c r="A18" s="1532"/>
      <c r="B18" s="1533"/>
      <c r="C18" s="1070"/>
      <c r="D18" s="1070"/>
      <c r="E18" s="1070"/>
      <c r="F18" s="1070"/>
      <c r="G18" s="1070"/>
      <c r="H18" s="1078">
        <v>0</v>
      </c>
      <c r="I18" s="1070"/>
      <c r="J18" s="1070"/>
      <c r="K18" s="1070"/>
      <c r="L18" s="1070"/>
      <c r="M18" s="1077">
        <v>0</v>
      </c>
      <c r="N18" s="1079"/>
    </row>
    <row r="19" spans="1:14" ht="15.75">
      <c r="A19" s="1532"/>
      <c r="B19" s="1533"/>
      <c r="C19" s="1070"/>
      <c r="D19" s="1070"/>
      <c r="E19" s="1070"/>
      <c r="F19" s="1070"/>
      <c r="G19" s="1070"/>
      <c r="H19" s="1078">
        <v>0</v>
      </c>
      <c r="I19" s="1070"/>
      <c r="J19" s="1070"/>
      <c r="K19" s="1070"/>
      <c r="L19" s="1070"/>
      <c r="M19" s="1077">
        <v>0</v>
      </c>
      <c r="N19" s="1079"/>
    </row>
    <row r="20" spans="1:14" ht="15.75">
      <c r="A20" s="1532"/>
      <c r="B20" s="1533"/>
      <c r="C20" s="1070"/>
      <c r="D20" s="1070"/>
      <c r="E20" s="1070"/>
      <c r="F20" s="1070"/>
      <c r="G20" s="1070"/>
      <c r="H20" s="1078">
        <v>0</v>
      </c>
      <c r="I20" s="1070"/>
      <c r="J20" s="1070"/>
      <c r="K20" s="1070"/>
      <c r="L20" s="1070"/>
      <c r="M20" s="1077">
        <v>0</v>
      </c>
      <c r="N20" s="1079"/>
    </row>
    <row r="21" spans="1:14" ht="15.75">
      <c r="A21" s="1532"/>
      <c r="B21" s="1533"/>
      <c r="C21" s="1070"/>
      <c r="D21" s="1070"/>
      <c r="E21" s="1070"/>
      <c r="F21" s="1070"/>
      <c r="G21" s="1070"/>
      <c r="H21" s="1078">
        <v>0</v>
      </c>
      <c r="I21" s="1070"/>
      <c r="J21" s="1070"/>
      <c r="K21" s="1070"/>
      <c r="L21" s="1070"/>
      <c r="M21" s="1077">
        <v>0</v>
      </c>
      <c r="N21" s="1079"/>
    </row>
    <row r="22" spans="1:14" ht="15.75">
      <c r="A22" s="1532"/>
      <c r="B22" s="1533"/>
      <c r="C22" s="1070"/>
      <c r="D22" s="1070"/>
      <c r="E22" s="1070"/>
      <c r="F22" s="1070"/>
      <c r="G22" s="1070"/>
      <c r="H22" s="1078">
        <v>0</v>
      </c>
      <c r="I22" s="1070"/>
      <c r="J22" s="1070"/>
      <c r="K22" s="1070"/>
      <c r="L22" s="1070"/>
      <c r="M22" s="1077">
        <v>0</v>
      </c>
      <c r="N22" s="1079"/>
    </row>
    <row r="23" spans="1:14" ht="15.75">
      <c r="A23" s="1532"/>
      <c r="B23" s="1533"/>
      <c r="C23" s="1070"/>
      <c r="D23" s="1070"/>
      <c r="E23" s="1070"/>
      <c r="F23" s="1070"/>
      <c r="G23" s="1070"/>
      <c r="H23" s="1078">
        <v>0</v>
      </c>
      <c r="I23" s="1068"/>
      <c r="J23" s="1068"/>
      <c r="K23" s="1068"/>
      <c r="L23" s="1068"/>
      <c r="M23" s="1077">
        <v>0</v>
      </c>
      <c r="N23" s="1079"/>
    </row>
    <row r="24" spans="1:14" ht="15.75" thickBot="1">
      <c r="A24" s="1530" t="s">
        <v>632</v>
      </c>
      <c r="B24" s="1531"/>
      <c r="C24" s="1071">
        <f t="shared" ref="C24:M24" si="0">SUM(C9:C23)</f>
        <v>0</v>
      </c>
      <c r="D24" s="1071">
        <f t="shared" si="0"/>
        <v>0</v>
      </c>
      <c r="E24" s="1071">
        <f t="shared" si="0"/>
        <v>0</v>
      </c>
      <c r="F24" s="1071">
        <f t="shared" si="0"/>
        <v>0</v>
      </c>
      <c r="G24" s="1071">
        <f t="shared" si="0"/>
        <v>0</v>
      </c>
      <c r="H24" s="1071">
        <f t="shared" si="0"/>
        <v>0</v>
      </c>
      <c r="I24" s="1072">
        <f t="shared" si="0"/>
        <v>0</v>
      </c>
      <c r="J24" s="1072">
        <f t="shared" si="0"/>
        <v>0</v>
      </c>
      <c r="K24" s="1072">
        <f t="shared" si="0"/>
        <v>0</v>
      </c>
      <c r="L24" s="1072">
        <f t="shared" si="0"/>
        <v>0</v>
      </c>
      <c r="M24" s="1071">
        <f t="shared" si="0"/>
        <v>0</v>
      </c>
      <c r="N24" s="1073">
        <f>SUM(N9:N23)</f>
        <v>0</v>
      </c>
    </row>
    <row r="25" spans="1:14" ht="18.75">
      <c r="A25" s="1528" t="s">
        <v>633</v>
      </c>
      <c r="B25" s="1529"/>
      <c r="C25" s="1529"/>
      <c r="D25" s="1529"/>
      <c r="E25" s="1529"/>
      <c r="F25" s="1529"/>
      <c r="G25" s="1529"/>
      <c r="H25" s="1529"/>
      <c r="I25" s="1529"/>
      <c r="J25" s="1529"/>
      <c r="K25" s="1529"/>
      <c r="L25" s="1529"/>
      <c r="M25" s="1529"/>
      <c r="N25" s="13"/>
    </row>
  </sheetData>
  <sheetProtection algorithmName="SHA-512" hashValue="+tVn/Smj0zOZUg7jQkyUBe0wpueGg+gQX2tnrUhKXdIDQ/O6hVvRzXKjqvcNjX2hgz9ofK9CHMCVDGhisZPLHg==" saltValue="SGlrFm7Onj2p219psxdTKQ==" spinCount="100000" sheet="1" objects="1" scenarios="1"/>
  <mergeCells count="36">
    <mergeCell ref="C2:G2"/>
    <mergeCell ref="A3:H3"/>
    <mergeCell ref="I3:M3"/>
    <mergeCell ref="A4:G4"/>
    <mergeCell ref="M4:M8"/>
    <mergeCell ref="N3:N8"/>
    <mergeCell ref="I8:L8"/>
    <mergeCell ref="I5:L6"/>
    <mergeCell ref="A5:B6"/>
    <mergeCell ref="C5:C6"/>
    <mergeCell ref="D5:D6"/>
    <mergeCell ref="E5:E6"/>
    <mergeCell ref="F5:F6"/>
    <mergeCell ref="G5:G6"/>
    <mergeCell ref="C7:G8"/>
    <mergeCell ref="H4:H8"/>
    <mergeCell ref="I4:L4"/>
    <mergeCell ref="A17:B17"/>
    <mergeCell ref="A9:B9"/>
    <mergeCell ref="A10:B10"/>
    <mergeCell ref="A11:B11"/>
    <mergeCell ref="A7:B7"/>
    <mergeCell ref="A8:B8"/>
    <mergeCell ref="A12:B12"/>
    <mergeCell ref="A13:B13"/>
    <mergeCell ref="A14:B14"/>
    <mergeCell ref="A15:B15"/>
    <mergeCell ref="A16:B16"/>
    <mergeCell ref="A25:M25"/>
    <mergeCell ref="A24:B24"/>
    <mergeCell ref="A18:B18"/>
    <mergeCell ref="A19:B19"/>
    <mergeCell ref="A20:B20"/>
    <mergeCell ref="A21:B21"/>
    <mergeCell ref="A22:B22"/>
    <mergeCell ref="A23:B2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D7DFF-47E3-4E42-B3D9-BD6522C50935}">
  <sheetPr>
    <tabColor rgb="FFFFFF00"/>
    <pageSetUpPr fitToPage="1"/>
  </sheetPr>
  <dimension ref="B1:T18"/>
  <sheetViews>
    <sheetView showGridLines="0" view="pageBreakPreview" zoomScale="80" zoomScaleNormal="100" zoomScaleSheetLayoutView="80" workbookViewId="0"/>
  </sheetViews>
  <sheetFormatPr defaultColWidth="9.140625" defaultRowHeight="12.75"/>
  <cols>
    <col min="1" max="2" width="8" style="13" customWidth="1"/>
    <col min="3" max="3" width="64.7109375" style="13" customWidth="1"/>
    <col min="4" max="12" width="9.7109375" style="13" customWidth="1"/>
    <col min="13" max="16384" width="9.140625" style="13"/>
  </cols>
  <sheetData>
    <row r="1" spans="2:20" ht="38.25" customHeight="1" thickBot="1">
      <c r="C1" s="1576" t="s">
        <v>561</v>
      </c>
      <c r="D1" s="1576"/>
      <c r="E1" s="1577" t="s">
        <v>562</v>
      </c>
      <c r="F1" s="1577"/>
      <c r="G1" s="701"/>
      <c r="H1" s="701"/>
      <c r="I1" s="701"/>
      <c r="J1" s="701"/>
      <c r="K1" s="701"/>
      <c r="L1" s="701"/>
    </row>
    <row r="2" spans="2:20" ht="24.95" customHeight="1" thickTop="1">
      <c r="C2" s="765"/>
      <c r="D2" s="1578" t="s">
        <v>8</v>
      </c>
      <c r="E2" s="1579"/>
      <c r="F2" s="1580"/>
      <c r="G2" s="1578" t="s">
        <v>16</v>
      </c>
      <c r="H2" s="1579"/>
      <c r="I2" s="1579"/>
      <c r="J2" s="1581" t="s">
        <v>520</v>
      </c>
      <c r="K2" s="1582"/>
      <c r="L2" s="1583"/>
    </row>
    <row r="3" spans="2:20" ht="17.25" customHeight="1">
      <c r="C3" s="765" t="str">
        <f>' zestaw 1'!$C$1</f>
        <v>??</v>
      </c>
      <c r="D3" s="1587" t="s">
        <v>563</v>
      </c>
      <c r="E3" s="1588"/>
      <c r="F3" s="1589"/>
      <c r="G3" s="1587" t="s">
        <v>563</v>
      </c>
      <c r="H3" s="1588"/>
      <c r="I3" s="1588"/>
      <c r="J3" s="1584"/>
      <c r="K3" s="1585"/>
      <c r="L3" s="1586"/>
    </row>
    <row r="4" spans="2:20" ht="34.9" customHeight="1">
      <c r="C4" s="766"/>
      <c r="D4" s="767" t="s">
        <v>564</v>
      </c>
      <c r="E4" s="1592" t="s">
        <v>565</v>
      </c>
      <c r="F4" s="1594" t="s">
        <v>566</v>
      </c>
      <c r="G4" s="768" t="s">
        <v>564</v>
      </c>
      <c r="H4" s="1592" t="s">
        <v>565</v>
      </c>
      <c r="I4" s="1594" t="s">
        <v>567</v>
      </c>
      <c r="J4" s="1596" t="s">
        <v>568</v>
      </c>
      <c r="K4" s="1598" t="s">
        <v>565</v>
      </c>
      <c r="L4" s="1590" t="s">
        <v>567</v>
      </c>
    </row>
    <row r="5" spans="2:20" ht="15.4" customHeight="1" thickBot="1">
      <c r="C5" s="766"/>
      <c r="D5" s="769"/>
      <c r="E5" s="1593"/>
      <c r="F5" s="1595"/>
      <c r="G5" s="769"/>
      <c r="H5" s="1593"/>
      <c r="I5" s="1595"/>
      <c r="J5" s="1597"/>
      <c r="K5" s="1599"/>
      <c r="L5" s="1591"/>
    </row>
    <row r="6" spans="2:20" ht="29.25" customHeight="1" thickTop="1">
      <c r="B6" s="770" t="s">
        <v>530</v>
      </c>
      <c r="C6" s="771" t="s">
        <v>569</v>
      </c>
      <c r="D6" s="772">
        <f t="shared" ref="D6:L6" si="0">SUM(D7:D17)</f>
        <v>0</v>
      </c>
      <c r="E6" s="773">
        <f t="shared" si="0"/>
        <v>0</v>
      </c>
      <c r="F6" s="774">
        <f t="shared" si="0"/>
        <v>0</v>
      </c>
      <c r="G6" s="775">
        <f t="shared" si="0"/>
        <v>0</v>
      </c>
      <c r="H6" s="773">
        <f t="shared" si="0"/>
        <v>0</v>
      </c>
      <c r="I6" s="773">
        <f t="shared" si="0"/>
        <v>0</v>
      </c>
      <c r="J6" s="776">
        <f>+D6+G6</f>
        <v>0</v>
      </c>
      <c r="K6" s="777">
        <f t="shared" si="0"/>
        <v>0</v>
      </c>
      <c r="L6" s="778">
        <f t="shared" si="0"/>
        <v>0</v>
      </c>
      <c r="M6" s="712"/>
      <c r="N6" s="712"/>
      <c r="O6" s="712"/>
      <c r="P6" s="712"/>
      <c r="Q6" s="712"/>
      <c r="R6" s="712"/>
      <c r="S6" s="712"/>
      <c r="T6" s="712"/>
    </row>
    <row r="7" spans="2:20" ht="30" customHeight="1">
      <c r="B7" s="779">
        <v>1</v>
      </c>
      <c r="C7" s="780"/>
      <c r="D7" s="781"/>
      <c r="E7" s="782"/>
      <c r="F7" s="783"/>
      <c r="G7" s="781"/>
      <c r="H7" s="782"/>
      <c r="I7" s="783"/>
      <c r="J7" s="776">
        <f>+D7+G7</f>
        <v>0</v>
      </c>
      <c r="K7" s="784">
        <f>+E7+H7</f>
        <v>0</v>
      </c>
      <c r="L7" s="785">
        <f>+F7+I7</f>
        <v>0</v>
      </c>
    </row>
    <row r="8" spans="2:20" ht="30" customHeight="1">
      <c r="B8" s="779">
        <v>2</v>
      </c>
      <c r="C8" s="786"/>
      <c r="D8" s="781"/>
      <c r="E8" s="782"/>
      <c r="F8" s="783"/>
      <c r="G8" s="781"/>
      <c r="H8" s="782"/>
      <c r="I8" s="783"/>
      <c r="J8" s="776">
        <f t="shared" ref="J8:L17" si="1">+D8+G8</f>
        <v>0</v>
      </c>
      <c r="K8" s="784">
        <f t="shared" si="1"/>
        <v>0</v>
      </c>
      <c r="L8" s="785">
        <f t="shared" si="1"/>
        <v>0</v>
      </c>
    </row>
    <row r="9" spans="2:20" ht="30" customHeight="1">
      <c r="B9" s="779">
        <v>3</v>
      </c>
      <c r="C9" s="787"/>
      <c r="D9" s="781"/>
      <c r="E9" s="782"/>
      <c r="F9" s="783"/>
      <c r="G9" s="781"/>
      <c r="H9" s="782"/>
      <c r="I9" s="783"/>
      <c r="J9" s="776">
        <f t="shared" si="1"/>
        <v>0</v>
      </c>
      <c r="K9" s="784">
        <f t="shared" si="1"/>
        <v>0</v>
      </c>
      <c r="L9" s="785">
        <f t="shared" si="1"/>
        <v>0</v>
      </c>
    </row>
    <row r="10" spans="2:20" ht="30" customHeight="1">
      <c r="B10" s="779">
        <v>4</v>
      </c>
      <c r="C10" s="787"/>
      <c r="D10" s="781"/>
      <c r="E10" s="782"/>
      <c r="F10" s="783"/>
      <c r="G10" s="781"/>
      <c r="H10" s="782"/>
      <c r="I10" s="783"/>
      <c r="J10" s="776">
        <f t="shared" si="1"/>
        <v>0</v>
      </c>
      <c r="K10" s="784">
        <f t="shared" si="1"/>
        <v>0</v>
      </c>
      <c r="L10" s="785">
        <f t="shared" si="1"/>
        <v>0</v>
      </c>
    </row>
    <row r="11" spans="2:20" ht="30" customHeight="1">
      <c r="B11" s="779">
        <v>5</v>
      </c>
      <c r="C11" s="787"/>
      <c r="D11" s="781"/>
      <c r="E11" s="782"/>
      <c r="F11" s="783"/>
      <c r="G11" s="781"/>
      <c r="H11" s="782"/>
      <c r="I11" s="783"/>
      <c r="J11" s="776">
        <f t="shared" si="1"/>
        <v>0</v>
      </c>
      <c r="K11" s="784">
        <f t="shared" si="1"/>
        <v>0</v>
      </c>
      <c r="L11" s="785">
        <f t="shared" si="1"/>
        <v>0</v>
      </c>
    </row>
    <row r="12" spans="2:20" ht="30" customHeight="1">
      <c r="B12" s="779">
        <v>6</v>
      </c>
      <c r="C12" s="787"/>
      <c r="D12" s="781"/>
      <c r="E12" s="782"/>
      <c r="F12" s="783"/>
      <c r="G12" s="781"/>
      <c r="H12" s="782"/>
      <c r="I12" s="783"/>
      <c r="J12" s="776">
        <f t="shared" si="1"/>
        <v>0</v>
      </c>
      <c r="K12" s="784">
        <f t="shared" si="1"/>
        <v>0</v>
      </c>
      <c r="L12" s="785">
        <f t="shared" si="1"/>
        <v>0</v>
      </c>
    </row>
    <row r="13" spans="2:20" ht="30" customHeight="1">
      <c r="B13" s="779">
        <v>7</v>
      </c>
      <c r="C13" s="787"/>
      <c r="D13" s="781"/>
      <c r="E13" s="782"/>
      <c r="F13" s="783"/>
      <c r="G13" s="781"/>
      <c r="H13" s="782"/>
      <c r="I13" s="783"/>
      <c r="J13" s="776">
        <f t="shared" si="1"/>
        <v>0</v>
      </c>
      <c r="K13" s="784">
        <f t="shared" si="1"/>
        <v>0</v>
      </c>
      <c r="L13" s="785">
        <f t="shared" si="1"/>
        <v>0</v>
      </c>
    </row>
    <row r="14" spans="2:20" ht="30" customHeight="1">
      <c r="B14" s="779">
        <v>8</v>
      </c>
      <c r="C14" s="787"/>
      <c r="D14" s="781"/>
      <c r="E14" s="782"/>
      <c r="F14" s="783"/>
      <c r="G14" s="781"/>
      <c r="H14" s="782"/>
      <c r="I14" s="783"/>
      <c r="J14" s="776">
        <f t="shared" si="1"/>
        <v>0</v>
      </c>
      <c r="K14" s="784">
        <f t="shared" si="1"/>
        <v>0</v>
      </c>
      <c r="L14" s="785">
        <f t="shared" si="1"/>
        <v>0</v>
      </c>
    </row>
    <row r="15" spans="2:20" ht="30" customHeight="1">
      <c r="B15" s="779">
        <v>9</v>
      </c>
      <c r="C15" s="787"/>
      <c r="D15" s="781"/>
      <c r="E15" s="782"/>
      <c r="F15" s="783"/>
      <c r="G15" s="781"/>
      <c r="H15" s="782"/>
      <c r="I15" s="783"/>
      <c r="J15" s="776">
        <f t="shared" si="1"/>
        <v>0</v>
      </c>
      <c r="K15" s="784">
        <f t="shared" si="1"/>
        <v>0</v>
      </c>
      <c r="L15" s="785">
        <f t="shared" si="1"/>
        <v>0</v>
      </c>
    </row>
    <row r="16" spans="2:20" ht="30" customHeight="1">
      <c r="B16" s="779">
        <v>10</v>
      </c>
      <c r="C16" s="787"/>
      <c r="D16" s="781"/>
      <c r="E16" s="782"/>
      <c r="F16" s="783"/>
      <c r="G16" s="781"/>
      <c r="H16" s="782"/>
      <c r="I16" s="783"/>
      <c r="J16" s="776">
        <f t="shared" si="1"/>
        <v>0</v>
      </c>
      <c r="K16" s="784">
        <f t="shared" si="1"/>
        <v>0</v>
      </c>
      <c r="L16" s="785">
        <f t="shared" si="1"/>
        <v>0</v>
      </c>
    </row>
    <row r="17" spans="2:12" ht="30" customHeight="1" thickBot="1">
      <c r="B17" s="788">
        <v>11</v>
      </c>
      <c r="C17" s="789"/>
      <c r="D17" s="790"/>
      <c r="E17" s="791"/>
      <c r="F17" s="792"/>
      <c r="G17" s="790"/>
      <c r="H17" s="791"/>
      <c r="I17" s="792"/>
      <c r="J17" s="776">
        <f t="shared" si="1"/>
        <v>0</v>
      </c>
      <c r="K17" s="784">
        <f t="shared" si="1"/>
        <v>0</v>
      </c>
      <c r="L17" s="785">
        <f t="shared" si="1"/>
        <v>0</v>
      </c>
    </row>
    <row r="18" spans="2:12" ht="13.5" thickTop="1"/>
  </sheetData>
  <sheetProtection algorithmName="SHA-512" hashValue="EIz7dAG32qXrOussBTsAkX1+0MhCLkjj/4vznJmJOvrEBJrv3m2vqAoatWC/gQO2lg0KhKHaiRYZqlVDJJ9m8Q==" saltValue="cj6wu8qiZb/H7CHw2eN4bQ==" spinCount="100000" sheet="1" formatRows="0"/>
  <mergeCells count="14">
    <mergeCell ref="L4:L5"/>
    <mergeCell ref="E4:E5"/>
    <mergeCell ref="F4:F5"/>
    <mergeCell ref="H4:H5"/>
    <mergeCell ref="I4:I5"/>
    <mergeCell ref="J4:J5"/>
    <mergeCell ref="K4:K5"/>
    <mergeCell ref="C1:D1"/>
    <mergeCell ref="E1:F1"/>
    <mergeCell ref="D2:F2"/>
    <mergeCell ref="G2:I2"/>
    <mergeCell ref="J2:L3"/>
    <mergeCell ref="D3:F3"/>
    <mergeCell ref="G3:I3"/>
  </mergeCells>
  <printOptions horizontalCentered="1"/>
  <pageMargins left="1.1417322834645669" right="0.11811023622047245" top="0.51181102362204722" bottom="0.70866141732283472" header="0.51181102362204722" footer="0.51181102362204722"/>
  <pageSetup paperSize="9" scale="82"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480898-C277-4023-AA60-5982E62FA9E0}">
          <x14:formula1>
            <xm:f>słownik!$L$3:$L$42</xm:f>
          </x14:formula1>
          <xm:sqref>C7:C17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6210-3BC1-44EA-9261-25F4EAB41560}">
  <sheetPr>
    <tabColor rgb="FFFF0000"/>
  </sheetPr>
  <dimension ref="A1:M62"/>
  <sheetViews>
    <sheetView showGridLines="0" view="pageBreakPreview" topLeftCell="A7" zoomScale="90" zoomScaleNormal="80" zoomScaleSheetLayoutView="90" workbookViewId="0">
      <selection activeCell="K13" sqref="K13"/>
    </sheetView>
  </sheetViews>
  <sheetFormatPr defaultColWidth="9.28515625" defaultRowHeight="12.75"/>
  <cols>
    <col min="1" max="1" width="4.7109375" style="793" customWidth="1"/>
    <col min="2" max="2" width="3.7109375" style="793" customWidth="1"/>
    <col min="3" max="3" width="3.42578125" style="793" customWidth="1"/>
    <col min="4" max="4" width="4.28515625" style="793" customWidth="1"/>
    <col min="5" max="5" width="43.140625" style="793" customWidth="1"/>
    <col min="6" max="10" width="6.7109375" style="793" customWidth="1"/>
    <col min="11" max="11" width="9.42578125" style="793" customWidth="1"/>
    <col min="12" max="12" width="9.85546875" style="793" customWidth="1"/>
    <col min="13" max="13" width="12.5703125" style="928" customWidth="1"/>
    <col min="14" max="16384" width="9.28515625" style="793"/>
  </cols>
  <sheetData>
    <row r="1" spans="1:13" ht="18">
      <c r="B1" s="794"/>
      <c r="C1" s="794"/>
      <c r="D1" s="794"/>
      <c r="E1" s="795" t="str">
        <f>' zestaw 1'!$C$1</f>
        <v>??</v>
      </c>
      <c r="F1" s="796"/>
      <c r="G1" s="796"/>
      <c r="H1" s="796"/>
      <c r="I1" s="796"/>
      <c r="J1" s="796"/>
      <c r="K1" s="1057" t="str">
        <f>wizyt!B1</f>
        <v xml:space="preserve"> </v>
      </c>
      <c r="L1" s="1058" t="str">
        <f>wizyt!D1</f>
        <v xml:space="preserve"> </v>
      </c>
      <c r="M1" s="797"/>
    </row>
    <row r="2" spans="1:13" ht="20.25">
      <c r="B2" s="1600" t="s">
        <v>570</v>
      </c>
      <c r="C2" s="1600"/>
      <c r="D2" s="1600"/>
      <c r="E2" s="1600"/>
      <c r="F2" s="1600"/>
      <c r="G2" s="1600"/>
      <c r="H2" s="1600"/>
      <c r="I2" s="1600"/>
      <c r="J2" s="1600"/>
      <c r="K2" s="798" t="str">
        <f>wizyt!H4</f>
        <v>2023/2024</v>
      </c>
      <c r="L2" s="798"/>
      <c r="M2" s="798"/>
    </row>
    <row r="3" spans="1:13" ht="18.75" customHeight="1">
      <c r="B3" s="1601" t="s">
        <v>571</v>
      </c>
      <c r="C3" s="1601"/>
      <c r="D3" s="1601"/>
      <c r="E3" s="1601"/>
      <c r="F3" s="1601"/>
      <c r="G3" s="1601"/>
      <c r="H3" s="1601"/>
      <c r="I3" s="1601"/>
      <c r="J3" s="1601"/>
      <c r="K3" s="1601"/>
      <c r="L3" s="1601"/>
      <c r="M3" s="1601"/>
    </row>
    <row r="4" spans="1:13" ht="27" customHeight="1" thickBot="1">
      <c r="A4" s="1602"/>
      <c r="B4" s="1602"/>
      <c r="C4" s="1602"/>
      <c r="D4" s="1602"/>
      <c r="E4" s="799"/>
      <c r="F4" s="800"/>
      <c r="G4" s="800"/>
      <c r="H4" s="800" t="s">
        <v>572</v>
      </c>
      <c r="I4" s="800"/>
      <c r="J4" s="1603" t="s">
        <v>237</v>
      </c>
      <c r="K4" s="1603"/>
      <c r="L4" s="1603"/>
      <c r="M4" s="1603"/>
    </row>
    <row r="5" spans="1:13" ht="12.75" customHeight="1">
      <c r="B5" s="1604" t="s">
        <v>573</v>
      </c>
      <c r="C5" s="1605"/>
      <c r="D5" s="1605"/>
      <c r="E5" s="1606"/>
      <c r="F5" s="1613" t="s">
        <v>574</v>
      </c>
      <c r="G5" s="1614"/>
      <c r="H5" s="1614"/>
      <c r="I5" s="1614"/>
      <c r="J5" s="1615"/>
      <c r="K5" s="801" t="s">
        <v>575</v>
      </c>
      <c r="L5" s="802" t="s">
        <v>475</v>
      </c>
      <c r="M5" s="1616" t="s">
        <v>576</v>
      </c>
    </row>
    <row r="6" spans="1:13" ht="12.75" customHeight="1">
      <c r="B6" s="1607"/>
      <c r="C6" s="1608"/>
      <c r="D6" s="1608"/>
      <c r="E6" s="1609"/>
      <c r="F6" s="803" t="s">
        <v>461</v>
      </c>
      <c r="G6" s="804" t="s">
        <v>462</v>
      </c>
      <c r="H6" s="804" t="s">
        <v>463</v>
      </c>
      <c r="I6" s="804" t="s">
        <v>464</v>
      </c>
      <c r="J6" s="804" t="s">
        <v>465</v>
      </c>
      <c r="K6" s="805" t="s">
        <v>577</v>
      </c>
      <c r="L6" s="806" t="s">
        <v>577</v>
      </c>
      <c r="M6" s="1617"/>
    </row>
    <row r="7" spans="1:13" ht="12.75" customHeight="1">
      <c r="B7" s="1607"/>
      <c r="C7" s="1608"/>
      <c r="D7" s="1608"/>
      <c r="E7" s="1609"/>
      <c r="F7" s="1619" t="s">
        <v>578</v>
      </c>
      <c r="G7" s="1619"/>
      <c r="H7" s="1619"/>
      <c r="I7" s="1619"/>
      <c r="J7" s="1620"/>
      <c r="K7" s="807" t="s">
        <v>579</v>
      </c>
      <c r="L7" s="808" t="s">
        <v>580</v>
      </c>
      <c r="M7" s="1617"/>
    </row>
    <row r="8" spans="1:13" ht="12.75" customHeight="1">
      <c r="B8" s="1607"/>
      <c r="C8" s="1608"/>
      <c r="D8" s="1608"/>
      <c r="E8" s="1609"/>
      <c r="F8" s="809">
        <f>' kalendarz A'!$F$31</f>
        <v>32</v>
      </c>
      <c r="G8" s="809">
        <f>' kalendarz A'!$F$31</f>
        <v>32</v>
      </c>
      <c r="H8" s="809">
        <f>' kalendarz A'!$F$31</f>
        <v>32</v>
      </c>
      <c r="I8" s="809">
        <f>' kalendarz A'!$F$31</f>
        <v>32</v>
      </c>
      <c r="J8" s="809">
        <f>' kalendarz A'!$F$32</f>
        <v>16</v>
      </c>
      <c r="K8" s="805" t="s">
        <v>581</v>
      </c>
      <c r="L8" s="806" t="s">
        <v>582</v>
      </c>
      <c r="M8" s="1617"/>
    </row>
    <row r="9" spans="1:13" ht="16.5" customHeight="1" thickBot="1">
      <c r="B9" s="1610"/>
      <c r="C9" s="1611"/>
      <c r="D9" s="1611"/>
      <c r="E9" s="1612"/>
      <c r="F9" s="1621" t="s">
        <v>583</v>
      </c>
      <c r="G9" s="1622"/>
      <c r="H9" s="1622"/>
      <c r="I9" s="1622"/>
      <c r="J9" s="1623"/>
      <c r="K9" s="810" t="s">
        <v>584</v>
      </c>
      <c r="L9" s="811" t="s">
        <v>584</v>
      </c>
      <c r="M9" s="1618"/>
    </row>
    <row r="10" spans="1:13" ht="27" customHeight="1" thickBot="1">
      <c r="B10" s="812"/>
      <c r="C10" s="813"/>
      <c r="D10" s="813"/>
      <c r="E10" s="814" t="s">
        <v>585</v>
      </c>
      <c r="F10" s="815">
        <f>F14+F15+F11</f>
        <v>24</v>
      </c>
      <c r="G10" s="815">
        <f>G14+G15+G11</f>
        <v>23</v>
      </c>
      <c r="H10" s="815">
        <f>H14+H15+H11</f>
        <v>22</v>
      </c>
      <c r="I10" s="815">
        <f>I14+I15+I11</f>
        <v>20</v>
      </c>
      <c r="J10" s="815">
        <f>J14+J15+J11</f>
        <v>14</v>
      </c>
      <c r="K10" s="815">
        <f>K15+K11</f>
        <v>103</v>
      </c>
      <c r="L10" s="816">
        <f>L14+L15+L11</f>
        <v>3072</v>
      </c>
      <c r="M10" s="817"/>
    </row>
    <row r="11" spans="1:13" ht="23.25" customHeight="1">
      <c r="B11" s="818"/>
      <c r="C11" s="819"/>
      <c r="D11" s="819"/>
      <c r="E11" s="820" t="s">
        <v>586</v>
      </c>
      <c r="F11" s="821">
        <f>SUM(F12:F13)</f>
        <v>24</v>
      </c>
      <c r="G11" s="821">
        <f>SUM(G12:G13)</f>
        <v>23</v>
      </c>
      <c r="H11" s="821">
        <f>SUM(H12:H13)</f>
        <v>22</v>
      </c>
      <c r="I11" s="821">
        <f>SUM(I12:I13)</f>
        <v>20</v>
      </c>
      <c r="J11" s="822">
        <f>SUM(J12:J13)</f>
        <v>14</v>
      </c>
      <c r="K11" s="823">
        <f>SUM(F11:J11)</f>
        <v>103</v>
      </c>
      <c r="L11" s="824">
        <f>SUM(L12:L13)</f>
        <v>3072</v>
      </c>
      <c r="M11" s="825"/>
    </row>
    <row r="12" spans="1:13" ht="14.25" customHeight="1">
      <c r="B12" s="826"/>
      <c r="C12" s="827"/>
      <c r="D12" s="827"/>
      <c r="E12" s="828" t="s">
        <v>587</v>
      </c>
      <c r="F12" s="829">
        <f>SUM(F17:F23)</f>
        <v>0</v>
      </c>
      <c r="G12" s="829">
        <f>SUM(G17:G23)</f>
        <v>0</v>
      </c>
      <c r="H12" s="829">
        <f>SUM(H17:H23)</f>
        <v>0</v>
      </c>
      <c r="I12" s="829">
        <f>SUM(I17:I23)</f>
        <v>0</v>
      </c>
      <c r="J12" s="830">
        <f>SUM(J17:J23)</f>
        <v>0</v>
      </c>
      <c r="K12" s="831">
        <f>SUM(F12:J12)</f>
        <v>0</v>
      </c>
      <c r="L12" s="832">
        <f>SUM(L17:L23)</f>
        <v>0</v>
      </c>
      <c r="M12" s="825"/>
    </row>
    <row r="13" spans="1:13" ht="14.25" customHeight="1">
      <c r="B13" s="833"/>
      <c r="C13" s="834"/>
      <c r="D13" s="834"/>
      <c r="E13" s="835" t="s">
        <v>588</v>
      </c>
      <c r="F13" s="836">
        <f>SUM(F24:F40)</f>
        <v>24</v>
      </c>
      <c r="G13" s="836">
        <f t="shared" ref="G13:J13" si="0">SUM(G24:G40)</f>
        <v>23</v>
      </c>
      <c r="H13" s="836">
        <f t="shared" si="0"/>
        <v>22</v>
      </c>
      <c r="I13" s="836">
        <f>SUM(I24:I40)</f>
        <v>20</v>
      </c>
      <c r="J13" s="836">
        <f t="shared" si="0"/>
        <v>14</v>
      </c>
      <c r="K13" s="831">
        <f>SUM(F13:J13)</f>
        <v>103</v>
      </c>
      <c r="L13" s="837">
        <f>SUM(L24:L40)</f>
        <v>3072</v>
      </c>
      <c r="M13" s="838"/>
    </row>
    <row r="14" spans="1:13" ht="14.25" customHeight="1">
      <c r="B14" s="826"/>
      <c r="C14" s="827"/>
      <c r="D14" s="827"/>
      <c r="E14" s="828" t="s">
        <v>589</v>
      </c>
      <c r="F14" s="829">
        <f>SUM(F42:F46)</f>
        <v>0</v>
      </c>
      <c r="G14" s="829">
        <f>SUM(G42:G46)</f>
        <v>0</v>
      </c>
      <c r="H14" s="829">
        <f>SUM(H42:H46)</f>
        <v>0</v>
      </c>
      <c r="I14" s="829">
        <f>SUM(I42:I46)</f>
        <v>0</v>
      </c>
      <c r="J14" s="829">
        <f>SUM(J42:J46)</f>
        <v>0</v>
      </c>
      <c r="K14" s="831">
        <f>SUM(F14:J14)</f>
        <v>0</v>
      </c>
      <c r="L14" s="832">
        <f>SUM(L42:L46)</f>
        <v>0</v>
      </c>
      <c r="M14" s="825"/>
    </row>
    <row r="15" spans="1:13" ht="21" customHeight="1">
      <c r="B15" s="839"/>
      <c r="C15" s="840"/>
      <c r="D15" s="841"/>
      <c r="E15" s="842" t="s">
        <v>590</v>
      </c>
      <c r="F15" s="843">
        <f>SUM(F48:F54)</f>
        <v>0</v>
      </c>
      <c r="G15" s="843">
        <f>SUM(G48:G54)</f>
        <v>0</v>
      </c>
      <c r="H15" s="843">
        <f>SUM(H48:H54)</f>
        <v>0</v>
      </c>
      <c r="I15" s="843">
        <f>SUM(I48:I54)</f>
        <v>0</v>
      </c>
      <c r="J15" s="843">
        <f>SUM(J48:J54)</f>
        <v>0</v>
      </c>
      <c r="K15" s="844">
        <f>SUM(F15:J15)</f>
        <v>0</v>
      </c>
      <c r="L15" s="845">
        <f>SUM(L48:L54)</f>
        <v>0</v>
      </c>
      <c r="M15" s="846"/>
    </row>
    <row r="16" spans="1:13" ht="23.45" customHeight="1">
      <c r="B16" s="847"/>
      <c r="C16" s="848"/>
      <c r="D16" s="848"/>
      <c r="E16" s="849" t="s">
        <v>591</v>
      </c>
      <c r="F16" s="850"/>
      <c r="G16" s="850"/>
      <c r="H16" s="850"/>
      <c r="I16" s="850"/>
      <c r="J16" s="850"/>
      <c r="K16" s="850"/>
      <c r="L16" s="851"/>
      <c r="M16" s="852"/>
    </row>
    <row r="17" spans="2:13" s="860" customFormat="1" ht="14.25" customHeight="1">
      <c r="B17" s="1630" t="s">
        <v>592</v>
      </c>
      <c r="C17" s="1631"/>
      <c r="D17" s="853">
        <v>1</v>
      </c>
      <c r="E17" s="854" t="s">
        <v>593</v>
      </c>
      <c r="F17" s="855"/>
      <c r="G17" s="855"/>
      <c r="H17" s="855"/>
      <c r="I17" s="856"/>
      <c r="J17" s="856"/>
      <c r="K17" s="857">
        <f t="shared" ref="K17:K37" si="1">SUM(F17:J17)</f>
        <v>0</v>
      </c>
      <c r="L17" s="858">
        <f t="shared" ref="L17:L40" si="2">F17*$F$8+G17*$G$8+H17*$H$8+J17*$J$8+I17*$I$8</f>
        <v>0</v>
      </c>
      <c r="M17" s="859"/>
    </row>
    <row r="18" spans="2:13" s="860" customFormat="1" ht="14.25" customHeight="1">
      <c r="B18" s="1632"/>
      <c r="C18" s="1633"/>
      <c r="D18" s="861">
        <v>2</v>
      </c>
      <c r="E18" s="862" t="s">
        <v>554</v>
      </c>
      <c r="F18" s="863"/>
      <c r="G18" s="863"/>
      <c r="H18" s="863"/>
      <c r="I18" s="864"/>
      <c r="J18" s="864"/>
      <c r="K18" s="865">
        <f t="shared" si="1"/>
        <v>0</v>
      </c>
      <c r="L18" s="866">
        <f t="shared" si="2"/>
        <v>0</v>
      </c>
      <c r="M18" s="867"/>
    </row>
    <row r="19" spans="2:13" s="860" customFormat="1" ht="14.25" customHeight="1">
      <c r="B19" s="1632"/>
      <c r="C19" s="1633"/>
      <c r="D19" s="861">
        <v>3</v>
      </c>
      <c r="E19" s="862" t="s">
        <v>555</v>
      </c>
      <c r="F19" s="863"/>
      <c r="G19" s="863"/>
      <c r="H19" s="863"/>
      <c r="I19" s="864"/>
      <c r="J19" s="864"/>
      <c r="K19" s="865">
        <f t="shared" si="1"/>
        <v>0</v>
      </c>
      <c r="L19" s="866">
        <f t="shared" si="2"/>
        <v>0</v>
      </c>
      <c r="M19" s="867"/>
    </row>
    <row r="20" spans="2:13" s="860" customFormat="1" ht="14.25" customHeight="1">
      <c r="B20" s="1632"/>
      <c r="C20" s="1633"/>
      <c r="D20" s="861">
        <v>4</v>
      </c>
      <c r="E20" s="862" t="s">
        <v>594</v>
      </c>
      <c r="F20" s="863"/>
      <c r="G20" s="863"/>
      <c r="H20" s="863"/>
      <c r="I20" s="864"/>
      <c r="J20" s="864"/>
      <c r="K20" s="865">
        <f>SUM(F20:J20)</f>
        <v>0</v>
      </c>
      <c r="L20" s="866">
        <f t="shared" si="2"/>
        <v>0</v>
      </c>
      <c r="M20" s="867"/>
    </row>
    <row r="21" spans="2:13" s="860" customFormat="1" ht="14.25" customHeight="1">
      <c r="B21" s="1632"/>
      <c r="C21" s="1633"/>
      <c r="D21" s="868">
        <v>5</v>
      </c>
      <c r="E21" s="869" t="s">
        <v>551</v>
      </c>
      <c r="F21" s="870"/>
      <c r="G21" s="870"/>
      <c r="H21" s="870"/>
      <c r="I21" s="871"/>
      <c r="J21" s="871"/>
      <c r="K21" s="872">
        <f t="shared" si="1"/>
        <v>0</v>
      </c>
      <c r="L21" s="866">
        <f t="shared" si="2"/>
        <v>0</v>
      </c>
      <c r="M21" s="873"/>
    </row>
    <row r="22" spans="2:13" s="860" customFormat="1" ht="14.25" customHeight="1">
      <c r="B22" s="1632"/>
      <c r="C22" s="1633"/>
      <c r="D22" s="874">
        <v>6</v>
      </c>
      <c r="E22" s="875" t="s">
        <v>548</v>
      </c>
      <c r="F22" s="876"/>
      <c r="G22" s="870"/>
      <c r="H22" s="870"/>
      <c r="I22" s="871"/>
      <c r="J22" s="871"/>
      <c r="K22" s="872">
        <f t="shared" si="1"/>
        <v>0</v>
      </c>
      <c r="L22" s="866">
        <f t="shared" si="2"/>
        <v>0</v>
      </c>
      <c r="M22" s="873"/>
    </row>
    <row r="23" spans="2:13" s="860" customFormat="1" ht="14.25" customHeight="1" thickBot="1">
      <c r="B23" s="1634"/>
      <c r="C23" s="1635"/>
      <c r="D23" s="877">
        <v>7</v>
      </c>
      <c r="E23" s="878" t="s">
        <v>541</v>
      </c>
      <c r="F23" s="879"/>
      <c r="G23" s="880"/>
      <c r="H23" s="880"/>
      <c r="I23" s="881"/>
      <c r="J23" s="881"/>
      <c r="K23" s="882">
        <f t="shared" si="1"/>
        <v>0</v>
      </c>
      <c r="L23" s="883">
        <f t="shared" si="2"/>
        <v>0</v>
      </c>
      <c r="M23" s="884"/>
    </row>
    <row r="24" spans="2:13" s="860" customFormat="1" ht="14.25" customHeight="1">
      <c r="B24" s="1636" t="s">
        <v>595</v>
      </c>
      <c r="C24" s="1638" t="s">
        <v>596</v>
      </c>
      <c r="D24" s="885">
        <v>1</v>
      </c>
      <c r="E24" s="886" t="s">
        <v>545</v>
      </c>
      <c r="F24" s="887">
        <v>4</v>
      </c>
      <c r="G24" s="887">
        <v>3</v>
      </c>
      <c r="H24" s="887">
        <v>3</v>
      </c>
      <c r="I24" s="888">
        <v>3</v>
      </c>
      <c r="J24" s="888">
        <v>3</v>
      </c>
      <c r="K24" s="889">
        <f t="shared" si="1"/>
        <v>16</v>
      </c>
      <c r="L24" s="866">
        <f t="shared" si="2"/>
        <v>464</v>
      </c>
      <c r="M24" s="890"/>
    </row>
    <row r="25" spans="2:13" s="860" customFormat="1" ht="14.25" customHeight="1">
      <c r="B25" s="1636"/>
      <c r="C25" s="1638"/>
      <c r="D25" s="891">
        <v>2</v>
      </c>
      <c r="E25" s="862" t="s">
        <v>597</v>
      </c>
      <c r="F25" s="892">
        <v>3</v>
      </c>
      <c r="G25" s="892">
        <v>3</v>
      </c>
      <c r="H25" s="892">
        <v>2</v>
      </c>
      <c r="I25" s="893">
        <v>2</v>
      </c>
      <c r="J25" s="893">
        <v>2</v>
      </c>
      <c r="K25" s="865">
        <f t="shared" si="1"/>
        <v>12</v>
      </c>
      <c r="L25" s="866">
        <f t="shared" si="2"/>
        <v>352</v>
      </c>
      <c r="M25" s="867"/>
    </row>
    <row r="26" spans="2:13" s="860" customFormat="1" ht="14.25" customHeight="1">
      <c r="B26" s="1636"/>
      <c r="C26" s="1638"/>
      <c r="D26" s="891">
        <v>3</v>
      </c>
      <c r="E26" s="862" t="s">
        <v>598</v>
      </c>
      <c r="F26" s="892">
        <v>1</v>
      </c>
      <c r="G26" s="892">
        <v>2</v>
      </c>
      <c r="H26" s="892">
        <v>2</v>
      </c>
      <c r="I26" s="893">
        <v>2</v>
      </c>
      <c r="J26" s="893">
        <v>1</v>
      </c>
      <c r="K26" s="865">
        <f t="shared" si="1"/>
        <v>8</v>
      </c>
      <c r="L26" s="866">
        <f t="shared" si="2"/>
        <v>240</v>
      </c>
      <c r="M26" s="867"/>
    </row>
    <row r="27" spans="2:13" s="860" customFormat="1" ht="14.25" customHeight="1">
      <c r="B27" s="1636"/>
      <c r="C27" s="1638"/>
      <c r="D27" s="891">
        <v>4</v>
      </c>
      <c r="E27" s="894"/>
      <c r="F27" s="892">
        <v>1</v>
      </c>
      <c r="G27" s="892"/>
      <c r="H27" s="892"/>
      <c r="I27" s="893"/>
      <c r="J27" s="893"/>
      <c r="K27" s="865">
        <f>SUM(F27:J27)</f>
        <v>1</v>
      </c>
      <c r="L27" s="866">
        <f t="shared" si="2"/>
        <v>32</v>
      </c>
      <c r="M27" s="867"/>
    </row>
    <row r="28" spans="2:13" s="860" customFormat="1" ht="14.25" customHeight="1">
      <c r="B28" s="1636"/>
      <c r="C28" s="1638"/>
      <c r="D28" s="891">
        <v>5</v>
      </c>
      <c r="E28" s="862" t="s">
        <v>539</v>
      </c>
      <c r="F28" s="892">
        <v>2</v>
      </c>
      <c r="G28" s="892">
        <v>2</v>
      </c>
      <c r="H28" s="892">
        <v>1</v>
      </c>
      <c r="I28" s="893">
        <v>1</v>
      </c>
      <c r="J28" s="893">
        <v>1</v>
      </c>
      <c r="K28" s="865">
        <f>SUM(F28:J28)</f>
        <v>7</v>
      </c>
      <c r="L28" s="866">
        <f t="shared" si="2"/>
        <v>208</v>
      </c>
      <c r="M28" s="867"/>
    </row>
    <row r="29" spans="2:13" s="860" customFormat="1" ht="14.25" customHeight="1">
      <c r="B29" s="1636"/>
      <c r="C29" s="1638"/>
      <c r="D29" s="891">
        <v>6</v>
      </c>
      <c r="E29" s="862" t="s">
        <v>540</v>
      </c>
      <c r="F29" s="892">
        <v>1</v>
      </c>
      <c r="G29" s="892">
        <v>1</v>
      </c>
      <c r="H29" s="892">
        <v>1</v>
      </c>
      <c r="I29" s="893"/>
      <c r="J29" s="893"/>
      <c r="K29" s="865">
        <f t="shared" si="1"/>
        <v>3</v>
      </c>
      <c r="L29" s="866">
        <f t="shared" si="2"/>
        <v>96</v>
      </c>
      <c r="M29" s="867"/>
    </row>
    <row r="30" spans="2:13" s="860" customFormat="1" ht="14.25" customHeight="1">
      <c r="B30" s="1636"/>
      <c r="C30" s="1638"/>
      <c r="D30" s="891">
        <v>7</v>
      </c>
      <c r="E30" s="862" t="s">
        <v>533</v>
      </c>
      <c r="F30" s="892"/>
      <c r="G30" s="892"/>
      <c r="H30" s="892">
        <v>1</v>
      </c>
      <c r="I30" s="893">
        <v>1</v>
      </c>
      <c r="J30" s="893"/>
      <c r="K30" s="865">
        <f t="shared" si="1"/>
        <v>2</v>
      </c>
      <c r="L30" s="866">
        <f t="shared" si="2"/>
        <v>64</v>
      </c>
      <c r="M30" s="867"/>
    </row>
    <row r="31" spans="2:13" s="860" customFormat="1" ht="14.25" customHeight="1">
      <c r="B31" s="1636"/>
      <c r="C31" s="1638"/>
      <c r="D31" s="891">
        <v>8</v>
      </c>
      <c r="E31" s="862" t="s">
        <v>538</v>
      </c>
      <c r="F31" s="892">
        <v>1</v>
      </c>
      <c r="G31" s="892">
        <v>1</v>
      </c>
      <c r="H31" s="892">
        <v>1</v>
      </c>
      <c r="I31" s="893">
        <v>1</v>
      </c>
      <c r="J31" s="893"/>
      <c r="K31" s="865">
        <f t="shared" si="1"/>
        <v>4</v>
      </c>
      <c r="L31" s="866">
        <f t="shared" si="2"/>
        <v>128</v>
      </c>
      <c r="M31" s="867"/>
    </row>
    <row r="32" spans="2:13" s="860" customFormat="1" ht="14.25" customHeight="1">
      <c r="B32" s="1636"/>
      <c r="C32" s="1638"/>
      <c r="D32" s="891">
        <v>9</v>
      </c>
      <c r="E32" s="862" t="s">
        <v>532</v>
      </c>
      <c r="F32" s="892">
        <v>1</v>
      </c>
      <c r="G32" s="892">
        <v>1</v>
      </c>
      <c r="H32" s="892">
        <v>1</v>
      </c>
      <c r="I32" s="893">
        <v>1</v>
      </c>
      <c r="J32" s="893"/>
      <c r="K32" s="865">
        <f t="shared" si="1"/>
        <v>4</v>
      </c>
      <c r="L32" s="866">
        <f t="shared" si="2"/>
        <v>128</v>
      </c>
      <c r="M32" s="867"/>
    </row>
    <row r="33" spans="2:13" s="860" customFormat="1" ht="14.25" customHeight="1">
      <c r="B33" s="1636"/>
      <c r="C33" s="1638"/>
      <c r="D33" s="891">
        <v>10</v>
      </c>
      <c r="E33" s="862" t="s">
        <v>534</v>
      </c>
      <c r="F33" s="892">
        <v>1</v>
      </c>
      <c r="G33" s="892">
        <v>1</v>
      </c>
      <c r="H33" s="892">
        <v>1</v>
      </c>
      <c r="I33" s="893">
        <v>1</v>
      </c>
      <c r="J33" s="893"/>
      <c r="K33" s="865">
        <f t="shared" si="1"/>
        <v>4</v>
      </c>
      <c r="L33" s="866">
        <f t="shared" si="2"/>
        <v>128</v>
      </c>
      <c r="M33" s="867"/>
    </row>
    <row r="34" spans="2:13" s="860" customFormat="1" ht="14.25" customHeight="1">
      <c r="B34" s="1636"/>
      <c r="C34" s="1638"/>
      <c r="D34" s="891">
        <v>11</v>
      </c>
      <c r="E34" s="862" t="s">
        <v>537</v>
      </c>
      <c r="F34" s="892">
        <v>1</v>
      </c>
      <c r="G34" s="892">
        <v>1</v>
      </c>
      <c r="H34" s="892">
        <v>1</v>
      </c>
      <c r="I34" s="893">
        <v>1</v>
      </c>
      <c r="J34" s="893"/>
      <c r="K34" s="865">
        <f t="shared" si="1"/>
        <v>4</v>
      </c>
      <c r="L34" s="866">
        <f t="shared" si="2"/>
        <v>128</v>
      </c>
      <c r="M34" s="867"/>
    </row>
    <row r="35" spans="2:13" s="860" customFormat="1" ht="14.25" customHeight="1">
      <c r="B35" s="1636"/>
      <c r="C35" s="1638"/>
      <c r="D35" s="891">
        <v>12</v>
      </c>
      <c r="E35" s="862" t="s">
        <v>546</v>
      </c>
      <c r="F35" s="892">
        <v>2</v>
      </c>
      <c r="G35" s="892">
        <v>3</v>
      </c>
      <c r="H35" s="892">
        <v>3</v>
      </c>
      <c r="I35" s="893">
        <v>3</v>
      </c>
      <c r="J35" s="893">
        <v>3</v>
      </c>
      <c r="K35" s="865">
        <f t="shared" si="1"/>
        <v>14</v>
      </c>
      <c r="L35" s="866">
        <f t="shared" si="2"/>
        <v>400</v>
      </c>
      <c r="M35" s="867"/>
    </row>
    <row r="36" spans="2:13" s="860" customFormat="1" ht="14.25" customHeight="1">
      <c r="B36" s="1636"/>
      <c r="C36" s="1638"/>
      <c r="D36" s="891">
        <v>13</v>
      </c>
      <c r="E36" s="862" t="s">
        <v>542</v>
      </c>
      <c r="F36" s="892">
        <v>1</v>
      </c>
      <c r="G36" s="892">
        <v>1</v>
      </c>
      <c r="H36" s="892">
        <v>1</v>
      </c>
      <c r="I36" s="893"/>
      <c r="J36" s="893"/>
      <c r="K36" s="865">
        <f t="shared" si="1"/>
        <v>3</v>
      </c>
      <c r="L36" s="866">
        <f t="shared" si="2"/>
        <v>96</v>
      </c>
      <c r="M36" s="867"/>
    </row>
    <row r="37" spans="2:13" s="860" customFormat="1" ht="14.25" customHeight="1">
      <c r="B37" s="1636"/>
      <c r="C37" s="1638"/>
      <c r="D37" s="891">
        <v>14</v>
      </c>
      <c r="E37" s="862" t="s">
        <v>559</v>
      </c>
      <c r="F37" s="892">
        <v>3</v>
      </c>
      <c r="G37" s="892">
        <v>3</v>
      </c>
      <c r="H37" s="892">
        <v>3</v>
      </c>
      <c r="I37" s="893">
        <v>3</v>
      </c>
      <c r="J37" s="893">
        <v>3</v>
      </c>
      <c r="K37" s="865">
        <f t="shared" si="1"/>
        <v>15</v>
      </c>
      <c r="L37" s="866">
        <f t="shared" si="2"/>
        <v>432</v>
      </c>
      <c r="M37" s="867"/>
    </row>
    <row r="38" spans="2:13" s="860" customFormat="1" ht="14.25" customHeight="1">
      <c r="B38" s="1636"/>
      <c r="C38" s="1638"/>
      <c r="D38" s="891">
        <v>15</v>
      </c>
      <c r="E38" s="862" t="s">
        <v>535</v>
      </c>
      <c r="F38" s="892">
        <v>1</v>
      </c>
      <c r="G38" s="892"/>
      <c r="H38" s="892"/>
      <c r="I38" s="893"/>
      <c r="J38" s="893"/>
      <c r="K38" s="865">
        <f>SUM(F38:J38)</f>
        <v>1</v>
      </c>
      <c r="L38" s="866">
        <f t="shared" si="2"/>
        <v>32</v>
      </c>
      <c r="M38" s="867"/>
    </row>
    <row r="39" spans="2:13" s="860" customFormat="1" ht="14.25" customHeight="1">
      <c r="B39" s="1636"/>
      <c r="C39" s="1639"/>
      <c r="D39" s="891">
        <v>16</v>
      </c>
      <c r="E39" s="862" t="s">
        <v>560</v>
      </c>
      <c r="F39" s="892">
        <v>1</v>
      </c>
      <c r="G39" s="892">
        <v>1</v>
      </c>
      <c r="H39" s="892">
        <v>1</v>
      </c>
      <c r="I39" s="893">
        <v>1</v>
      </c>
      <c r="J39" s="893">
        <v>1</v>
      </c>
      <c r="K39" s="865">
        <f>SUM(F39:J39)</f>
        <v>5</v>
      </c>
      <c r="L39" s="895">
        <f t="shared" si="2"/>
        <v>144</v>
      </c>
      <c r="M39" s="867"/>
    </row>
    <row r="40" spans="2:13" s="860" customFormat="1" ht="22.5" customHeight="1">
      <c r="B40" s="1637"/>
      <c r="C40" s="1640" t="s">
        <v>599</v>
      </c>
      <c r="D40" s="1641"/>
      <c r="E40" s="1642"/>
      <c r="F40" s="896"/>
      <c r="G40" s="896"/>
      <c r="H40" s="896"/>
      <c r="I40" s="897"/>
      <c r="J40" s="897"/>
      <c r="K40" s="857">
        <f>SUM(F40:J40)</f>
        <v>0</v>
      </c>
      <c r="L40" s="898">
        <f t="shared" si="2"/>
        <v>0</v>
      </c>
      <c r="M40" s="859"/>
    </row>
    <row r="41" spans="2:13" ht="20.100000000000001" customHeight="1">
      <c r="B41" s="899" t="s">
        <v>600</v>
      </c>
      <c r="C41" s="900"/>
      <c r="D41" s="901"/>
      <c r="E41" s="849"/>
      <c r="F41" s="902"/>
      <c r="G41" s="902"/>
      <c r="H41" s="902"/>
      <c r="I41" s="902"/>
      <c r="J41" s="902"/>
      <c r="K41" s="903"/>
      <c r="L41" s="904"/>
      <c r="M41" s="905"/>
    </row>
    <row r="42" spans="2:13" ht="14.25" customHeight="1">
      <c r="B42" s="1643">
        <v>1</v>
      </c>
      <c r="C42" s="1644"/>
      <c r="D42" s="1645"/>
      <c r="E42" s="909"/>
      <c r="F42" s="887"/>
      <c r="G42" s="887"/>
      <c r="H42" s="887"/>
      <c r="I42" s="888"/>
      <c r="J42" s="888"/>
      <c r="K42" s="889">
        <f>SUM(F42:J42)</f>
        <v>0</v>
      </c>
      <c r="L42" s="866">
        <f>F42*$F$8+G42*$G$8+H42*$H$8+J42*$J$8+I42*$I$8</f>
        <v>0</v>
      </c>
      <c r="M42" s="910"/>
    </row>
    <row r="43" spans="2:13" ht="14.25" customHeight="1">
      <c r="B43" s="906"/>
      <c r="C43" s="907"/>
      <c r="D43" s="908">
        <v>2</v>
      </c>
      <c r="E43" s="909"/>
      <c r="F43" s="887"/>
      <c r="G43" s="887"/>
      <c r="H43" s="887"/>
      <c r="I43" s="888"/>
      <c r="J43" s="888"/>
      <c r="K43" s="865">
        <f>SUM(F43:J43)</f>
        <v>0</v>
      </c>
      <c r="L43" s="866">
        <f>F43*$F$8+G43*$G$8+H43*$H$8+J43*$J$8+I43*$I$8</f>
        <v>0</v>
      </c>
      <c r="M43" s="910"/>
    </row>
    <row r="44" spans="2:13" ht="14.25" customHeight="1">
      <c r="B44" s="906"/>
      <c r="C44" s="907"/>
      <c r="D44" s="908">
        <v>3</v>
      </c>
      <c r="E44" s="909"/>
      <c r="F44" s="887"/>
      <c r="G44" s="887"/>
      <c r="H44" s="887"/>
      <c r="I44" s="888"/>
      <c r="J44" s="888"/>
      <c r="K44" s="865">
        <f>SUM(F44:J44)</f>
        <v>0</v>
      </c>
      <c r="L44" s="866">
        <f>F44*$F$8+G44*$G$8+H44*$H$8+J44*$J$8+I44*$I$8</f>
        <v>0</v>
      </c>
      <c r="M44" s="910"/>
    </row>
    <row r="45" spans="2:13" ht="14.25" customHeight="1">
      <c r="B45" s="1646">
        <v>4</v>
      </c>
      <c r="C45" s="1647"/>
      <c r="D45" s="1648"/>
      <c r="E45" s="909"/>
      <c r="F45" s="892"/>
      <c r="G45" s="892"/>
      <c r="H45" s="892"/>
      <c r="I45" s="893"/>
      <c r="J45" s="893"/>
      <c r="K45" s="865">
        <f>SUM(F45:J45)</f>
        <v>0</v>
      </c>
      <c r="L45" s="866">
        <f>F45*$F$8+G45*$G$8+H45*$H$8+J45*$J$8+I45*$I$8</f>
        <v>0</v>
      </c>
      <c r="M45" s="911"/>
    </row>
    <row r="46" spans="2:13" ht="14.25" customHeight="1">
      <c r="B46" s="1624">
        <v>5</v>
      </c>
      <c r="C46" s="1625"/>
      <c r="D46" s="1626"/>
      <c r="E46" s="909"/>
      <c r="F46" s="892"/>
      <c r="G46" s="892"/>
      <c r="H46" s="892"/>
      <c r="I46" s="893"/>
      <c r="J46" s="893"/>
      <c r="K46" s="872">
        <f>SUM(F46:J46)</f>
        <v>0</v>
      </c>
      <c r="L46" s="866">
        <f>F46*$F$8+G46*$G$8+H46*$H$8+J46*$J$8+I46*$I$8</f>
        <v>0</v>
      </c>
      <c r="M46" s="912"/>
    </row>
    <row r="47" spans="2:13" ht="24" customHeight="1">
      <c r="B47" s="1627" t="s">
        <v>601</v>
      </c>
      <c r="C47" s="1628"/>
      <c r="D47" s="1628"/>
      <c r="E47" s="1628"/>
      <c r="F47" s="913"/>
      <c r="G47" s="913"/>
      <c r="H47" s="913"/>
      <c r="I47" s="913"/>
      <c r="J47" s="913"/>
      <c r="K47" s="903"/>
      <c r="L47" s="903"/>
      <c r="M47" s="914"/>
    </row>
    <row r="48" spans="2:13" ht="15.75" customHeight="1">
      <c r="B48" s="915"/>
      <c r="C48" s="916"/>
      <c r="D48" s="917">
        <v>1</v>
      </c>
      <c r="E48" s="909" t="s">
        <v>536</v>
      </c>
      <c r="F48" s="892"/>
      <c r="G48" s="892"/>
      <c r="H48" s="892"/>
      <c r="I48" s="893"/>
      <c r="J48" s="893"/>
      <c r="K48" s="889">
        <f t="shared" ref="K48:K54" si="3">SUM(F48:J48)</f>
        <v>0</v>
      </c>
      <c r="L48" s="866">
        <f t="shared" ref="L48:L54" si="4">F48*$F$8+G48*$G$8+H48*$H$8+J48*$J$8+I48*$I$8</f>
        <v>0</v>
      </c>
      <c r="M48" s="910"/>
    </row>
    <row r="49" spans="2:13" ht="14.25" customHeight="1">
      <c r="B49" s="915"/>
      <c r="C49" s="916"/>
      <c r="D49" s="917">
        <v>2</v>
      </c>
      <c r="E49" s="909" t="s">
        <v>553</v>
      </c>
      <c r="F49" s="892"/>
      <c r="G49" s="892"/>
      <c r="H49" s="892"/>
      <c r="I49" s="893"/>
      <c r="J49" s="893"/>
      <c r="K49" s="865">
        <f t="shared" si="3"/>
        <v>0</v>
      </c>
      <c r="L49" s="866">
        <f t="shared" si="4"/>
        <v>0</v>
      </c>
      <c r="M49" s="911"/>
    </row>
    <row r="50" spans="2:13" ht="14.25" customHeight="1">
      <c r="B50" s="915"/>
      <c r="C50" s="916"/>
      <c r="D50" s="917">
        <v>3</v>
      </c>
      <c r="E50" s="909" t="s">
        <v>602</v>
      </c>
      <c r="F50" s="892"/>
      <c r="G50" s="892"/>
      <c r="H50" s="892"/>
      <c r="I50" s="893"/>
      <c r="J50" s="893"/>
      <c r="K50" s="865">
        <f t="shared" si="3"/>
        <v>0</v>
      </c>
      <c r="L50" s="866">
        <f t="shared" si="4"/>
        <v>0</v>
      </c>
      <c r="M50" s="911"/>
    </row>
    <row r="51" spans="2:13" ht="14.25" customHeight="1">
      <c r="B51" s="915"/>
      <c r="C51" s="916"/>
      <c r="D51" s="917">
        <v>4</v>
      </c>
      <c r="E51" s="909"/>
      <c r="F51" s="892"/>
      <c r="G51" s="892"/>
      <c r="H51" s="892"/>
      <c r="I51" s="893"/>
      <c r="J51" s="893"/>
      <c r="K51" s="865">
        <f t="shared" si="3"/>
        <v>0</v>
      </c>
      <c r="L51" s="866">
        <f t="shared" si="4"/>
        <v>0</v>
      </c>
      <c r="M51" s="911"/>
    </row>
    <row r="52" spans="2:13" ht="14.25" customHeight="1">
      <c r="B52" s="915"/>
      <c r="C52" s="916"/>
      <c r="D52" s="917">
        <v>5</v>
      </c>
      <c r="E52" s="909"/>
      <c r="F52" s="892"/>
      <c r="G52" s="892"/>
      <c r="H52" s="892"/>
      <c r="I52" s="893"/>
      <c r="J52" s="893"/>
      <c r="K52" s="865">
        <f t="shared" si="3"/>
        <v>0</v>
      </c>
      <c r="L52" s="866">
        <f t="shared" si="4"/>
        <v>0</v>
      </c>
      <c r="M52" s="911"/>
    </row>
    <row r="53" spans="2:13" ht="21.75" customHeight="1">
      <c r="B53" s="915"/>
      <c r="C53" s="916"/>
      <c r="D53" s="917">
        <v>6</v>
      </c>
      <c r="E53" s="909"/>
      <c r="F53" s="892"/>
      <c r="G53" s="892"/>
      <c r="H53" s="892"/>
      <c r="I53" s="893"/>
      <c r="J53" s="893"/>
      <c r="K53" s="865">
        <f t="shared" si="3"/>
        <v>0</v>
      </c>
      <c r="L53" s="866">
        <f t="shared" si="4"/>
        <v>0</v>
      </c>
      <c r="M53" s="911"/>
    </row>
    <row r="54" spans="2:13" ht="14.25" customHeight="1" thickBot="1">
      <c r="B54" s="918"/>
      <c r="C54" s="919"/>
      <c r="D54" s="920">
        <v>7</v>
      </c>
      <c r="E54" s="921"/>
      <c r="F54" s="922"/>
      <c r="G54" s="922"/>
      <c r="H54" s="922"/>
      <c r="I54" s="923"/>
      <c r="J54" s="923"/>
      <c r="K54" s="882">
        <f t="shared" si="3"/>
        <v>0</v>
      </c>
      <c r="L54" s="866">
        <f t="shared" si="4"/>
        <v>0</v>
      </c>
      <c r="M54" s="924"/>
    </row>
    <row r="55" spans="2:13" s="928" customFormat="1">
      <c r="B55" s="793"/>
      <c r="C55" s="793"/>
      <c r="D55" s="925" t="s">
        <v>378</v>
      </c>
      <c r="E55" s="926" t="s">
        <v>603</v>
      </c>
      <c r="F55" s="927"/>
      <c r="G55" s="927"/>
      <c r="H55" s="927"/>
      <c r="I55" s="927"/>
      <c r="J55" s="927"/>
      <c r="K55" s="927"/>
      <c r="L55" s="927"/>
    </row>
    <row r="56" spans="2:13" s="928" customFormat="1">
      <c r="B56" s="929"/>
      <c r="C56" s="929"/>
      <c r="D56" s="929"/>
      <c r="E56" s="930"/>
      <c r="F56" s="931"/>
      <c r="G56" s="931"/>
      <c r="H56" s="931"/>
      <c r="I56" s="931"/>
      <c r="J56" s="931"/>
      <c r="K56" s="932"/>
      <c r="L56" s="932"/>
    </row>
    <row r="57" spans="2:13" s="928" customFormat="1">
      <c r="B57" s="793"/>
      <c r="C57" s="793"/>
      <c r="D57" s="793"/>
      <c r="E57" s="933"/>
      <c r="F57" s="931"/>
      <c r="G57" s="931"/>
      <c r="H57" s="931"/>
      <c r="I57" s="931"/>
      <c r="J57" s="931"/>
      <c r="K57" s="931"/>
      <c r="L57" s="931"/>
    </row>
    <row r="58" spans="2:13" s="928" customFormat="1" ht="15.75">
      <c r="B58" s="1629" t="s">
        <v>604</v>
      </c>
      <c r="C58" s="1629"/>
      <c r="D58" s="1629"/>
      <c r="E58" s="1629"/>
      <c r="F58" s="934"/>
      <c r="G58" s="934"/>
      <c r="H58" s="934"/>
      <c r="I58" s="934"/>
      <c r="J58" s="935"/>
      <c r="K58" s="934"/>
      <c r="L58" s="934"/>
    </row>
    <row r="59" spans="2:13" s="928" customFormat="1">
      <c r="B59" s="793"/>
      <c r="C59" s="793"/>
      <c r="D59" s="793"/>
      <c r="E59" s="936"/>
      <c r="F59" s="937"/>
      <c r="G59" s="937"/>
      <c r="H59" s="937"/>
      <c r="I59" s="937"/>
      <c r="J59" s="938"/>
      <c r="K59" s="936"/>
      <c r="L59" s="936"/>
    </row>
    <row r="60" spans="2:13" s="928" customFormat="1">
      <c r="B60" s="793"/>
      <c r="C60" s="793"/>
      <c r="D60" s="793"/>
      <c r="E60" s="936"/>
      <c r="F60" s="939"/>
      <c r="G60" s="937"/>
      <c r="H60" s="937"/>
      <c r="I60" s="937"/>
      <c r="J60" s="938"/>
      <c r="K60" s="936"/>
      <c r="L60" s="936"/>
    </row>
    <row r="61" spans="2:13" s="928" customFormat="1">
      <c r="B61" s="793"/>
      <c r="C61" s="793"/>
      <c r="D61" s="793"/>
      <c r="E61" s="936"/>
      <c r="F61" s="937"/>
      <c r="G61" s="937"/>
      <c r="H61" s="937"/>
      <c r="I61" s="937"/>
      <c r="J61" s="938"/>
      <c r="K61" s="936"/>
      <c r="L61" s="936"/>
    </row>
    <row r="62" spans="2:13" s="928" customFormat="1">
      <c r="B62" s="793"/>
      <c r="C62" s="793"/>
      <c r="D62" s="793"/>
      <c r="E62" s="793"/>
      <c r="F62" s="793"/>
      <c r="G62" s="793"/>
      <c r="H62" s="793"/>
      <c r="I62" s="793"/>
      <c r="J62" s="793"/>
      <c r="K62" s="793"/>
      <c r="L62" s="793"/>
    </row>
  </sheetData>
  <sheetProtection algorithmName="SHA-512" hashValue="1y6KHZeqq69qG7nKB0E6w45mxYZqytO5TL205NYhKgrn82mUJr6wiql3q6ybOrDjupxUGGSva3BqRMk8VtJT4g==" saltValue="7Fqtgp8sx1Vw2N98oPMzvA==" spinCount="100000" sheet="1" formatRows="0"/>
  <mergeCells count="18">
    <mergeCell ref="B46:D46"/>
    <mergeCell ref="B47:E47"/>
    <mergeCell ref="B58:E58"/>
    <mergeCell ref="B17:C23"/>
    <mergeCell ref="B24:B40"/>
    <mergeCell ref="C24:C39"/>
    <mergeCell ref="C40:E40"/>
    <mergeCell ref="B42:D42"/>
    <mergeCell ref="B45:D45"/>
    <mergeCell ref="B2:J2"/>
    <mergeCell ref="B3:M3"/>
    <mergeCell ref="A4:D4"/>
    <mergeCell ref="J4:M4"/>
    <mergeCell ref="B5:E9"/>
    <mergeCell ref="F5:J5"/>
    <mergeCell ref="M5:M9"/>
    <mergeCell ref="F7:J7"/>
    <mergeCell ref="F9:J9"/>
  </mergeCells>
  <printOptions horizontalCentered="1"/>
  <pageMargins left="1.1417322834645669" right="0.11811023622047245" top="0.51181102362204722" bottom="0.70866141732283472" header="0.51181102362204722" footer="0.51181102362204722"/>
  <pageSetup paperSize="9" scale="73"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CFF0E35C-F0CC-4AB3-B1A7-DBB8AD269695}">
          <x14:formula1>
            <xm:f>słownik!$A$2:$A$57</xm:f>
          </x14:formula1>
          <xm:sqref>E42:E46 E51:E54 E27</xm:sqref>
        </x14:dataValidation>
        <x14:dataValidation type="list" allowBlank="1" showInputMessage="1" showErrorMessage="1" xr:uid="{8396522C-1A79-4D69-89E6-3ABFFF1F80DE}">
          <x14:formula1>
            <xm:f>słownik!$L$60:$L$66</xm:f>
          </x14:formula1>
          <xm:sqref>J4</xm:sqref>
        </x14:dataValidation>
        <x14:dataValidation type="list" allowBlank="1" showInputMessage="1" showErrorMessage="1" xr:uid="{B9D95582-6901-4E84-A4DB-8910880128D0}">
          <x14:formula1>
            <xm:f>słownik!#REF!</xm:f>
          </x14:formula1>
          <xm:sqref>E48:E50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59BD-4E3B-41C8-9B91-741B14BF2D22}">
  <dimension ref="A1:M62"/>
  <sheetViews>
    <sheetView view="pageBreakPreview" zoomScaleNormal="100" zoomScaleSheetLayoutView="100" workbookViewId="0">
      <selection activeCell="K1" sqref="K1"/>
    </sheetView>
  </sheetViews>
  <sheetFormatPr defaultColWidth="9.28515625" defaultRowHeight="12.75"/>
  <cols>
    <col min="1" max="1" width="4.7109375" style="793" customWidth="1"/>
    <col min="2" max="2" width="3.7109375" style="793" customWidth="1"/>
    <col min="3" max="3" width="3.42578125" style="793" customWidth="1"/>
    <col min="4" max="4" width="4.28515625" style="793" customWidth="1"/>
    <col min="5" max="5" width="38" style="793" customWidth="1"/>
    <col min="6" max="10" width="6.7109375" style="793" customWidth="1"/>
    <col min="11" max="11" width="9.42578125" style="793" customWidth="1"/>
    <col min="12" max="12" width="9.85546875" style="793" customWidth="1"/>
    <col min="13" max="13" width="12.5703125" style="928" customWidth="1"/>
    <col min="14" max="16384" width="9.28515625" style="793"/>
  </cols>
  <sheetData>
    <row r="1" spans="1:13" ht="18">
      <c r="B1" s="794"/>
      <c r="C1" s="794"/>
      <c r="D1" s="794"/>
      <c r="E1" s="795" t="str">
        <f>' zestaw 1'!$C$1</f>
        <v>??</v>
      </c>
      <c r="F1" s="796"/>
      <c r="G1" s="796"/>
      <c r="H1" s="796"/>
      <c r="I1" s="796"/>
      <c r="J1" s="796"/>
      <c r="K1" s="1057" t="str">
        <f>wizyt!B1</f>
        <v xml:space="preserve"> </v>
      </c>
      <c r="L1" s="1058" t="str">
        <f>wizyt!D1</f>
        <v xml:space="preserve"> </v>
      </c>
      <c r="M1" s="797"/>
    </row>
    <row r="2" spans="1:13" ht="20.25">
      <c r="B2" s="1600" t="s">
        <v>570</v>
      </c>
      <c r="C2" s="1600"/>
      <c r="D2" s="1600"/>
      <c r="E2" s="1600"/>
      <c r="F2" s="1600"/>
      <c r="G2" s="1600"/>
      <c r="H2" s="1600"/>
      <c r="I2" s="1600"/>
      <c r="J2" s="1600"/>
      <c r="K2" s="798" t="str">
        <f>wizyt!H4</f>
        <v>2023/2024</v>
      </c>
      <c r="L2" s="798"/>
      <c r="M2" s="798"/>
    </row>
    <row r="3" spans="1:13" ht="18.75" customHeight="1">
      <c r="B3" s="1601" t="s">
        <v>571</v>
      </c>
      <c r="C3" s="1601"/>
      <c r="D3" s="1601"/>
      <c r="E3" s="1601"/>
      <c r="F3" s="1601"/>
      <c r="G3" s="1601"/>
      <c r="H3" s="1601"/>
      <c r="I3" s="1601"/>
      <c r="J3" s="1601"/>
      <c r="K3" s="1601"/>
      <c r="L3" s="1601"/>
      <c r="M3" s="1601"/>
    </row>
    <row r="4" spans="1:13" ht="27" customHeight="1" thickBot="1">
      <c r="A4" s="1602"/>
      <c r="B4" s="1602"/>
      <c r="C4" s="1602"/>
      <c r="D4" s="1602"/>
      <c r="E4" s="940" t="s">
        <v>605</v>
      </c>
      <c r="F4" s="800"/>
      <c r="G4" s="800"/>
      <c r="H4" s="800" t="s">
        <v>572</v>
      </c>
      <c r="I4" s="800"/>
      <c r="J4" s="1603" t="s">
        <v>237</v>
      </c>
      <c r="K4" s="1603"/>
      <c r="L4" s="1603"/>
      <c r="M4" s="1603"/>
    </row>
    <row r="5" spans="1:13" ht="12.75" customHeight="1">
      <c r="B5" s="1604" t="s">
        <v>573</v>
      </c>
      <c r="C5" s="1605"/>
      <c r="D5" s="1605"/>
      <c r="E5" s="1606"/>
      <c r="F5" s="1613" t="s">
        <v>574</v>
      </c>
      <c r="G5" s="1614"/>
      <c r="H5" s="1614"/>
      <c r="I5" s="1614"/>
      <c r="J5" s="1615"/>
      <c r="K5" s="801" t="s">
        <v>575</v>
      </c>
      <c r="L5" s="802" t="s">
        <v>475</v>
      </c>
      <c r="M5" s="1616" t="s">
        <v>576</v>
      </c>
    </row>
    <row r="6" spans="1:13" ht="12.75" customHeight="1">
      <c r="B6" s="1607"/>
      <c r="C6" s="1608"/>
      <c r="D6" s="1608"/>
      <c r="E6" s="1609"/>
      <c r="F6" s="803" t="s">
        <v>461</v>
      </c>
      <c r="G6" s="804" t="s">
        <v>462</v>
      </c>
      <c r="H6" s="804" t="s">
        <v>463</v>
      </c>
      <c r="I6" s="804" t="s">
        <v>464</v>
      </c>
      <c r="J6" s="804" t="s">
        <v>465</v>
      </c>
      <c r="K6" s="805" t="s">
        <v>577</v>
      </c>
      <c r="L6" s="806" t="s">
        <v>577</v>
      </c>
      <c r="M6" s="1617"/>
    </row>
    <row r="7" spans="1:13" ht="12.75" customHeight="1">
      <c r="B7" s="1607"/>
      <c r="C7" s="1608"/>
      <c r="D7" s="1608"/>
      <c r="E7" s="1609"/>
      <c r="F7" s="1619" t="s">
        <v>578</v>
      </c>
      <c r="G7" s="1619"/>
      <c r="H7" s="1619"/>
      <c r="I7" s="1619"/>
      <c r="J7" s="1620"/>
      <c r="K7" s="807" t="s">
        <v>579</v>
      </c>
      <c r="L7" s="808" t="s">
        <v>580</v>
      </c>
      <c r="M7" s="1617"/>
    </row>
    <row r="8" spans="1:13" ht="12.75" customHeight="1">
      <c r="B8" s="1607"/>
      <c r="C8" s="1608"/>
      <c r="D8" s="1608"/>
      <c r="E8" s="1609"/>
      <c r="F8" s="809">
        <f>' kalendarz A'!$F$31</f>
        <v>32</v>
      </c>
      <c r="G8" s="809">
        <f>' kalendarz A'!$F$31</f>
        <v>32</v>
      </c>
      <c r="H8" s="809">
        <f>' kalendarz A'!$F$31</f>
        <v>32</v>
      </c>
      <c r="I8" s="809">
        <f>' kalendarz A'!$F$31</f>
        <v>32</v>
      </c>
      <c r="J8" s="809">
        <f>' kalendarz A'!$F$32</f>
        <v>16</v>
      </c>
      <c r="K8" s="805" t="s">
        <v>581</v>
      </c>
      <c r="L8" s="806" t="s">
        <v>582</v>
      </c>
      <c r="M8" s="1617"/>
    </row>
    <row r="9" spans="1:13" ht="16.5" customHeight="1" thickBot="1">
      <c r="B9" s="1610"/>
      <c r="C9" s="1611"/>
      <c r="D9" s="1611"/>
      <c r="E9" s="1612"/>
      <c r="F9" s="1621" t="s">
        <v>583</v>
      </c>
      <c r="G9" s="1622"/>
      <c r="H9" s="1622"/>
      <c r="I9" s="1622"/>
      <c r="J9" s="1623"/>
      <c r="K9" s="810" t="s">
        <v>584</v>
      </c>
      <c r="L9" s="811" t="s">
        <v>584</v>
      </c>
      <c r="M9" s="1618"/>
    </row>
    <row r="10" spans="1:13" ht="27" customHeight="1" thickBot="1">
      <c r="B10" s="812"/>
      <c r="C10" s="813"/>
      <c r="D10" s="813"/>
      <c r="E10" s="814" t="s">
        <v>585</v>
      </c>
      <c r="F10" s="815">
        <f>F14+F15+F11</f>
        <v>24</v>
      </c>
      <c r="G10" s="815">
        <f>G14+G15+G11</f>
        <v>23</v>
      </c>
      <c r="H10" s="815">
        <f>H14+H15+H11</f>
        <v>22</v>
      </c>
      <c r="I10" s="815">
        <f>I14+I15+I11</f>
        <v>20</v>
      </c>
      <c r="J10" s="815">
        <f>J14+J15+J11</f>
        <v>14</v>
      </c>
      <c r="K10" s="815">
        <f>K15+K11</f>
        <v>103</v>
      </c>
      <c r="L10" s="816">
        <f>L14+L15+L11</f>
        <v>3072</v>
      </c>
      <c r="M10" s="817"/>
    </row>
    <row r="11" spans="1:13" ht="23.25" customHeight="1">
      <c r="B11" s="818"/>
      <c r="C11" s="819"/>
      <c r="D11" s="819"/>
      <c r="E11" s="820" t="s">
        <v>586</v>
      </c>
      <c r="F11" s="821">
        <f>SUM(F12:F13)</f>
        <v>24</v>
      </c>
      <c r="G11" s="821">
        <f>SUM(G12:G13)</f>
        <v>23</v>
      </c>
      <c r="H11" s="821">
        <f>SUM(H12:H13)</f>
        <v>22</v>
      </c>
      <c r="I11" s="821">
        <f>SUM(I12:I13)</f>
        <v>20</v>
      </c>
      <c r="J11" s="822">
        <f>SUM(J12:J13)</f>
        <v>14</v>
      </c>
      <c r="K11" s="823">
        <f>SUM(F11:J11)</f>
        <v>103</v>
      </c>
      <c r="L11" s="824">
        <f>SUM(L12:L13)</f>
        <v>3072</v>
      </c>
      <c r="M11" s="825"/>
    </row>
    <row r="12" spans="1:13" ht="14.25" customHeight="1">
      <c r="B12" s="826"/>
      <c r="C12" s="827"/>
      <c r="D12" s="827"/>
      <c r="E12" s="828" t="s">
        <v>587</v>
      </c>
      <c r="F12" s="829">
        <f>SUM(F17:F23)</f>
        <v>0</v>
      </c>
      <c r="G12" s="829">
        <f>SUM(G17:G23)</f>
        <v>0</v>
      </c>
      <c r="H12" s="829">
        <f>SUM(H17:H23)</f>
        <v>0</v>
      </c>
      <c r="I12" s="829">
        <f>SUM(I17:I23)</f>
        <v>0</v>
      </c>
      <c r="J12" s="830">
        <f>SUM(J17:J23)</f>
        <v>0</v>
      </c>
      <c r="K12" s="831">
        <f>SUM(F12:J12)</f>
        <v>0</v>
      </c>
      <c r="L12" s="832">
        <f>SUM(L17:L23)</f>
        <v>0</v>
      </c>
      <c r="M12" s="825"/>
    </row>
    <row r="13" spans="1:13" ht="14.25" customHeight="1">
      <c r="B13" s="833"/>
      <c r="C13" s="834"/>
      <c r="D13" s="834"/>
      <c r="E13" s="835" t="s">
        <v>588</v>
      </c>
      <c r="F13" s="836">
        <f>SUM(F24:F40)</f>
        <v>24</v>
      </c>
      <c r="G13" s="836">
        <f t="shared" ref="G13:J13" si="0">SUM(G24:G40)</f>
        <v>23</v>
      </c>
      <c r="H13" s="836">
        <f t="shared" si="0"/>
        <v>22</v>
      </c>
      <c r="I13" s="836">
        <f>SUM(I24:I40)</f>
        <v>20</v>
      </c>
      <c r="J13" s="836">
        <f t="shared" si="0"/>
        <v>14</v>
      </c>
      <c r="K13" s="831">
        <f>SUM(F13:J13)</f>
        <v>103</v>
      </c>
      <c r="L13" s="837">
        <f>SUM(L24:L40)</f>
        <v>3072</v>
      </c>
      <c r="M13" s="838"/>
    </row>
    <row r="14" spans="1:13" ht="14.25" customHeight="1">
      <c r="B14" s="826"/>
      <c r="C14" s="827"/>
      <c r="D14" s="827"/>
      <c r="E14" s="828" t="s">
        <v>589</v>
      </c>
      <c r="F14" s="829">
        <f>SUM(F42:F46)</f>
        <v>0</v>
      </c>
      <c r="G14" s="829">
        <f>SUM(G42:G46)</f>
        <v>0</v>
      </c>
      <c r="H14" s="829">
        <f>SUM(H42:H46)</f>
        <v>0</v>
      </c>
      <c r="I14" s="829">
        <f>SUM(I42:I46)</f>
        <v>0</v>
      </c>
      <c r="J14" s="829">
        <f>SUM(J42:J46)</f>
        <v>0</v>
      </c>
      <c r="K14" s="831">
        <f>SUM(F14:J14)</f>
        <v>0</v>
      </c>
      <c r="L14" s="832">
        <f>SUM(L42:L46)</f>
        <v>0</v>
      </c>
      <c r="M14" s="825"/>
    </row>
    <row r="15" spans="1:13" ht="21" customHeight="1">
      <c r="B15" s="839"/>
      <c r="C15" s="840"/>
      <c r="D15" s="841"/>
      <c r="E15" s="842" t="s">
        <v>590</v>
      </c>
      <c r="F15" s="843">
        <f>SUM(F48:F54)</f>
        <v>0</v>
      </c>
      <c r="G15" s="843">
        <f>SUM(G48:G54)</f>
        <v>0</v>
      </c>
      <c r="H15" s="843">
        <f>SUM(H48:H54)</f>
        <v>0</v>
      </c>
      <c r="I15" s="843">
        <f>SUM(I48:I54)</f>
        <v>0</v>
      </c>
      <c r="J15" s="843">
        <f>SUM(J48:J54)</f>
        <v>0</v>
      </c>
      <c r="K15" s="844">
        <f>SUM(F15:J15)</f>
        <v>0</v>
      </c>
      <c r="L15" s="845">
        <f>SUM(L48:L54)</f>
        <v>0</v>
      </c>
      <c r="M15" s="846"/>
    </row>
    <row r="16" spans="1:13" ht="23.45" customHeight="1">
      <c r="B16" s="847"/>
      <c r="C16" s="848"/>
      <c r="D16" s="848"/>
      <c r="E16" s="849" t="s">
        <v>591</v>
      </c>
      <c r="F16" s="850"/>
      <c r="G16" s="850"/>
      <c r="H16" s="850"/>
      <c r="I16" s="850"/>
      <c r="J16" s="850"/>
      <c r="K16" s="850"/>
      <c r="L16" s="851"/>
      <c r="M16" s="852"/>
    </row>
    <row r="17" spans="2:13" s="860" customFormat="1" ht="14.25" customHeight="1">
      <c r="B17" s="1630" t="s">
        <v>592</v>
      </c>
      <c r="C17" s="1631"/>
      <c r="D17" s="853">
        <v>1</v>
      </c>
      <c r="E17" s="854" t="s">
        <v>541</v>
      </c>
      <c r="F17" s="941"/>
      <c r="G17" s="942"/>
      <c r="H17" s="855"/>
      <c r="I17" s="856"/>
      <c r="J17" s="856"/>
      <c r="K17" s="857">
        <f t="shared" ref="K17:K37" si="1">SUM(F17:J17)</f>
        <v>0</v>
      </c>
      <c r="L17" s="858">
        <f t="shared" ref="L17:L40" si="2">F17*$F$8+G17*$G$8+H17*$H$8+J17*$J$8+I17*$I$8</f>
        <v>0</v>
      </c>
      <c r="M17" s="859"/>
    </row>
    <row r="18" spans="2:13" s="860" customFormat="1" ht="14.25" customHeight="1">
      <c r="B18" s="1632"/>
      <c r="C18" s="1633"/>
      <c r="D18" s="861">
        <v>2</v>
      </c>
      <c r="E18" s="862" t="s">
        <v>554</v>
      </c>
      <c r="F18" s="943"/>
      <c r="G18" s="944"/>
      <c r="H18" s="863"/>
      <c r="I18" s="864"/>
      <c r="J18" s="864"/>
      <c r="K18" s="865">
        <f t="shared" si="1"/>
        <v>0</v>
      </c>
      <c r="L18" s="866">
        <f t="shared" si="2"/>
        <v>0</v>
      </c>
      <c r="M18" s="867"/>
    </row>
    <row r="19" spans="2:13" s="860" customFormat="1" ht="14.25" customHeight="1">
      <c r="B19" s="1632"/>
      <c r="C19" s="1633"/>
      <c r="D19" s="861">
        <v>3</v>
      </c>
      <c r="E19" s="862" t="s">
        <v>555</v>
      </c>
      <c r="F19" s="943"/>
      <c r="G19" s="944"/>
      <c r="H19" s="863"/>
      <c r="I19" s="864"/>
      <c r="J19" s="864"/>
      <c r="K19" s="865">
        <f t="shared" si="1"/>
        <v>0</v>
      </c>
      <c r="L19" s="866">
        <f t="shared" si="2"/>
        <v>0</v>
      </c>
      <c r="M19" s="867"/>
    </row>
    <row r="20" spans="2:13" s="860" customFormat="1" ht="14.25" customHeight="1">
      <c r="B20" s="1632"/>
      <c r="C20" s="1633"/>
      <c r="D20" s="861">
        <v>4</v>
      </c>
      <c r="E20" s="862" t="s">
        <v>594</v>
      </c>
      <c r="F20" s="943"/>
      <c r="G20" s="944"/>
      <c r="H20" s="863"/>
      <c r="I20" s="864"/>
      <c r="J20" s="864"/>
      <c r="K20" s="865">
        <f>SUM(F20:J20)</f>
        <v>0</v>
      </c>
      <c r="L20" s="866">
        <f t="shared" si="2"/>
        <v>0</v>
      </c>
      <c r="M20" s="867"/>
    </row>
    <row r="21" spans="2:13" s="860" customFormat="1" ht="14.25" customHeight="1">
      <c r="B21" s="1632"/>
      <c r="C21" s="1633"/>
      <c r="D21" s="868">
        <v>5</v>
      </c>
      <c r="E21" s="869" t="s">
        <v>551</v>
      </c>
      <c r="F21" s="945"/>
      <c r="G21" s="946"/>
      <c r="H21" s="870"/>
      <c r="I21" s="871"/>
      <c r="J21" s="871"/>
      <c r="K21" s="872">
        <f t="shared" si="1"/>
        <v>0</v>
      </c>
      <c r="L21" s="866">
        <f t="shared" si="2"/>
        <v>0</v>
      </c>
      <c r="M21" s="873"/>
    </row>
    <row r="22" spans="2:13" s="860" customFormat="1" ht="14.25" customHeight="1">
      <c r="B22" s="1632"/>
      <c r="C22" s="1633"/>
      <c r="D22" s="874">
        <v>6</v>
      </c>
      <c r="E22" s="875" t="s">
        <v>548</v>
      </c>
      <c r="F22" s="947"/>
      <c r="G22" s="946"/>
      <c r="H22" s="870"/>
      <c r="I22" s="871"/>
      <c r="J22" s="871"/>
      <c r="K22" s="872">
        <f t="shared" si="1"/>
        <v>0</v>
      </c>
      <c r="L22" s="866">
        <f t="shared" si="2"/>
        <v>0</v>
      </c>
      <c r="M22" s="873"/>
    </row>
    <row r="23" spans="2:13" s="860" customFormat="1" ht="14.25" customHeight="1" thickBot="1">
      <c r="B23" s="1634"/>
      <c r="C23" s="1635"/>
      <c r="D23" s="877">
        <v>7</v>
      </c>
      <c r="E23" s="878" t="s">
        <v>606</v>
      </c>
      <c r="F23" s="948"/>
      <c r="G23" s="949"/>
      <c r="H23" s="880"/>
      <c r="I23" s="881"/>
      <c r="J23" s="881"/>
      <c r="K23" s="882">
        <f t="shared" si="1"/>
        <v>0</v>
      </c>
      <c r="L23" s="883">
        <f t="shared" si="2"/>
        <v>0</v>
      </c>
      <c r="M23" s="884"/>
    </row>
    <row r="24" spans="2:13" s="860" customFormat="1" ht="14.25" customHeight="1">
      <c r="B24" s="1636" t="s">
        <v>595</v>
      </c>
      <c r="C24" s="1638" t="s">
        <v>596</v>
      </c>
      <c r="D24" s="885">
        <v>1</v>
      </c>
      <c r="E24" s="886" t="s">
        <v>545</v>
      </c>
      <c r="F24" s="950">
        <v>4</v>
      </c>
      <c r="G24" s="951">
        <v>3</v>
      </c>
      <c r="H24" s="887">
        <v>3</v>
      </c>
      <c r="I24" s="888">
        <v>3</v>
      </c>
      <c r="J24" s="888">
        <v>3</v>
      </c>
      <c r="K24" s="889">
        <f t="shared" si="1"/>
        <v>16</v>
      </c>
      <c r="L24" s="866">
        <f t="shared" si="2"/>
        <v>464</v>
      </c>
      <c r="M24" s="890"/>
    </row>
    <row r="25" spans="2:13" s="860" customFormat="1" ht="14.25" customHeight="1">
      <c r="B25" s="1636"/>
      <c r="C25" s="1638"/>
      <c r="D25" s="891">
        <v>2</v>
      </c>
      <c r="E25" s="862" t="s">
        <v>597</v>
      </c>
      <c r="F25" s="952">
        <v>3</v>
      </c>
      <c r="G25" s="953">
        <v>3</v>
      </c>
      <c r="H25" s="892">
        <v>2</v>
      </c>
      <c r="I25" s="893">
        <v>2</v>
      </c>
      <c r="J25" s="893">
        <v>2</v>
      </c>
      <c r="K25" s="865">
        <f t="shared" si="1"/>
        <v>12</v>
      </c>
      <c r="L25" s="866">
        <f t="shared" si="2"/>
        <v>352</v>
      </c>
      <c r="M25" s="867"/>
    </row>
    <row r="26" spans="2:13" s="860" customFormat="1" ht="14.25" customHeight="1">
      <c r="B26" s="1636"/>
      <c r="C26" s="1638"/>
      <c r="D26" s="891">
        <v>3</v>
      </c>
      <c r="E26" s="862" t="s">
        <v>598</v>
      </c>
      <c r="F26" s="952">
        <v>1</v>
      </c>
      <c r="G26" s="953">
        <v>2</v>
      </c>
      <c r="H26" s="892">
        <v>2</v>
      </c>
      <c r="I26" s="893">
        <v>2</v>
      </c>
      <c r="J26" s="893">
        <v>1</v>
      </c>
      <c r="K26" s="865">
        <f t="shared" si="1"/>
        <v>8</v>
      </c>
      <c r="L26" s="866">
        <f t="shared" si="2"/>
        <v>240</v>
      </c>
      <c r="M26" s="867"/>
    </row>
    <row r="27" spans="2:13" s="860" customFormat="1" ht="14.25" customHeight="1">
      <c r="B27" s="1636"/>
      <c r="C27" s="1638"/>
      <c r="D27" s="891">
        <v>4</v>
      </c>
      <c r="E27" s="894"/>
      <c r="F27" s="952">
        <v>1</v>
      </c>
      <c r="G27" s="953"/>
      <c r="H27" s="892"/>
      <c r="I27" s="893"/>
      <c r="J27" s="893"/>
      <c r="K27" s="865">
        <f>SUM(F27:J27)</f>
        <v>1</v>
      </c>
      <c r="L27" s="866">
        <f t="shared" si="2"/>
        <v>32</v>
      </c>
      <c r="M27" s="867"/>
    </row>
    <row r="28" spans="2:13" s="860" customFormat="1" ht="14.25" customHeight="1">
      <c r="B28" s="1636"/>
      <c r="C28" s="1638"/>
      <c r="D28" s="891">
        <v>5</v>
      </c>
      <c r="E28" s="862" t="s">
        <v>539</v>
      </c>
      <c r="F28" s="952">
        <v>2</v>
      </c>
      <c r="G28" s="953">
        <v>2</v>
      </c>
      <c r="H28" s="892">
        <v>1</v>
      </c>
      <c r="I28" s="893">
        <v>1</v>
      </c>
      <c r="J28" s="893">
        <v>1</v>
      </c>
      <c r="K28" s="865">
        <f>SUM(F28:J28)</f>
        <v>7</v>
      </c>
      <c r="L28" s="866">
        <f t="shared" si="2"/>
        <v>208</v>
      </c>
      <c r="M28" s="867"/>
    </row>
    <row r="29" spans="2:13" s="860" customFormat="1" ht="14.25" customHeight="1">
      <c r="B29" s="1636"/>
      <c r="C29" s="1638"/>
      <c r="D29" s="891">
        <v>6</v>
      </c>
      <c r="E29" s="862" t="s">
        <v>607</v>
      </c>
      <c r="F29" s="952">
        <v>1</v>
      </c>
      <c r="G29" s="953">
        <v>1</v>
      </c>
      <c r="H29" s="892">
        <v>1</v>
      </c>
      <c r="I29" s="893"/>
      <c r="J29" s="893"/>
      <c r="K29" s="865">
        <f t="shared" si="1"/>
        <v>3</v>
      </c>
      <c r="L29" s="866">
        <f t="shared" si="2"/>
        <v>96</v>
      </c>
      <c r="M29" s="867"/>
    </row>
    <row r="30" spans="2:13" s="860" customFormat="1" ht="14.25" customHeight="1">
      <c r="B30" s="1636"/>
      <c r="C30" s="1638"/>
      <c r="D30" s="891">
        <v>7</v>
      </c>
      <c r="E30" s="862" t="s">
        <v>549</v>
      </c>
      <c r="F30" s="952"/>
      <c r="G30" s="953"/>
      <c r="H30" s="892">
        <v>1</v>
      </c>
      <c r="I30" s="893">
        <v>1</v>
      </c>
      <c r="J30" s="893"/>
      <c r="K30" s="865">
        <f t="shared" si="1"/>
        <v>2</v>
      </c>
      <c r="L30" s="866">
        <f t="shared" si="2"/>
        <v>64</v>
      </c>
      <c r="M30" s="867"/>
    </row>
    <row r="31" spans="2:13" s="860" customFormat="1" ht="14.25" customHeight="1">
      <c r="B31" s="1636"/>
      <c r="C31" s="1638"/>
      <c r="D31" s="891">
        <v>8</v>
      </c>
      <c r="E31" s="862" t="s">
        <v>538</v>
      </c>
      <c r="F31" s="952">
        <v>1</v>
      </c>
      <c r="G31" s="953">
        <v>1</v>
      </c>
      <c r="H31" s="892">
        <v>1</v>
      </c>
      <c r="I31" s="893">
        <v>1</v>
      </c>
      <c r="J31" s="893"/>
      <c r="K31" s="865">
        <f t="shared" si="1"/>
        <v>4</v>
      </c>
      <c r="L31" s="866">
        <f t="shared" si="2"/>
        <v>128</v>
      </c>
      <c r="M31" s="867"/>
    </row>
    <row r="32" spans="2:13" s="860" customFormat="1" ht="14.25" customHeight="1">
      <c r="B32" s="1636"/>
      <c r="C32" s="1638"/>
      <c r="D32" s="891">
        <v>9</v>
      </c>
      <c r="E32" s="862" t="s">
        <v>532</v>
      </c>
      <c r="F32" s="952">
        <v>1</v>
      </c>
      <c r="G32" s="953">
        <v>1</v>
      </c>
      <c r="H32" s="892">
        <v>1</v>
      </c>
      <c r="I32" s="893">
        <v>1</v>
      </c>
      <c r="J32" s="893"/>
      <c r="K32" s="865">
        <f t="shared" si="1"/>
        <v>4</v>
      </c>
      <c r="L32" s="866">
        <f t="shared" si="2"/>
        <v>128</v>
      </c>
      <c r="M32" s="867"/>
    </row>
    <row r="33" spans="2:13" s="860" customFormat="1" ht="14.25" customHeight="1">
      <c r="B33" s="1636"/>
      <c r="C33" s="1638"/>
      <c r="D33" s="891">
        <v>10</v>
      </c>
      <c r="E33" s="862" t="s">
        <v>534</v>
      </c>
      <c r="F33" s="952">
        <v>1</v>
      </c>
      <c r="G33" s="953">
        <v>1</v>
      </c>
      <c r="H33" s="892">
        <v>1</v>
      </c>
      <c r="I33" s="893">
        <v>1</v>
      </c>
      <c r="J33" s="893"/>
      <c r="K33" s="865">
        <f t="shared" si="1"/>
        <v>4</v>
      </c>
      <c r="L33" s="866">
        <f t="shared" si="2"/>
        <v>128</v>
      </c>
      <c r="M33" s="867"/>
    </row>
    <row r="34" spans="2:13" s="860" customFormat="1" ht="14.25" customHeight="1">
      <c r="B34" s="1636"/>
      <c r="C34" s="1638"/>
      <c r="D34" s="891">
        <v>11</v>
      </c>
      <c r="E34" s="862" t="s">
        <v>537</v>
      </c>
      <c r="F34" s="952">
        <v>1</v>
      </c>
      <c r="G34" s="953">
        <v>1</v>
      </c>
      <c r="H34" s="892">
        <v>1</v>
      </c>
      <c r="I34" s="893">
        <v>1</v>
      </c>
      <c r="J34" s="893"/>
      <c r="K34" s="865">
        <f t="shared" si="1"/>
        <v>4</v>
      </c>
      <c r="L34" s="866">
        <f t="shared" si="2"/>
        <v>128</v>
      </c>
      <c r="M34" s="867"/>
    </row>
    <row r="35" spans="2:13" s="860" customFormat="1" ht="14.25" customHeight="1">
      <c r="B35" s="1636"/>
      <c r="C35" s="1638"/>
      <c r="D35" s="891">
        <v>12</v>
      </c>
      <c r="E35" s="862" t="s">
        <v>546</v>
      </c>
      <c r="F35" s="952">
        <v>2</v>
      </c>
      <c r="G35" s="953">
        <v>3</v>
      </c>
      <c r="H35" s="892">
        <v>3</v>
      </c>
      <c r="I35" s="893">
        <v>3</v>
      </c>
      <c r="J35" s="893">
        <v>3</v>
      </c>
      <c r="K35" s="865">
        <f t="shared" si="1"/>
        <v>14</v>
      </c>
      <c r="L35" s="866">
        <f t="shared" si="2"/>
        <v>400</v>
      </c>
      <c r="M35" s="867"/>
    </row>
    <row r="36" spans="2:13" s="860" customFormat="1" ht="14.25" customHeight="1">
      <c r="B36" s="1636"/>
      <c r="C36" s="1638"/>
      <c r="D36" s="891">
        <v>13</v>
      </c>
      <c r="E36" s="862" t="s">
        <v>542</v>
      </c>
      <c r="F36" s="952">
        <v>1</v>
      </c>
      <c r="G36" s="953">
        <v>1</v>
      </c>
      <c r="H36" s="892">
        <v>1</v>
      </c>
      <c r="I36" s="893"/>
      <c r="J36" s="893"/>
      <c r="K36" s="865">
        <f t="shared" si="1"/>
        <v>3</v>
      </c>
      <c r="L36" s="866">
        <f t="shared" si="2"/>
        <v>96</v>
      </c>
      <c r="M36" s="867"/>
    </row>
    <row r="37" spans="2:13" s="860" customFormat="1" ht="14.25" customHeight="1">
      <c r="B37" s="1636"/>
      <c r="C37" s="1638"/>
      <c r="D37" s="891">
        <v>14</v>
      </c>
      <c r="E37" s="862" t="s">
        <v>559</v>
      </c>
      <c r="F37" s="952">
        <v>3</v>
      </c>
      <c r="G37" s="953">
        <v>3</v>
      </c>
      <c r="H37" s="892">
        <v>3</v>
      </c>
      <c r="I37" s="893">
        <v>3</v>
      </c>
      <c r="J37" s="893">
        <v>3</v>
      </c>
      <c r="K37" s="865">
        <f t="shared" si="1"/>
        <v>15</v>
      </c>
      <c r="L37" s="866">
        <f t="shared" si="2"/>
        <v>432</v>
      </c>
      <c r="M37" s="867"/>
    </row>
    <row r="38" spans="2:13" s="860" customFormat="1" ht="14.25" customHeight="1">
      <c r="B38" s="1636"/>
      <c r="C38" s="1638"/>
      <c r="D38" s="891">
        <v>15</v>
      </c>
      <c r="E38" s="862" t="s">
        <v>535</v>
      </c>
      <c r="F38" s="952">
        <v>1</v>
      </c>
      <c r="G38" s="953"/>
      <c r="H38" s="892"/>
      <c r="I38" s="893"/>
      <c r="J38" s="893"/>
      <c r="K38" s="865">
        <f>SUM(F38:J38)</f>
        <v>1</v>
      </c>
      <c r="L38" s="866">
        <f t="shared" si="2"/>
        <v>32</v>
      </c>
      <c r="M38" s="867"/>
    </row>
    <row r="39" spans="2:13" s="860" customFormat="1" ht="14.25" customHeight="1">
      <c r="B39" s="1636"/>
      <c r="C39" s="1639"/>
      <c r="D39" s="891">
        <v>16</v>
      </c>
      <c r="E39" s="862" t="s">
        <v>560</v>
      </c>
      <c r="F39" s="952">
        <v>1</v>
      </c>
      <c r="G39" s="953">
        <v>1</v>
      </c>
      <c r="H39" s="892">
        <v>1</v>
      </c>
      <c r="I39" s="893">
        <v>1</v>
      </c>
      <c r="J39" s="893">
        <v>1</v>
      </c>
      <c r="K39" s="865">
        <f>SUM(F39:J39)</f>
        <v>5</v>
      </c>
      <c r="L39" s="895">
        <f t="shared" si="2"/>
        <v>144</v>
      </c>
      <c r="M39" s="867"/>
    </row>
    <row r="40" spans="2:13" s="860" customFormat="1" ht="22.5" customHeight="1">
      <c r="B40" s="1637"/>
      <c r="C40" s="1640" t="s">
        <v>599</v>
      </c>
      <c r="D40" s="1641"/>
      <c r="E40" s="1642"/>
      <c r="F40" s="954"/>
      <c r="G40" s="955"/>
      <c r="H40" s="896"/>
      <c r="I40" s="897"/>
      <c r="J40" s="897"/>
      <c r="K40" s="857">
        <f>SUM(F40:J40)</f>
        <v>0</v>
      </c>
      <c r="L40" s="898">
        <f t="shared" si="2"/>
        <v>0</v>
      </c>
      <c r="M40" s="859"/>
    </row>
    <row r="41" spans="2:13" ht="20.100000000000001" customHeight="1">
      <c r="B41" s="899" t="s">
        <v>600</v>
      </c>
      <c r="C41" s="900"/>
      <c r="D41" s="901"/>
      <c r="E41" s="849"/>
      <c r="F41" s="902"/>
      <c r="G41" s="902"/>
      <c r="H41" s="902"/>
      <c r="I41" s="902"/>
      <c r="J41" s="902"/>
      <c r="K41" s="903"/>
      <c r="L41" s="904"/>
      <c r="M41" s="905"/>
    </row>
    <row r="42" spans="2:13" ht="14.25" customHeight="1">
      <c r="B42" s="1643">
        <v>1</v>
      </c>
      <c r="C42" s="1644"/>
      <c r="D42" s="1645"/>
      <c r="E42" s="909"/>
      <c r="F42" s="950"/>
      <c r="G42" s="951"/>
      <c r="H42" s="887"/>
      <c r="I42" s="888"/>
      <c r="J42" s="888"/>
      <c r="K42" s="889">
        <f>SUM(F42:J42)</f>
        <v>0</v>
      </c>
      <c r="L42" s="866">
        <f>F42*$F$8+G42*$G$8+H42*$H$8+J42*$J$8+I42*$I$8</f>
        <v>0</v>
      </c>
      <c r="M42" s="910"/>
    </row>
    <row r="43" spans="2:13" ht="14.25" customHeight="1">
      <c r="B43" s="906"/>
      <c r="C43" s="907"/>
      <c r="D43" s="908">
        <v>2</v>
      </c>
      <c r="E43" s="909"/>
      <c r="F43" s="950"/>
      <c r="G43" s="951"/>
      <c r="H43" s="887"/>
      <c r="I43" s="888"/>
      <c r="J43" s="888"/>
      <c r="K43" s="865">
        <f>SUM(F43:J43)</f>
        <v>0</v>
      </c>
      <c r="L43" s="866">
        <f>F43*$F$8+G43*$G$8+H43*$H$8+J43*$J$8+I43*$I$8</f>
        <v>0</v>
      </c>
      <c r="M43" s="910"/>
    </row>
    <row r="44" spans="2:13" ht="14.25" customHeight="1">
      <c r="B44" s="906"/>
      <c r="C44" s="907"/>
      <c r="D44" s="908">
        <v>3</v>
      </c>
      <c r="E44" s="909"/>
      <c r="F44" s="950"/>
      <c r="G44" s="951"/>
      <c r="H44" s="887"/>
      <c r="I44" s="888"/>
      <c r="J44" s="888"/>
      <c r="K44" s="865">
        <f>SUM(F44:J44)</f>
        <v>0</v>
      </c>
      <c r="L44" s="866">
        <f>F44*$F$8+G44*$G$8+H44*$H$8+J44*$J$8+I44*$I$8</f>
        <v>0</v>
      </c>
      <c r="M44" s="910"/>
    </row>
    <row r="45" spans="2:13" ht="14.25" customHeight="1">
      <c r="B45" s="1646">
        <v>4</v>
      </c>
      <c r="C45" s="1647"/>
      <c r="D45" s="1648"/>
      <c r="E45" s="909"/>
      <c r="F45" s="952"/>
      <c r="G45" s="953"/>
      <c r="H45" s="892"/>
      <c r="I45" s="893"/>
      <c r="J45" s="893"/>
      <c r="K45" s="865">
        <f>SUM(F45:J45)</f>
        <v>0</v>
      </c>
      <c r="L45" s="866">
        <f>F45*$F$8+G45*$G$8+H45*$H$8+J45*$J$8+I45*$I$8</f>
        <v>0</v>
      </c>
      <c r="M45" s="911"/>
    </row>
    <row r="46" spans="2:13" ht="14.25" customHeight="1">
      <c r="B46" s="1624">
        <v>5</v>
      </c>
      <c r="C46" s="1625"/>
      <c r="D46" s="1626"/>
      <c r="E46" s="909"/>
      <c r="F46" s="952"/>
      <c r="G46" s="953"/>
      <c r="H46" s="892"/>
      <c r="I46" s="893"/>
      <c r="J46" s="893"/>
      <c r="K46" s="872">
        <f>SUM(F46:J46)</f>
        <v>0</v>
      </c>
      <c r="L46" s="866">
        <f>F46*$F$8+G46*$G$8+H46*$H$8+J46*$J$8+I46*$I$8</f>
        <v>0</v>
      </c>
      <c r="M46" s="912"/>
    </row>
    <row r="47" spans="2:13" ht="24" customHeight="1">
      <c r="B47" s="1627" t="s">
        <v>601</v>
      </c>
      <c r="C47" s="1628"/>
      <c r="D47" s="1628"/>
      <c r="E47" s="1628"/>
      <c r="F47" s="913"/>
      <c r="G47" s="913"/>
      <c r="H47" s="913"/>
      <c r="I47" s="913"/>
      <c r="J47" s="913"/>
      <c r="K47" s="903"/>
      <c r="L47" s="903"/>
      <c r="M47" s="914"/>
    </row>
    <row r="48" spans="2:13" ht="15.75" customHeight="1">
      <c r="B48" s="915"/>
      <c r="C48" s="916"/>
      <c r="D48" s="917">
        <v>1</v>
      </c>
      <c r="E48" s="909" t="s">
        <v>536</v>
      </c>
      <c r="F48" s="952"/>
      <c r="G48" s="953"/>
      <c r="H48" s="892"/>
      <c r="I48" s="893"/>
      <c r="J48" s="893"/>
      <c r="K48" s="889">
        <f t="shared" ref="K48:K54" si="3">SUM(F48:J48)</f>
        <v>0</v>
      </c>
      <c r="L48" s="866">
        <f t="shared" ref="L48:L54" si="4">F48*$F$8+G48*$G$8+H48*$H$8+J48*$J$8+I48*$I$8</f>
        <v>0</v>
      </c>
      <c r="M48" s="910"/>
    </row>
    <row r="49" spans="2:13" ht="14.25" customHeight="1">
      <c r="B49" s="915"/>
      <c r="C49" s="916"/>
      <c r="D49" s="917">
        <v>2</v>
      </c>
      <c r="E49" s="909" t="s">
        <v>553</v>
      </c>
      <c r="F49" s="952"/>
      <c r="G49" s="953"/>
      <c r="H49" s="892"/>
      <c r="I49" s="893"/>
      <c r="J49" s="893"/>
      <c r="K49" s="865">
        <f t="shared" si="3"/>
        <v>0</v>
      </c>
      <c r="L49" s="866">
        <f t="shared" si="4"/>
        <v>0</v>
      </c>
      <c r="M49" s="911"/>
    </row>
    <row r="50" spans="2:13" ht="14.25" customHeight="1">
      <c r="B50" s="915"/>
      <c r="C50" s="916"/>
      <c r="D50" s="917">
        <v>3</v>
      </c>
      <c r="E50" s="909" t="s">
        <v>602</v>
      </c>
      <c r="F50" s="952"/>
      <c r="G50" s="953"/>
      <c r="H50" s="892"/>
      <c r="I50" s="893"/>
      <c r="J50" s="893"/>
      <c r="K50" s="865">
        <f t="shared" si="3"/>
        <v>0</v>
      </c>
      <c r="L50" s="866">
        <f t="shared" si="4"/>
        <v>0</v>
      </c>
      <c r="M50" s="911"/>
    </row>
    <row r="51" spans="2:13" ht="14.25" customHeight="1">
      <c r="B51" s="915"/>
      <c r="C51" s="916"/>
      <c r="D51" s="917">
        <v>4</v>
      </c>
      <c r="E51" s="909"/>
      <c r="F51" s="952"/>
      <c r="G51" s="953"/>
      <c r="H51" s="892"/>
      <c r="I51" s="893"/>
      <c r="J51" s="893"/>
      <c r="K51" s="865">
        <f t="shared" si="3"/>
        <v>0</v>
      </c>
      <c r="L51" s="866">
        <f t="shared" si="4"/>
        <v>0</v>
      </c>
      <c r="M51" s="911"/>
    </row>
    <row r="52" spans="2:13" ht="14.25" customHeight="1">
      <c r="B52" s="915"/>
      <c r="C52" s="916"/>
      <c r="D52" s="917">
        <v>5</v>
      </c>
      <c r="E52" s="909"/>
      <c r="F52" s="952"/>
      <c r="G52" s="953"/>
      <c r="H52" s="892"/>
      <c r="I52" s="893"/>
      <c r="J52" s="893"/>
      <c r="K52" s="865">
        <f t="shared" si="3"/>
        <v>0</v>
      </c>
      <c r="L52" s="866">
        <f t="shared" si="4"/>
        <v>0</v>
      </c>
      <c r="M52" s="911"/>
    </row>
    <row r="53" spans="2:13" ht="21.75" customHeight="1">
      <c r="B53" s="915"/>
      <c r="C53" s="916"/>
      <c r="D53" s="917">
        <v>6</v>
      </c>
      <c r="E53" s="909"/>
      <c r="F53" s="952"/>
      <c r="G53" s="953"/>
      <c r="H53" s="892"/>
      <c r="I53" s="893"/>
      <c r="J53" s="893"/>
      <c r="K53" s="865">
        <f t="shared" si="3"/>
        <v>0</v>
      </c>
      <c r="L53" s="866">
        <f t="shared" si="4"/>
        <v>0</v>
      </c>
      <c r="M53" s="911"/>
    </row>
    <row r="54" spans="2:13" ht="14.25" customHeight="1" thickBot="1">
      <c r="B54" s="918"/>
      <c r="C54" s="919"/>
      <c r="D54" s="920">
        <v>7</v>
      </c>
      <c r="E54" s="921"/>
      <c r="F54" s="956"/>
      <c r="G54" s="957"/>
      <c r="H54" s="922"/>
      <c r="I54" s="923"/>
      <c r="J54" s="923"/>
      <c r="K54" s="882">
        <f t="shared" si="3"/>
        <v>0</v>
      </c>
      <c r="L54" s="866">
        <f t="shared" si="4"/>
        <v>0</v>
      </c>
      <c r="M54" s="924"/>
    </row>
    <row r="55" spans="2:13" s="928" customFormat="1">
      <c r="B55" s="793"/>
      <c r="C55" s="793"/>
      <c r="D55" s="925"/>
      <c r="E55" s="926"/>
      <c r="F55" s="927"/>
      <c r="G55" s="927"/>
      <c r="H55" s="927"/>
      <c r="I55" s="927"/>
      <c r="J55" s="927"/>
      <c r="K55" s="927"/>
      <c r="L55" s="927"/>
    </row>
    <row r="56" spans="2:13" s="928" customFormat="1">
      <c r="B56" s="929"/>
      <c r="C56" s="929"/>
      <c r="D56" s="929"/>
      <c r="E56" s="930"/>
      <c r="F56" s="931"/>
      <c r="G56" s="931"/>
      <c r="H56" s="931"/>
      <c r="I56" s="931"/>
      <c r="J56" s="931"/>
      <c r="K56" s="932"/>
      <c r="L56" s="932"/>
    </row>
    <row r="57" spans="2:13" s="928" customFormat="1">
      <c r="B57" s="793"/>
      <c r="C57" s="793"/>
      <c r="D57" s="793"/>
      <c r="E57" s="933"/>
      <c r="F57" s="931"/>
      <c r="G57" s="931"/>
      <c r="H57" s="931"/>
      <c r="I57" s="931"/>
      <c r="J57" s="931"/>
      <c r="K57" s="931"/>
      <c r="L57" s="931"/>
    </row>
    <row r="58" spans="2:13" s="928" customFormat="1" ht="15.75">
      <c r="B58" s="1649"/>
      <c r="C58" s="1649"/>
      <c r="D58" s="1649"/>
      <c r="E58" s="1649"/>
      <c r="F58" s="934"/>
      <c r="G58" s="934"/>
      <c r="H58" s="934"/>
      <c r="I58" s="934"/>
      <c r="J58" s="935"/>
      <c r="K58" s="934"/>
      <c r="L58" s="934"/>
    </row>
    <row r="59" spans="2:13" s="928" customFormat="1">
      <c r="B59" s="793"/>
      <c r="C59" s="793"/>
      <c r="D59" s="793"/>
      <c r="E59" s="936"/>
      <c r="F59" s="937"/>
      <c r="G59" s="937"/>
      <c r="H59" s="937"/>
      <c r="I59" s="937"/>
      <c r="J59" s="938"/>
      <c r="K59" s="936"/>
      <c r="L59" s="936"/>
    </row>
    <row r="60" spans="2:13" s="928" customFormat="1">
      <c r="B60" s="793"/>
      <c r="C60" s="793"/>
      <c r="D60" s="793"/>
      <c r="E60" s="936"/>
      <c r="F60" s="939"/>
      <c r="G60" s="937"/>
      <c r="H60" s="937"/>
      <c r="I60" s="937"/>
      <c r="J60" s="938"/>
      <c r="K60" s="936"/>
      <c r="L60" s="936"/>
    </row>
    <row r="61" spans="2:13" s="928" customFormat="1">
      <c r="B61" s="793"/>
      <c r="C61" s="793"/>
      <c r="D61" s="793"/>
      <c r="E61" s="936"/>
      <c r="F61" s="937"/>
      <c r="G61" s="937"/>
      <c r="H61" s="937"/>
      <c r="I61" s="937"/>
      <c r="J61" s="938"/>
      <c r="K61" s="936"/>
      <c r="L61" s="936"/>
    </row>
    <row r="62" spans="2:13" s="928" customFormat="1">
      <c r="B62" s="793"/>
      <c r="C62" s="793"/>
      <c r="D62" s="793"/>
      <c r="E62" s="793"/>
      <c r="F62" s="793"/>
      <c r="G62" s="793"/>
      <c r="H62" s="793"/>
      <c r="I62" s="793"/>
      <c r="J62" s="793"/>
      <c r="K62" s="793"/>
      <c r="L62" s="793"/>
    </row>
  </sheetData>
  <sheetProtection algorithmName="SHA-512" hashValue="2tdawRfhQvPzp+quvN2L4nY0pTGLRrrf6cHDrxtd+oRvdU00+vdWoQwD1Lv3/lDOiHvOk+3xEDan+YjclP12rg==" saltValue="juMMkYhcH7OKUDBxGz90XA==" spinCount="100000" sheet="1" objects="1" scenarios="1"/>
  <mergeCells count="18">
    <mergeCell ref="B46:D46"/>
    <mergeCell ref="B47:E47"/>
    <mergeCell ref="B58:E58"/>
    <mergeCell ref="B17:C23"/>
    <mergeCell ref="B24:B40"/>
    <mergeCell ref="C24:C39"/>
    <mergeCell ref="C40:E40"/>
    <mergeCell ref="B42:D42"/>
    <mergeCell ref="B45:D45"/>
    <mergeCell ref="B2:J2"/>
    <mergeCell ref="B3:M3"/>
    <mergeCell ref="A4:D4"/>
    <mergeCell ref="J4:M4"/>
    <mergeCell ref="B5:E9"/>
    <mergeCell ref="F5:J5"/>
    <mergeCell ref="M5:M9"/>
    <mergeCell ref="F7:J7"/>
    <mergeCell ref="F9:J9"/>
  </mergeCells>
  <printOptions horizontalCentered="1"/>
  <pageMargins left="1.1417322834645669" right="0.11811023622047245" top="0.51181102362204722" bottom="0.70866141732283472" header="0.51181102362204722" footer="0.51181102362204722"/>
  <pageSetup paperSize="9" scale="75"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CFBD637D-C224-4542-B449-320FDFC78483}">
          <x14:formula1>
            <xm:f>słownik!$A$2:$A$57</xm:f>
          </x14:formula1>
          <xm:sqref>E42:E46 E51:E54 E27</xm:sqref>
        </x14:dataValidation>
        <x14:dataValidation type="list" allowBlank="1" showInputMessage="1" showErrorMessage="1" xr:uid="{AC701B62-8CC6-4973-8648-85EF1C38A0A2}">
          <x14:formula1>
            <xm:f>słownik!#REF!</xm:f>
          </x14:formula1>
          <xm:sqref>E48:E50</xm:sqref>
        </x14:dataValidation>
        <x14:dataValidation type="list" allowBlank="1" showInputMessage="1" showErrorMessage="1" xr:uid="{D8D837DA-1A58-47BE-BE0D-59AC517F6B6F}">
          <x14:formula1>
            <xm:f>słownik!$L$60:$L$66</xm:f>
          </x14:formula1>
          <xm:sqref>J4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881D-AF4E-494B-88F4-488729941801}">
  <sheetPr>
    <tabColor rgb="FFFF0000"/>
  </sheetPr>
  <dimension ref="A1:M62"/>
  <sheetViews>
    <sheetView showGridLines="0" view="pageBreakPreview" zoomScale="80" zoomScaleNormal="80" zoomScaleSheetLayoutView="80" workbookViewId="0">
      <selection activeCell="K1" sqref="K1:L1"/>
    </sheetView>
  </sheetViews>
  <sheetFormatPr defaultColWidth="9.28515625" defaultRowHeight="12.75"/>
  <cols>
    <col min="1" max="1" width="4.7109375" style="793" customWidth="1"/>
    <col min="2" max="2" width="3.7109375" style="793" customWidth="1"/>
    <col min="3" max="3" width="3.42578125" style="793" customWidth="1"/>
    <col min="4" max="4" width="4.28515625" style="793" customWidth="1"/>
    <col min="5" max="5" width="38" style="793" customWidth="1"/>
    <col min="6" max="10" width="6.7109375" style="793" customWidth="1"/>
    <col min="11" max="11" width="9.42578125" style="793" customWidth="1"/>
    <col min="12" max="12" width="9.85546875" style="793" customWidth="1"/>
    <col min="13" max="13" width="12.5703125" style="928" customWidth="1"/>
    <col min="14" max="16384" width="9.28515625" style="793"/>
  </cols>
  <sheetData>
    <row r="1" spans="1:13" ht="18">
      <c r="B1" s="794"/>
      <c r="C1" s="794"/>
      <c r="D1" s="794"/>
      <c r="E1" s="795" t="str">
        <f>' zestaw 1'!$C$1</f>
        <v>??</v>
      </c>
      <c r="F1" s="796"/>
      <c r="G1" s="796"/>
      <c r="H1" s="796"/>
      <c r="I1" s="796"/>
      <c r="J1" s="796"/>
      <c r="K1" s="1057" t="str">
        <f>wizyt!B1</f>
        <v xml:space="preserve"> </v>
      </c>
      <c r="L1" s="1058" t="str">
        <f>wizyt!D1</f>
        <v xml:space="preserve"> </v>
      </c>
      <c r="M1" s="797"/>
    </row>
    <row r="2" spans="1:13" ht="20.25">
      <c r="B2" s="1600" t="s">
        <v>570</v>
      </c>
      <c r="C2" s="1600"/>
      <c r="D2" s="1600"/>
      <c r="E2" s="1600"/>
      <c r="F2" s="1600"/>
      <c r="G2" s="1600"/>
      <c r="H2" s="1600"/>
      <c r="I2" s="1600"/>
      <c r="J2" s="1600"/>
      <c r="K2" s="798" t="str">
        <f>wizyt!H4</f>
        <v>2023/2024</v>
      </c>
      <c r="L2" s="798"/>
      <c r="M2" s="798"/>
    </row>
    <row r="3" spans="1:13" ht="18.75" customHeight="1">
      <c r="B3" s="1601" t="s">
        <v>571</v>
      </c>
      <c r="C3" s="1601"/>
      <c r="D3" s="1601"/>
      <c r="E3" s="1601"/>
      <c r="F3" s="1601"/>
      <c r="G3" s="1601"/>
      <c r="H3" s="1601"/>
      <c r="I3" s="1601"/>
      <c r="J3" s="1601"/>
      <c r="K3" s="1601"/>
      <c r="L3" s="1601"/>
      <c r="M3" s="1601"/>
    </row>
    <row r="4" spans="1:13" ht="27" customHeight="1" thickBot="1">
      <c r="A4" s="1602"/>
      <c r="B4" s="1602"/>
      <c r="C4" s="1602"/>
      <c r="D4" s="1602"/>
      <c r="E4" s="940" t="s">
        <v>608</v>
      </c>
      <c r="F4" s="800"/>
      <c r="G4" s="800"/>
      <c r="H4" s="800" t="s">
        <v>572</v>
      </c>
      <c r="I4" s="800"/>
      <c r="J4" s="1603" t="s">
        <v>237</v>
      </c>
      <c r="K4" s="1603"/>
      <c r="L4" s="1603"/>
      <c r="M4" s="1603"/>
    </row>
    <row r="5" spans="1:13" ht="12.75" customHeight="1">
      <c r="B5" s="1604" t="s">
        <v>573</v>
      </c>
      <c r="C5" s="1605"/>
      <c r="D5" s="1605"/>
      <c r="E5" s="1606"/>
      <c r="F5" s="1613" t="s">
        <v>574</v>
      </c>
      <c r="G5" s="1614"/>
      <c r="H5" s="1614"/>
      <c r="I5" s="1614"/>
      <c r="J5" s="1615"/>
      <c r="K5" s="801" t="s">
        <v>575</v>
      </c>
      <c r="L5" s="802" t="s">
        <v>475</v>
      </c>
      <c r="M5" s="1616" t="s">
        <v>576</v>
      </c>
    </row>
    <row r="6" spans="1:13" ht="12.75" customHeight="1">
      <c r="B6" s="1607"/>
      <c r="C6" s="1608"/>
      <c r="D6" s="1608"/>
      <c r="E6" s="1609"/>
      <c r="F6" s="803" t="s">
        <v>461</v>
      </c>
      <c r="G6" s="804" t="s">
        <v>462</v>
      </c>
      <c r="H6" s="804" t="s">
        <v>463</v>
      </c>
      <c r="I6" s="804" t="s">
        <v>464</v>
      </c>
      <c r="J6" s="804" t="s">
        <v>465</v>
      </c>
      <c r="K6" s="805" t="s">
        <v>577</v>
      </c>
      <c r="L6" s="806" t="s">
        <v>577</v>
      </c>
      <c r="M6" s="1617"/>
    </row>
    <row r="7" spans="1:13" ht="12.75" customHeight="1">
      <c r="B7" s="1607"/>
      <c r="C7" s="1608"/>
      <c r="D7" s="1608"/>
      <c r="E7" s="1609"/>
      <c r="F7" s="1619" t="s">
        <v>578</v>
      </c>
      <c r="G7" s="1619"/>
      <c r="H7" s="1619"/>
      <c r="I7" s="1619"/>
      <c r="J7" s="1620"/>
      <c r="K7" s="807" t="s">
        <v>579</v>
      </c>
      <c r="L7" s="808" t="s">
        <v>580</v>
      </c>
      <c r="M7" s="1617"/>
    </row>
    <row r="8" spans="1:13" ht="12.75" customHeight="1">
      <c r="B8" s="1607"/>
      <c r="C8" s="1608"/>
      <c r="D8" s="1608"/>
      <c r="E8" s="1609"/>
      <c r="F8" s="809">
        <f>' kalendarz A'!$F$31</f>
        <v>32</v>
      </c>
      <c r="G8" s="809">
        <f>' kalendarz A'!$F$31</f>
        <v>32</v>
      </c>
      <c r="H8" s="809">
        <f>' kalendarz A'!$F$31</f>
        <v>32</v>
      </c>
      <c r="I8" s="809">
        <f>' kalendarz A'!$F$31</f>
        <v>32</v>
      </c>
      <c r="J8" s="809">
        <f>' kalendarz A'!$F$32</f>
        <v>16</v>
      </c>
      <c r="K8" s="805" t="s">
        <v>581</v>
      </c>
      <c r="L8" s="806" t="s">
        <v>582</v>
      </c>
      <c r="M8" s="1617"/>
    </row>
    <row r="9" spans="1:13" ht="16.5" customHeight="1" thickBot="1">
      <c r="B9" s="1610"/>
      <c r="C9" s="1611"/>
      <c r="D9" s="1611"/>
      <c r="E9" s="1612"/>
      <c r="F9" s="1621" t="s">
        <v>583</v>
      </c>
      <c r="G9" s="1622"/>
      <c r="H9" s="1622"/>
      <c r="I9" s="1622"/>
      <c r="J9" s="1623"/>
      <c r="K9" s="810" t="s">
        <v>584</v>
      </c>
      <c r="L9" s="811" t="s">
        <v>584</v>
      </c>
      <c r="M9" s="1618"/>
    </row>
    <row r="10" spans="1:13" ht="27" customHeight="1" thickBot="1">
      <c r="B10" s="812"/>
      <c r="C10" s="813"/>
      <c r="D10" s="813"/>
      <c r="E10" s="814" t="s">
        <v>585</v>
      </c>
      <c r="F10" s="815">
        <f>F14+F15+F11</f>
        <v>23</v>
      </c>
      <c r="G10" s="815">
        <f>G14+G15+G11</f>
        <v>22</v>
      </c>
      <c r="H10" s="815">
        <f>H14+H15+H11</f>
        <v>25</v>
      </c>
      <c r="I10" s="815">
        <f>I14+I15+I11</f>
        <v>21</v>
      </c>
      <c r="J10" s="815">
        <f>J14+J15+J11</f>
        <v>15</v>
      </c>
      <c r="K10" s="815">
        <f>K15+K11</f>
        <v>106</v>
      </c>
      <c r="L10" s="816">
        <f>L14+L15+L11</f>
        <v>3152</v>
      </c>
      <c r="M10" s="817"/>
    </row>
    <row r="11" spans="1:13" ht="23.25" customHeight="1">
      <c r="B11" s="818"/>
      <c r="C11" s="819"/>
      <c r="D11" s="819"/>
      <c r="E11" s="820" t="s">
        <v>586</v>
      </c>
      <c r="F11" s="821">
        <f>SUM(F12:F13)</f>
        <v>23</v>
      </c>
      <c r="G11" s="821">
        <f>SUM(G12:G13)</f>
        <v>22</v>
      </c>
      <c r="H11" s="821">
        <f>SUM(H12:H13)</f>
        <v>25</v>
      </c>
      <c r="I11" s="821">
        <f>SUM(I12:I13)</f>
        <v>21</v>
      </c>
      <c r="J11" s="822">
        <f>SUM(J12:J13)</f>
        <v>15</v>
      </c>
      <c r="K11" s="823">
        <f>SUM(F11:J11)</f>
        <v>106</v>
      </c>
      <c r="L11" s="824">
        <f>SUM(L12:L13)</f>
        <v>3152</v>
      </c>
      <c r="M11" s="825"/>
    </row>
    <row r="12" spans="1:13" ht="14.25" customHeight="1">
      <c r="B12" s="826"/>
      <c r="C12" s="827"/>
      <c r="D12" s="827"/>
      <c r="E12" s="828" t="s">
        <v>587</v>
      </c>
      <c r="F12" s="829">
        <f>SUM(F17:F23)</f>
        <v>0</v>
      </c>
      <c r="G12" s="829">
        <f>SUM(G17:G23)</f>
        <v>0</v>
      </c>
      <c r="H12" s="829">
        <f>SUM(H17:H23)</f>
        <v>3</v>
      </c>
      <c r="I12" s="829">
        <f>SUM(I17:I23)</f>
        <v>0</v>
      </c>
      <c r="J12" s="830">
        <f>SUM(J17:J23)</f>
        <v>0</v>
      </c>
      <c r="K12" s="831">
        <f>SUM(F12:J12)</f>
        <v>3</v>
      </c>
      <c r="L12" s="832">
        <f>SUM(L17:L23)</f>
        <v>96</v>
      </c>
      <c r="M12" s="825"/>
    </row>
    <row r="13" spans="1:13" ht="14.25" customHeight="1">
      <c r="B13" s="833"/>
      <c r="C13" s="834"/>
      <c r="D13" s="834"/>
      <c r="E13" s="835" t="s">
        <v>588</v>
      </c>
      <c r="F13" s="836">
        <f>SUM(F24:F40)</f>
        <v>23</v>
      </c>
      <c r="G13" s="836">
        <f t="shared" ref="G13:J13" si="0">SUM(G24:G40)</f>
        <v>22</v>
      </c>
      <c r="H13" s="836">
        <f t="shared" si="0"/>
        <v>22</v>
      </c>
      <c r="I13" s="836">
        <f>SUM(I24:I40)</f>
        <v>21</v>
      </c>
      <c r="J13" s="836">
        <f t="shared" si="0"/>
        <v>15</v>
      </c>
      <c r="K13" s="831">
        <f>SUM(F13:J13)</f>
        <v>103</v>
      </c>
      <c r="L13" s="837">
        <f>SUM(L24:L40)</f>
        <v>3056</v>
      </c>
      <c r="M13" s="838"/>
    </row>
    <row r="14" spans="1:13" ht="14.25" customHeight="1">
      <c r="B14" s="826"/>
      <c r="C14" s="827"/>
      <c r="D14" s="827"/>
      <c r="E14" s="828" t="s">
        <v>589</v>
      </c>
      <c r="F14" s="829">
        <f>SUM(F42:F46)</f>
        <v>0</v>
      </c>
      <c r="G14" s="829">
        <f>SUM(G42:G46)</f>
        <v>0</v>
      </c>
      <c r="H14" s="829">
        <f>SUM(H42:H46)</f>
        <v>0</v>
      </c>
      <c r="I14" s="829">
        <f>SUM(I42:I46)</f>
        <v>0</v>
      </c>
      <c r="J14" s="829">
        <f>SUM(J42:J46)</f>
        <v>0</v>
      </c>
      <c r="K14" s="831">
        <f>SUM(F14:J14)</f>
        <v>0</v>
      </c>
      <c r="L14" s="832">
        <f>SUM(L42:L46)</f>
        <v>0</v>
      </c>
      <c r="M14" s="825"/>
    </row>
    <row r="15" spans="1:13" ht="21" customHeight="1">
      <c r="B15" s="839"/>
      <c r="C15" s="840"/>
      <c r="D15" s="841"/>
      <c r="E15" s="842" t="s">
        <v>590</v>
      </c>
      <c r="F15" s="843">
        <f>SUM(F48:F54)</f>
        <v>0</v>
      </c>
      <c r="G15" s="843">
        <f>SUM(G48:G54)</f>
        <v>0</v>
      </c>
      <c r="H15" s="843">
        <f>SUM(H48:H54)</f>
        <v>0</v>
      </c>
      <c r="I15" s="843">
        <f>SUM(I48:I54)</f>
        <v>0</v>
      </c>
      <c r="J15" s="843">
        <f>SUM(J48:J54)</f>
        <v>0</v>
      </c>
      <c r="K15" s="844">
        <f>SUM(F15:J15)</f>
        <v>0</v>
      </c>
      <c r="L15" s="845">
        <f>SUM(L48:L54)</f>
        <v>0</v>
      </c>
      <c r="M15" s="846"/>
    </row>
    <row r="16" spans="1:13" ht="23.45" customHeight="1">
      <c r="B16" s="847"/>
      <c r="C16" s="848"/>
      <c r="D16" s="848"/>
      <c r="E16" s="849" t="s">
        <v>591</v>
      </c>
      <c r="F16" s="850"/>
      <c r="G16" s="850"/>
      <c r="H16" s="850"/>
      <c r="I16" s="850"/>
      <c r="J16" s="850"/>
      <c r="K16" s="850"/>
      <c r="L16" s="851"/>
      <c r="M16" s="852"/>
    </row>
    <row r="17" spans="2:13" s="860" customFormat="1" ht="14.25" customHeight="1">
      <c r="B17" s="1630" t="s">
        <v>592</v>
      </c>
      <c r="C17" s="1631"/>
      <c r="D17" s="853">
        <v>1</v>
      </c>
      <c r="E17" s="854" t="s">
        <v>541</v>
      </c>
      <c r="F17" s="941"/>
      <c r="G17" s="941"/>
      <c r="H17" s="855"/>
      <c r="I17" s="856"/>
      <c r="J17" s="856"/>
      <c r="K17" s="857">
        <f t="shared" ref="K17:K37" si="1">SUM(F17:J17)</f>
        <v>0</v>
      </c>
      <c r="L17" s="858">
        <f t="shared" ref="L17:L40" si="2">F17*$F$8+G17*$G$8+H17*$H$8+J17*$J$8+I17*$I$8</f>
        <v>0</v>
      </c>
      <c r="M17" s="859"/>
    </row>
    <row r="18" spans="2:13" s="860" customFormat="1" ht="14.25" customHeight="1">
      <c r="B18" s="1632"/>
      <c r="C18" s="1633"/>
      <c r="D18" s="861">
        <v>2</v>
      </c>
      <c r="E18" s="862" t="s">
        <v>554</v>
      </c>
      <c r="F18" s="943"/>
      <c r="G18" s="943"/>
      <c r="H18" s="863">
        <v>3</v>
      </c>
      <c r="I18" s="864"/>
      <c r="J18" s="864"/>
      <c r="K18" s="865">
        <f t="shared" si="1"/>
        <v>3</v>
      </c>
      <c r="L18" s="866">
        <f t="shared" si="2"/>
        <v>96</v>
      </c>
      <c r="M18" s="867"/>
    </row>
    <row r="19" spans="2:13" s="860" customFormat="1" ht="14.25" customHeight="1">
      <c r="B19" s="1632"/>
      <c r="C19" s="1633"/>
      <c r="D19" s="861">
        <v>3</v>
      </c>
      <c r="E19" s="862" t="s">
        <v>555</v>
      </c>
      <c r="F19" s="943"/>
      <c r="G19" s="943"/>
      <c r="H19" s="863"/>
      <c r="I19" s="864"/>
      <c r="J19" s="864"/>
      <c r="K19" s="865">
        <f t="shared" si="1"/>
        <v>0</v>
      </c>
      <c r="L19" s="866">
        <f t="shared" si="2"/>
        <v>0</v>
      </c>
      <c r="M19" s="867"/>
    </row>
    <row r="20" spans="2:13" s="860" customFormat="1" ht="14.25" customHeight="1">
      <c r="B20" s="1632"/>
      <c r="C20" s="1633"/>
      <c r="D20" s="861">
        <v>4</v>
      </c>
      <c r="E20" s="862" t="s">
        <v>594</v>
      </c>
      <c r="F20" s="943"/>
      <c r="G20" s="943"/>
      <c r="H20" s="863"/>
      <c r="I20" s="864"/>
      <c r="J20" s="864"/>
      <c r="K20" s="865">
        <f>SUM(F20:J20)</f>
        <v>0</v>
      </c>
      <c r="L20" s="866">
        <f t="shared" si="2"/>
        <v>0</v>
      </c>
      <c r="M20" s="867"/>
    </row>
    <row r="21" spans="2:13" s="860" customFormat="1" ht="14.25" customHeight="1">
      <c r="B21" s="1632"/>
      <c r="C21" s="1633"/>
      <c r="D21" s="868">
        <v>5</v>
      </c>
      <c r="E21" s="869" t="s">
        <v>551</v>
      </c>
      <c r="F21" s="945"/>
      <c r="G21" s="945"/>
      <c r="H21" s="870"/>
      <c r="I21" s="871"/>
      <c r="J21" s="871"/>
      <c r="K21" s="872">
        <f t="shared" si="1"/>
        <v>0</v>
      </c>
      <c r="L21" s="866">
        <f t="shared" si="2"/>
        <v>0</v>
      </c>
      <c r="M21" s="873"/>
    </row>
    <row r="22" spans="2:13" s="860" customFormat="1" ht="14.25" customHeight="1">
      <c r="B22" s="1632"/>
      <c r="C22" s="1633"/>
      <c r="D22" s="874">
        <v>6</v>
      </c>
      <c r="E22" s="875" t="s">
        <v>548</v>
      </c>
      <c r="F22" s="947"/>
      <c r="G22" s="945"/>
      <c r="H22" s="870"/>
      <c r="I22" s="871"/>
      <c r="J22" s="871"/>
      <c r="K22" s="872">
        <f t="shared" si="1"/>
        <v>0</v>
      </c>
      <c r="L22" s="866">
        <f t="shared" si="2"/>
        <v>0</v>
      </c>
      <c r="M22" s="873"/>
    </row>
    <row r="23" spans="2:13" s="860" customFormat="1" ht="14.25" customHeight="1" thickBot="1">
      <c r="B23" s="1634"/>
      <c r="C23" s="1635"/>
      <c r="D23" s="877">
        <v>7</v>
      </c>
      <c r="E23" s="878" t="s">
        <v>606</v>
      </c>
      <c r="F23" s="948"/>
      <c r="G23" s="958"/>
      <c r="H23" s="880"/>
      <c r="I23" s="881"/>
      <c r="J23" s="881"/>
      <c r="K23" s="882">
        <f t="shared" si="1"/>
        <v>0</v>
      </c>
      <c r="L23" s="883">
        <f t="shared" si="2"/>
        <v>0</v>
      </c>
      <c r="M23" s="884"/>
    </row>
    <row r="24" spans="2:13" s="860" customFormat="1" ht="14.25" customHeight="1">
      <c r="B24" s="1636" t="s">
        <v>595</v>
      </c>
      <c r="C24" s="1638" t="s">
        <v>596</v>
      </c>
      <c r="D24" s="885">
        <v>1</v>
      </c>
      <c r="E24" s="886" t="s">
        <v>545</v>
      </c>
      <c r="F24" s="950">
        <v>4</v>
      </c>
      <c r="G24" s="950">
        <v>3</v>
      </c>
      <c r="H24" s="887">
        <v>3</v>
      </c>
      <c r="I24" s="888">
        <v>3</v>
      </c>
      <c r="J24" s="888">
        <v>3</v>
      </c>
      <c r="K24" s="889">
        <f t="shared" si="1"/>
        <v>16</v>
      </c>
      <c r="L24" s="866">
        <f t="shared" si="2"/>
        <v>464</v>
      </c>
      <c r="M24" s="890"/>
    </row>
    <row r="25" spans="2:13" s="860" customFormat="1" ht="14.25" customHeight="1">
      <c r="B25" s="1636"/>
      <c r="C25" s="1638"/>
      <c r="D25" s="891">
        <v>2</v>
      </c>
      <c r="E25" s="862" t="s">
        <v>597</v>
      </c>
      <c r="F25" s="952">
        <v>3</v>
      </c>
      <c r="G25" s="952">
        <v>3</v>
      </c>
      <c r="H25" s="892">
        <v>2</v>
      </c>
      <c r="I25" s="893">
        <v>2</v>
      </c>
      <c r="J25" s="893">
        <v>2</v>
      </c>
      <c r="K25" s="865">
        <f t="shared" si="1"/>
        <v>12</v>
      </c>
      <c r="L25" s="866">
        <f t="shared" si="2"/>
        <v>352</v>
      </c>
      <c r="M25" s="867"/>
    </row>
    <row r="26" spans="2:13" s="860" customFormat="1" ht="14.25" customHeight="1">
      <c r="B26" s="1636"/>
      <c r="C26" s="1638"/>
      <c r="D26" s="891">
        <v>3</v>
      </c>
      <c r="E26" s="862" t="s">
        <v>598</v>
      </c>
      <c r="F26" s="952">
        <v>1</v>
      </c>
      <c r="G26" s="952">
        <v>2</v>
      </c>
      <c r="H26" s="892">
        <v>2</v>
      </c>
      <c r="I26" s="893">
        <v>2</v>
      </c>
      <c r="J26" s="893">
        <v>1</v>
      </c>
      <c r="K26" s="865">
        <f t="shared" si="1"/>
        <v>8</v>
      </c>
      <c r="L26" s="866">
        <f t="shared" si="2"/>
        <v>240</v>
      </c>
      <c r="M26" s="867"/>
    </row>
    <row r="27" spans="2:13" s="860" customFormat="1" ht="14.25" customHeight="1">
      <c r="B27" s="1636"/>
      <c r="C27" s="1638"/>
      <c r="D27" s="891">
        <v>4</v>
      </c>
      <c r="E27" s="894"/>
      <c r="F27" s="952">
        <v>1</v>
      </c>
      <c r="G27" s="952"/>
      <c r="H27" s="892"/>
      <c r="I27" s="893"/>
      <c r="J27" s="893"/>
      <c r="K27" s="865">
        <f>SUM(F27:J27)</f>
        <v>1</v>
      </c>
      <c r="L27" s="866">
        <f t="shared" si="2"/>
        <v>32</v>
      </c>
      <c r="M27" s="867"/>
    </row>
    <row r="28" spans="2:13" s="860" customFormat="1" ht="14.25" customHeight="1">
      <c r="B28" s="1636"/>
      <c r="C28" s="1638"/>
      <c r="D28" s="891">
        <v>5</v>
      </c>
      <c r="E28" s="862" t="s">
        <v>539</v>
      </c>
      <c r="F28" s="952">
        <v>2</v>
      </c>
      <c r="G28" s="952">
        <v>2</v>
      </c>
      <c r="H28" s="892">
        <v>2</v>
      </c>
      <c r="I28" s="893">
        <v>1</v>
      </c>
      <c r="J28" s="893">
        <v>1</v>
      </c>
      <c r="K28" s="865">
        <f>SUM(F28:J28)</f>
        <v>8</v>
      </c>
      <c r="L28" s="866">
        <f t="shared" si="2"/>
        <v>240</v>
      </c>
      <c r="M28" s="867"/>
    </row>
    <row r="29" spans="2:13" s="860" customFormat="1" ht="14.25" customHeight="1">
      <c r="B29" s="1636"/>
      <c r="C29" s="1638"/>
      <c r="D29" s="891">
        <v>6</v>
      </c>
      <c r="E29" s="862" t="s">
        <v>557</v>
      </c>
      <c r="F29" s="952"/>
      <c r="G29" s="952"/>
      <c r="H29" s="892"/>
      <c r="I29" s="893">
        <v>1</v>
      </c>
      <c r="J29" s="893">
        <v>1</v>
      </c>
      <c r="K29" s="865">
        <f t="shared" si="1"/>
        <v>2</v>
      </c>
      <c r="L29" s="866">
        <f t="shared" si="2"/>
        <v>48</v>
      </c>
      <c r="M29" s="867"/>
    </row>
    <row r="30" spans="2:13" s="860" customFormat="1" ht="14.25" customHeight="1">
      <c r="B30" s="1636"/>
      <c r="C30" s="1638"/>
      <c r="D30" s="891">
        <v>7</v>
      </c>
      <c r="E30" s="862" t="s">
        <v>549</v>
      </c>
      <c r="F30" s="952"/>
      <c r="G30" s="952"/>
      <c r="H30" s="892">
        <v>1</v>
      </c>
      <c r="I30" s="893">
        <v>1</v>
      </c>
      <c r="J30" s="893"/>
      <c r="K30" s="865">
        <f t="shared" si="1"/>
        <v>2</v>
      </c>
      <c r="L30" s="866">
        <f t="shared" si="2"/>
        <v>64</v>
      </c>
      <c r="M30" s="867"/>
    </row>
    <row r="31" spans="2:13" s="860" customFormat="1" ht="14.25" customHeight="1">
      <c r="B31" s="1636"/>
      <c r="C31" s="1638"/>
      <c r="D31" s="891">
        <v>8</v>
      </c>
      <c r="E31" s="862" t="s">
        <v>538</v>
      </c>
      <c r="F31" s="952">
        <v>1</v>
      </c>
      <c r="G31" s="952">
        <v>1</v>
      </c>
      <c r="H31" s="892">
        <v>1</v>
      </c>
      <c r="I31" s="893">
        <v>1</v>
      </c>
      <c r="J31" s="893"/>
      <c r="K31" s="865">
        <f t="shared" si="1"/>
        <v>4</v>
      </c>
      <c r="L31" s="866">
        <f t="shared" si="2"/>
        <v>128</v>
      </c>
      <c r="M31" s="867"/>
    </row>
    <row r="32" spans="2:13" s="860" customFormat="1" ht="14.25" customHeight="1">
      <c r="B32" s="1636"/>
      <c r="C32" s="1638"/>
      <c r="D32" s="891">
        <v>9</v>
      </c>
      <c r="E32" s="862" t="s">
        <v>532</v>
      </c>
      <c r="F32" s="952">
        <v>1</v>
      </c>
      <c r="G32" s="952">
        <v>1</v>
      </c>
      <c r="H32" s="892">
        <v>1</v>
      </c>
      <c r="I32" s="893">
        <v>1</v>
      </c>
      <c r="J32" s="893"/>
      <c r="K32" s="865">
        <f t="shared" si="1"/>
        <v>4</v>
      </c>
      <c r="L32" s="866">
        <f t="shared" si="2"/>
        <v>128</v>
      </c>
      <c r="M32" s="867"/>
    </row>
    <row r="33" spans="2:13" s="860" customFormat="1" ht="14.25" customHeight="1">
      <c r="B33" s="1636"/>
      <c r="C33" s="1638"/>
      <c r="D33" s="891">
        <v>10</v>
      </c>
      <c r="E33" s="862" t="s">
        <v>534</v>
      </c>
      <c r="F33" s="952">
        <v>1</v>
      </c>
      <c r="G33" s="952">
        <v>1</v>
      </c>
      <c r="H33" s="892">
        <v>1</v>
      </c>
      <c r="I33" s="893">
        <v>1</v>
      </c>
      <c r="J33" s="893"/>
      <c r="K33" s="865">
        <f t="shared" si="1"/>
        <v>4</v>
      </c>
      <c r="L33" s="866">
        <f t="shared" si="2"/>
        <v>128</v>
      </c>
      <c r="M33" s="867"/>
    </row>
    <row r="34" spans="2:13" s="860" customFormat="1" ht="14.25" customHeight="1">
      <c r="B34" s="1636"/>
      <c r="C34" s="1638"/>
      <c r="D34" s="891">
        <v>11</v>
      </c>
      <c r="E34" s="862" t="s">
        <v>537</v>
      </c>
      <c r="F34" s="952">
        <v>1</v>
      </c>
      <c r="G34" s="952">
        <v>1</v>
      </c>
      <c r="H34" s="892">
        <v>1</v>
      </c>
      <c r="I34" s="893">
        <v>1</v>
      </c>
      <c r="J34" s="893"/>
      <c r="K34" s="865">
        <f t="shared" si="1"/>
        <v>4</v>
      </c>
      <c r="L34" s="866">
        <f t="shared" si="2"/>
        <v>128</v>
      </c>
      <c r="M34" s="867"/>
    </row>
    <row r="35" spans="2:13" s="860" customFormat="1" ht="14.25" customHeight="1">
      <c r="B35" s="1636"/>
      <c r="C35" s="1638"/>
      <c r="D35" s="891">
        <v>12</v>
      </c>
      <c r="E35" s="862" t="s">
        <v>546</v>
      </c>
      <c r="F35" s="952">
        <v>2</v>
      </c>
      <c r="G35" s="952">
        <v>3</v>
      </c>
      <c r="H35" s="892">
        <v>3</v>
      </c>
      <c r="I35" s="893">
        <v>3</v>
      </c>
      <c r="J35" s="893">
        <v>3</v>
      </c>
      <c r="K35" s="865">
        <f t="shared" si="1"/>
        <v>14</v>
      </c>
      <c r="L35" s="866">
        <f t="shared" si="2"/>
        <v>400</v>
      </c>
      <c r="M35" s="867"/>
    </row>
    <row r="36" spans="2:13" s="860" customFormat="1" ht="14.25" customHeight="1">
      <c r="B36" s="1636"/>
      <c r="C36" s="1638"/>
      <c r="D36" s="891">
        <v>13</v>
      </c>
      <c r="E36" s="862" t="s">
        <v>542</v>
      </c>
      <c r="F36" s="952">
        <v>1</v>
      </c>
      <c r="G36" s="952">
        <v>1</v>
      </c>
      <c r="H36" s="892">
        <v>1</v>
      </c>
      <c r="I36" s="893"/>
      <c r="J36" s="893"/>
      <c r="K36" s="865">
        <f t="shared" si="1"/>
        <v>3</v>
      </c>
      <c r="L36" s="866">
        <f t="shared" si="2"/>
        <v>96</v>
      </c>
      <c r="M36" s="867"/>
    </row>
    <row r="37" spans="2:13" s="860" customFormat="1" ht="14.25" customHeight="1">
      <c r="B37" s="1636"/>
      <c r="C37" s="1638"/>
      <c r="D37" s="891">
        <v>14</v>
      </c>
      <c r="E37" s="862" t="s">
        <v>559</v>
      </c>
      <c r="F37" s="952">
        <v>3</v>
      </c>
      <c r="G37" s="952">
        <v>3</v>
      </c>
      <c r="H37" s="892">
        <v>3</v>
      </c>
      <c r="I37" s="893">
        <v>3</v>
      </c>
      <c r="J37" s="893">
        <v>3</v>
      </c>
      <c r="K37" s="865">
        <f t="shared" si="1"/>
        <v>15</v>
      </c>
      <c r="L37" s="866">
        <f t="shared" si="2"/>
        <v>432</v>
      </c>
      <c r="M37" s="867"/>
    </row>
    <row r="38" spans="2:13" s="860" customFormat="1" ht="14.25" customHeight="1">
      <c r="B38" s="1636"/>
      <c r="C38" s="1638"/>
      <c r="D38" s="891">
        <v>15</v>
      </c>
      <c r="E38" s="862" t="s">
        <v>535</v>
      </c>
      <c r="F38" s="952">
        <v>1</v>
      </c>
      <c r="G38" s="952"/>
      <c r="H38" s="892"/>
      <c r="I38" s="893"/>
      <c r="J38" s="893"/>
      <c r="K38" s="865">
        <f>SUM(F38:J38)</f>
        <v>1</v>
      </c>
      <c r="L38" s="866">
        <f t="shared" si="2"/>
        <v>32</v>
      </c>
      <c r="M38" s="867"/>
    </row>
    <row r="39" spans="2:13" s="860" customFormat="1" ht="14.25" customHeight="1">
      <c r="B39" s="1636"/>
      <c r="C39" s="1639"/>
      <c r="D39" s="891">
        <v>16</v>
      </c>
      <c r="E39" s="862" t="s">
        <v>560</v>
      </c>
      <c r="F39" s="952">
        <v>1</v>
      </c>
      <c r="G39" s="952">
        <v>1</v>
      </c>
      <c r="H39" s="892">
        <v>1</v>
      </c>
      <c r="I39" s="893">
        <v>1</v>
      </c>
      <c r="J39" s="893">
        <v>1</v>
      </c>
      <c r="K39" s="865">
        <f>SUM(F39:J39)</f>
        <v>5</v>
      </c>
      <c r="L39" s="895">
        <f t="shared" si="2"/>
        <v>144</v>
      </c>
      <c r="M39" s="867"/>
    </row>
    <row r="40" spans="2:13" s="860" customFormat="1" ht="22.5" customHeight="1">
      <c r="B40" s="1637"/>
      <c r="C40" s="1640" t="s">
        <v>599</v>
      </c>
      <c r="D40" s="1641"/>
      <c r="E40" s="1642"/>
      <c r="F40" s="954"/>
      <c r="G40" s="954"/>
      <c r="H40" s="896"/>
      <c r="I40" s="897"/>
      <c r="J40" s="897"/>
      <c r="K40" s="857">
        <f>SUM(F40:J40)</f>
        <v>0</v>
      </c>
      <c r="L40" s="898">
        <f t="shared" si="2"/>
        <v>0</v>
      </c>
      <c r="M40" s="859"/>
    </row>
    <row r="41" spans="2:13" ht="20.100000000000001" customHeight="1">
      <c r="B41" s="899" t="s">
        <v>600</v>
      </c>
      <c r="C41" s="900"/>
      <c r="D41" s="901"/>
      <c r="E41" s="849"/>
      <c r="F41" s="902"/>
      <c r="G41" s="902"/>
      <c r="H41" s="902"/>
      <c r="I41" s="902"/>
      <c r="J41" s="902"/>
      <c r="K41" s="903"/>
      <c r="L41" s="904"/>
      <c r="M41" s="905"/>
    </row>
    <row r="42" spans="2:13" ht="14.25" customHeight="1">
      <c r="B42" s="1643">
        <v>1</v>
      </c>
      <c r="C42" s="1644"/>
      <c r="D42" s="1645"/>
      <c r="E42" s="909"/>
      <c r="F42" s="950"/>
      <c r="G42" s="950"/>
      <c r="H42" s="887"/>
      <c r="I42" s="888"/>
      <c r="J42" s="888"/>
      <c r="K42" s="889">
        <f>SUM(F42:J42)</f>
        <v>0</v>
      </c>
      <c r="L42" s="866">
        <f>F42*$F$8+G42*$G$8+H42*$H$8+J42*$J$8+I42*$I$8</f>
        <v>0</v>
      </c>
      <c r="M42" s="910"/>
    </row>
    <row r="43" spans="2:13" ht="14.25" customHeight="1">
      <c r="B43" s="906"/>
      <c r="C43" s="907"/>
      <c r="D43" s="908">
        <v>2</v>
      </c>
      <c r="E43" s="909"/>
      <c r="F43" s="950"/>
      <c r="G43" s="950"/>
      <c r="H43" s="887"/>
      <c r="I43" s="888"/>
      <c r="J43" s="888"/>
      <c r="K43" s="865">
        <f>SUM(F43:J43)</f>
        <v>0</v>
      </c>
      <c r="L43" s="866">
        <f>F43*$F$8+G43*$G$8+H43*$H$8+J43*$J$8+I43*$I$8</f>
        <v>0</v>
      </c>
      <c r="M43" s="910"/>
    </row>
    <row r="44" spans="2:13" ht="14.25" customHeight="1">
      <c r="B44" s="906"/>
      <c r="C44" s="907"/>
      <c r="D44" s="908">
        <v>3</v>
      </c>
      <c r="E44" s="909"/>
      <c r="F44" s="950"/>
      <c r="G44" s="950"/>
      <c r="H44" s="887"/>
      <c r="I44" s="888"/>
      <c r="J44" s="888"/>
      <c r="K44" s="865">
        <f>SUM(F44:J44)</f>
        <v>0</v>
      </c>
      <c r="L44" s="866">
        <f>F44*$F$8+G44*$G$8+H44*$H$8+J44*$J$8+I44*$I$8</f>
        <v>0</v>
      </c>
      <c r="M44" s="910"/>
    </row>
    <row r="45" spans="2:13" ht="14.25" customHeight="1">
      <c r="B45" s="1646">
        <v>4</v>
      </c>
      <c r="C45" s="1647"/>
      <c r="D45" s="1648"/>
      <c r="E45" s="909"/>
      <c r="F45" s="952"/>
      <c r="G45" s="952"/>
      <c r="H45" s="892"/>
      <c r="I45" s="893"/>
      <c r="J45" s="893"/>
      <c r="K45" s="865">
        <f>SUM(F45:J45)</f>
        <v>0</v>
      </c>
      <c r="L45" s="866">
        <f>F45*$F$8+G45*$G$8+H45*$H$8+J45*$J$8+I45*$I$8</f>
        <v>0</v>
      </c>
      <c r="M45" s="911"/>
    </row>
    <row r="46" spans="2:13" ht="14.25" customHeight="1">
      <c r="B46" s="1624">
        <v>5</v>
      </c>
      <c r="C46" s="1625"/>
      <c r="D46" s="1626"/>
      <c r="E46" s="909"/>
      <c r="F46" s="952"/>
      <c r="G46" s="952"/>
      <c r="H46" s="892"/>
      <c r="I46" s="893"/>
      <c r="J46" s="893"/>
      <c r="K46" s="872">
        <f>SUM(F46:J46)</f>
        <v>0</v>
      </c>
      <c r="L46" s="866">
        <f>F46*$F$8+G46*$G$8+H46*$H$8+J46*$J$8+I46*$I$8</f>
        <v>0</v>
      </c>
      <c r="M46" s="912"/>
    </row>
    <row r="47" spans="2:13" ht="24" customHeight="1">
      <c r="B47" s="1627" t="s">
        <v>601</v>
      </c>
      <c r="C47" s="1628"/>
      <c r="D47" s="1628"/>
      <c r="E47" s="1628"/>
      <c r="F47" s="913"/>
      <c r="G47" s="913"/>
      <c r="H47" s="913"/>
      <c r="I47" s="913"/>
      <c r="J47" s="913"/>
      <c r="K47" s="903"/>
      <c r="L47" s="903"/>
      <c r="M47" s="914"/>
    </row>
    <row r="48" spans="2:13" ht="15.75" customHeight="1">
      <c r="B48" s="915"/>
      <c r="C48" s="916"/>
      <c r="D48" s="917">
        <v>1</v>
      </c>
      <c r="E48" s="909" t="s">
        <v>536</v>
      </c>
      <c r="F48" s="952"/>
      <c r="G48" s="952"/>
      <c r="H48" s="892"/>
      <c r="I48" s="893"/>
      <c r="J48" s="893"/>
      <c r="K48" s="889">
        <f t="shared" ref="K48:K54" si="3">SUM(F48:J48)</f>
        <v>0</v>
      </c>
      <c r="L48" s="866">
        <f t="shared" ref="L48:L54" si="4">F48*$F$8+G48*$G$8+H48*$H$8+J48*$J$8+I48*$I$8</f>
        <v>0</v>
      </c>
      <c r="M48" s="910"/>
    </row>
    <row r="49" spans="2:13" ht="14.25" customHeight="1">
      <c r="B49" s="915"/>
      <c r="C49" s="916"/>
      <c r="D49" s="917">
        <v>2</v>
      </c>
      <c r="E49" s="909" t="s">
        <v>553</v>
      </c>
      <c r="F49" s="952"/>
      <c r="G49" s="952"/>
      <c r="H49" s="892"/>
      <c r="I49" s="893"/>
      <c r="J49" s="893"/>
      <c r="K49" s="865">
        <f t="shared" si="3"/>
        <v>0</v>
      </c>
      <c r="L49" s="866">
        <f t="shared" si="4"/>
        <v>0</v>
      </c>
      <c r="M49" s="911"/>
    </row>
    <row r="50" spans="2:13" ht="14.25" customHeight="1">
      <c r="B50" s="915"/>
      <c r="C50" s="916"/>
      <c r="D50" s="917">
        <v>3</v>
      </c>
      <c r="E50" s="909" t="s">
        <v>602</v>
      </c>
      <c r="F50" s="952"/>
      <c r="G50" s="952"/>
      <c r="H50" s="892"/>
      <c r="I50" s="893"/>
      <c r="J50" s="893"/>
      <c r="K50" s="865">
        <f t="shared" si="3"/>
        <v>0</v>
      </c>
      <c r="L50" s="866">
        <f t="shared" si="4"/>
        <v>0</v>
      </c>
      <c r="M50" s="911"/>
    </row>
    <row r="51" spans="2:13" ht="14.25" customHeight="1">
      <c r="B51" s="915"/>
      <c r="C51" s="916"/>
      <c r="D51" s="917">
        <v>4</v>
      </c>
      <c r="E51" s="909"/>
      <c r="F51" s="952"/>
      <c r="G51" s="952"/>
      <c r="H51" s="892"/>
      <c r="I51" s="893"/>
      <c r="J51" s="893"/>
      <c r="K51" s="865">
        <f t="shared" si="3"/>
        <v>0</v>
      </c>
      <c r="L51" s="866">
        <f t="shared" si="4"/>
        <v>0</v>
      </c>
      <c r="M51" s="911"/>
    </row>
    <row r="52" spans="2:13" ht="14.25" customHeight="1">
      <c r="B52" s="915"/>
      <c r="C52" s="916"/>
      <c r="D52" s="917">
        <v>5</v>
      </c>
      <c r="E52" s="909"/>
      <c r="F52" s="952"/>
      <c r="G52" s="952"/>
      <c r="H52" s="892"/>
      <c r="I52" s="893"/>
      <c r="J52" s="893"/>
      <c r="K52" s="865">
        <f t="shared" si="3"/>
        <v>0</v>
      </c>
      <c r="L52" s="866">
        <f t="shared" si="4"/>
        <v>0</v>
      </c>
      <c r="M52" s="911"/>
    </row>
    <row r="53" spans="2:13" ht="21.75" customHeight="1">
      <c r="B53" s="915"/>
      <c r="C53" s="916"/>
      <c r="D53" s="917">
        <v>6</v>
      </c>
      <c r="E53" s="909"/>
      <c r="F53" s="952"/>
      <c r="G53" s="952"/>
      <c r="H53" s="892"/>
      <c r="I53" s="893"/>
      <c r="J53" s="893"/>
      <c r="K53" s="865">
        <f t="shared" si="3"/>
        <v>0</v>
      </c>
      <c r="L53" s="866">
        <f t="shared" si="4"/>
        <v>0</v>
      </c>
      <c r="M53" s="911"/>
    </row>
    <row r="54" spans="2:13" ht="14.25" customHeight="1" thickBot="1">
      <c r="B54" s="918"/>
      <c r="C54" s="919"/>
      <c r="D54" s="920">
        <v>7</v>
      </c>
      <c r="E54" s="921"/>
      <c r="F54" s="956"/>
      <c r="G54" s="956"/>
      <c r="H54" s="922"/>
      <c r="I54" s="923"/>
      <c r="J54" s="923"/>
      <c r="K54" s="882">
        <f t="shared" si="3"/>
        <v>0</v>
      </c>
      <c r="L54" s="866">
        <f t="shared" si="4"/>
        <v>0</v>
      </c>
      <c r="M54" s="924"/>
    </row>
    <row r="55" spans="2:13" s="928" customFormat="1">
      <c r="B55" s="793"/>
      <c r="C55" s="793"/>
      <c r="D55" s="925" t="s">
        <v>378</v>
      </c>
      <c r="E55" s="926" t="s">
        <v>603</v>
      </c>
      <c r="F55" s="927"/>
      <c r="G55" s="927"/>
      <c r="H55" s="927"/>
      <c r="I55" s="927"/>
      <c r="J55" s="927"/>
      <c r="K55" s="927"/>
      <c r="L55" s="927"/>
    </row>
    <row r="56" spans="2:13" s="928" customFormat="1">
      <c r="B56" s="929"/>
      <c r="C56" s="929"/>
      <c r="D56" s="929"/>
      <c r="E56" s="930"/>
      <c r="F56" s="931"/>
      <c r="G56" s="931"/>
      <c r="H56" s="931"/>
      <c r="I56" s="931"/>
      <c r="J56" s="931"/>
      <c r="K56" s="932"/>
      <c r="L56" s="932"/>
    </row>
    <row r="57" spans="2:13" s="928" customFormat="1">
      <c r="B57" s="793"/>
      <c r="C57" s="793"/>
      <c r="D57" s="793"/>
      <c r="E57" s="933"/>
      <c r="F57" s="931"/>
      <c r="G57" s="931"/>
      <c r="H57" s="931"/>
      <c r="I57" s="931"/>
      <c r="J57" s="931"/>
      <c r="K57" s="931"/>
      <c r="L57" s="931"/>
    </row>
    <row r="58" spans="2:13" s="928" customFormat="1" ht="15.75">
      <c r="B58" s="1629" t="s">
        <v>604</v>
      </c>
      <c r="C58" s="1629"/>
      <c r="D58" s="1629"/>
      <c r="E58" s="1629"/>
      <c r="F58" s="934"/>
      <c r="G58" s="934"/>
      <c r="H58" s="934"/>
      <c r="I58" s="934"/>
      <c r="J58" s="935"/>
      <c r="K58" s="934"/>
      <c r="L58" s="934"/>
    </row>
    <row r="59" spans="2:13" s="928" customFormat="1">
      <c r="B59" s="793"/>
      <c r="C59" s="793"/>
      <c r="D59" s="793"/>
      <c r="E59" s="936"/>
      <c r="F59" s="937"/>
      <c r="G59" s="937"/>
      <c r="H59" s="937"/>
      <c r="I59" s="937"/>
      <c r="J59" s="938"/>
      <c r="K59" s="936"/>
      <c r="L59" s="936"/>
    </row>
    <row r="60" spans="2:13" s="928" customFormat="1">
      <c r="B60" s="793"/>
      <c r="C60" s="793"/>
      <c r="D60" s="793"/>
      <c r="E60" s="936"/>
      <c r="F60" s="939"/>
      <c r="G60" s="937"/>
      <c r="H60" s="937"/>
      <c r="I60" s="937"/>
      <c r="J60" s="938"/>
      <c r="K60" s="936"/>
      <c r="L60" s="936"/>
    </row>
    <row r="61" spans="2:13" s="928" customFormat="1">
      <c r="B61" s="793"/>
      <c r="C61" s="793"/>
      <c r="D61" s="793"/>
      <c r="E61" s="936"/>
      <c r="F61" s="937"/>
      <c r="G61" s="937"/>
      <c r="H61" s="937"/>
      <c r="I61" s="937"/>
      <c r="J61" s="938"/>
      <c r="K61" s="936"/>
      <c r="L61" s="936"/>
    </row>
    <row r="62" spans="2:13" s="928" customFormat="1">
      <c r="B62" s="793"/>
      <c r="C62" s="793"/>
      <c r="D62" s="793"/>
      <c r="E62" s="793"/>
      <c r="F62" s="793"/>
      <c r="G62" s="793"/>
      <c r="H62" s="793"/>
      <c r="I62" s="793"/>
      <c r="J62" s="793"/>
      <c r="K62" s="793"/>
      <c r="L62" s="793"/>
    </row>
  </sheetData>
  <sheetProtection algorithmName="SHA-512" hashValue="9dQSD1XGrD7iuryu3Jdoj8THPULEIL1B1NlHzZpkpvs8EgXw5bjRs5Qgkq8sLlswNTOUpWIPhrOxR6H+xHGA+g==" saltValue="sRp9ti/6563Kv4vDhVrHfQ==" spinCount="100000" sheet="1" formatRows="0"/>
  <mergeCells count="18">
    <mergeCell ref="B46:D46"/>
    <mergeCell ref="B47:E47"/>
    <mergeCell ref="B58:E58"/>
    <mergeCell ref="B17:C23"/>
    <mergeCell ref="B24:B40"/>
    <mergeCell ref="C24:C39"/>
    <mergeCell ref="C40:E40"/>
    <mergeCell ref="B42:D42"/>
    <mergeCell ref="B45:D45"/>
    <mergeCell ref="B2:J2"/>
    <mergeCell ref="B3:M3"/>
    <mergeCell ref="A4:D4"/>
    <mergeCell ref="J4:M4"/>
    <mergeCell ref="B5:E9"/>
    <mergeCell ref="F5:J5"/>
    <mergeCell ref="M5:M9"/>
    <mergeCell ref="F7:J7"/>
    <mergeCell ref="F9:J9"/>
  </mergeCells>
  <printOptions horizontalCentered="1"/>
  <pageMargins left="1.1417322834645669" right="0.11811023622047245" top="0.51181102362204722" bottom="0.70866141732283472" header="0.51181102362204722" footer="0.51181102362204722"/>
  <pageSetup paperSize="9" scale="77"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B5150BE5-11EE-41AB-A2D8-EE5BB2B44DBA}">
          <x14:formula1>
            <xm:f>słownik!$A$2:$A$57</xm:f>
          </x14:formula1>
          <xm:sqref>E42:E46 E51:E54 E27</xm:sqref>
        </x14:dataValidation>
        <x14:dataValidation type="list" allowBlank="1" showInputMessage="1" showErrorMessage="1" xr:uid="{A57D9774-5493-401E-902F-0AACBB90C2C2}">
          <x14:formula1>
            <xm:f>słownik!$L$60:$L$66</xm:f>
          </x14:formula1>
          <xm:sqref>J4</xm:sqref>
        </x14:dataValidation>
        <x14:dataValidation type="list" allowBlank="1" showInputMessage="1" showErrorMessage="1" xr:uid="{317FB749-2F6A-42C2-AC1E-5F0F4238C575}">
          <x14:formula1>
            <xm:f>słownik!#REF!</xm:f>
          </x14:formula1>
          <xm:sqref>E48:E50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EF78-5D09-4A85-A8AA-59373D5346ED}">
  <sheetPr>
    <tabColor rgb="FFFF0000"/>
  </sheetPr>
  <dimension ref="A1:L38"/>
  <sheetViews>
    <sheetView showGridLines="0" view="pageBreakPreview" zoomScaleNormal="100" zoomScaleSheetLayoutView="100" workbookViewId="0">
      <selection activeCell="B4" sqref="B4:L4"/>
    </sheetView>
  </sheetViews>
  <sheetFormatPr defaultColWidth="9.28515625" defaultRowHeight="12.75"/>
  <cols>
    <col min="1" max="1" width="6.7109375" style="793" customWidth="1"/>
    <col min="2" max="2" width="6.28515625" style="793" customWidth="1"/>
    <col min="3" max="3" width="4.42578125" style="793" customWidth="1"/>
    <col min="4" max="4" width="30.85546875" style="793" customWidth="1"/>
    <col min="5" max="9" width="6.7109375" style="793" customWidth="1"/>
    <col min="10" max="10" width="9.42578125" style="793" customWidth="1"/>
    <col min="11" max="11" width="9.85546875" style="793" customWidth="1"/>
    <col min="12" max="12" width="12.5703125" style="928" customWidth="1"/>
    <col min="13" max="16384" width="9.28515625" style="793"/>
  </cols>
  <sheetData>
    <row r="1" spans="1:12" ht="18">
      <c r="B1" s="794"/>
      <c r="C1" s="794"/>
      <c r="D1" s="795" t="str">
        <f>' zestaw 1'!$C$1</f>
        <v>??</v>
      </c>
      <c r="E1" s="796"/>
      <c r="F1" s="796"/>
      <c r="G1" s="796"/>
      <c r="H1" s="796"/>
      <c r="I1" s="796"/>
      <c r="J1" s="796"/>
      <c r="K1" s="1057" t="str">
        <f>wizyt!B1</f>
        <v xml:space="preserve"> </v>
      </c>
      <c r="L1" s="1058" t="str">
        <f>wizyt!D1</f>
        <v xml:space="preserve"> </v>
      </c>
    </row>
    <row r="2" spans="1:12" ht="15.75" customHeight="1">
      <c r="A2" s="1654"/>
      <c r="B2" s="1654"/>
      <c r="C2" s="1654"/>
      <c r="D2" s="799"/>
      <c r="E2" s="796"/>
      <c r="F2" s="796"/>
      <c r="G2" s="796"/>
      <c r="H2" s="796"/>
      <c r="I2" s="796"/>
      <c r="J2" s="796"/>
      <c r="K2" s="796"/>
      <c r="L2" s="797"/>
    </row>
    <row r="3" spans="1:12" ht="20.25">
      <c r="B3" s="798"/>
      <c r="C3" s="1655" t="s">
        <v>609</v>
      </c>
      <c r="D3" s="1655"/>
      <c r="E3" s="1655"/>
      <c r="F3" s="1655"/>
      <c r="G3" s="1655"/>
      <c r="H3" s="1655"/>
      <c r="I3" s="1655"/>
      <c r="J3" s="798" t="str">
        <f>wizyt!H4</f>
        <v>2023/2024</v>
      </c>
      <c r="K3" s="798"/>
      <c r="L3" s="798"/>
    </row>
    <row r="4" spans="1:12" ht="34.5" customHeight="1" thickBot="1">
      <c r="B4" s="1601" t="s">
        <v>610</v>
      </c>
      <c r="C4" s="1601"/>
      <c r="D4" s="1601"/>
      <c r="E4" s="1601"/>
      <c r="F4" s="1601"/>
      <c r="G4" s="1601"/>
      <c r="H4" s="1601"/>
      <c r="I4" s="1601"/>
      <c r="J4" s="1601"/>
      <c r="K4" s="1601"/>
      <c r="L4" s="1601"/>
    </row>
    <row r="5" spans="1:12" ht="12.75" customHeight="1">
      <c r="B5" s="1604" t="s">
        <v>573</v>
      </c>
      <c r="C5" s="1605"/>
      <c r="D5" s="1606"/>
      <c r="E5" s="1613" t="s">
        <v>574</v>
      </c>
      <c r="F5" s="1614"/>
      <c r="G5" s="1614"/>
      <c r="H5" s="1614"/>
      <c r="I5" s="1614"/>
      <c r="J5" s="802" t="s">
        <v>575</v>
      </c>
      <c r="K5" s="802" t="s">
        <v>475</v>
      </c>
      <c r="L5" s="1616" t="s">
        <v>576</v>
      </c>
    </row>
    <row r="6" spans="1:12" ht="12.75" customHeight="1">
      <c r="B6" s="1607"/>
      <c r="C6" s="1608"/>
      <c r="D6" s="1609"/>
      <c r="E6" s="803" t="s">
        <v>461</v>
      </c>
      <c r="F6" s="804" t="s">
        <v>462</v>
      </c>
      <c r="G6" s="804" t="s">
        <v>463</v>
      </c>
      <c r="H6" s="959" t="s">
        <v>464</v>
      </c>
      <c r="I6" s="959" t="s">
        <v>465</v>
      </c>
      <c r="J6" s="806" t="s">
        <v>577</v>
      </c>
      <c r="K6" s="806" t="s">
        <v>577</v>
      </c>
      <c r="L6" s="1617"/>
    </row>
    <row r="7" spans="1:12" ht="12.75" customHeight="1">
      <c r="B7" s="1607"/>
      <c r="C7" s="1608"/>
      <c r="D7" s="1609"/>
      <c r="E7" s="1619" t="s">
        <v>578</v>
      </c>
      <c r="F7" s="1619"/>
      <c r="G7" s="1619"/>
      <c r="H7" s="1619"/>
      <c r="I7" s="1619"/>
      <c r="J7" s="808" t="s">
        <v>579</v>
      </c>
      <c r="K7" s="808" t="s">
        <v>580</v>
      </c>
      <c r="L7" s="1617"/>
    </row>
    <row r="8" spans="1:12" ht="12.75" customHeight="1">
      <c r="B8" s="1607"/>
      <c r="C8" s="1608"/>
      <c r="D8" s="1609"/>
      <c r="E8" s="809">
        <f>' kalendarz A'!$F$31</f>
        <v>32</v>
      </c>
      <c r="F8" s="809">
        <f>' kalendarz A'!$F$31</f>
        <v>32</v>
      </c>
      <c r="G8" s="809">
        <f>' kalendarz A'!$F$31</f>
        <v>32</v>
      </c>
      <c r="H8" s="809">
        <f>' kalendarz A'!$F$31</f>
        <v>32</v>
      </c>
      <c r="I8" s="809">
        <f>' kalendarz A'!$F$32</f>
        <v>16</v>
      </c>
      <c r="J8" s="806" t="s">
        <v>581</v>
      </c>
      <c r="K8" s="806" t="s">
        <v>582</v>
      </c>
      <c r="L8" s="1617"/>
    </row>
    <row r="9" spans="1:12" ht="16.5" customHeight="1" thickBot="1">
      <c r="B9" s="1610"/>
      <c r="C9" s="1611"/>
      <c r="D9" s="1612"/>
      <c r="E9" s="1621" t="s">
        <v>583</v>
      </c>
      <c r="F9" s="1622"/>
      <c r="G9" s="1622"/>
      <c r="H9" s="1622"/>
      <c r="I9" s="1622"/>
      <c r="J9" s="811" t="s">
        <v>584</v>
      </c>
      <c r="K9" s="811" t="s">
        <v>584</v>
      </c>
      <c r="L9" s="1618"/>
    </row>
    <row r="10" spans="1:12" ht="27" customHeight="1" thickBot="1">
      <c r="B10" s="812"/>
      <c r="C10" s="813"/>
      <c r="D10" s="814" t="s">
        <v>585</v>
      </c>
      <c r="E10" s="815">
        <f>SUM(E11:E12)</f>
        <v>0</v>
      </c>
      <c r="F10" s="815">
        <f>SUM(F11:F12)</f>
        <v>0</v>
      </c>
      <c r="G10" s="815">
        <f>SUM(G11:G12)</f>
        <v>0</v>
      </c>
      <c r="H10" s="815">
        <f>SUM(H11:H12)</f>
        <v>0</v>
      </c>
      <c r="I10" s="960">
        <f>SUM(I11:I12)</f>
        <v>0</v>
      </c>
      <c r="J10" s="815">
        <f>SUM(E10:I10)</f>
        <v>0</v>
      </c>
      <c r="K10" s="816">
        <f>SUM(K11:K12)</f>
        <v>0</v>
      </c>
      <c r="L10" s="817"/>
    </row>
    <row r="11" spans="1:12" ht="14.25" customHeight="1">
      <c r="B11" s="961"/>
      <c r="C11" s="962"/>
      <c r="D11" s="963" t="s">
        <v>611</v>
      </c>
      <c r="E11" s="829">
        <f>SUM(E13:E21)</f>
        <v>0</v>
      </c>
      <c r="F11" s="829">
        <f>SUM(F13:F21)</f>
        <v>0</v>
      </c>
      <c r="G11" s="829">
        <f>SUM(G13:G21)</f>
        <v>0</v>
      </c>
      <c r="H11" s="829">
        <f>SUM(H13:H21)</f>
        <v>0</v>
      </c>
      <c r="I11" s="829">
        <f>SUM(I13:I21)</f>
        <v>0</v>
      </c>
      <c r="J11" s="964">
        <f>SUM(E11:I11)</f>
        <v>0</v>
      </c>
      <c r="K11" s="832">
        <f>SUM(K13:K21)</f>
        <v>0</v>
      </c>
      <c r="L11" s="825"/>
    </row>
    <row r="12" spans="1:12" ht="14.25" customHeight="1">
      <c r="B12" s="965"/>
      <c r="C12" s="841"/>
      <c r="D12" s="842" t="s">
        <v>612</v>
      </c>
      <c r="E12" s="966">
        <f>SUM(E13:E37)</f>
        <v>0</v>
      </c>
      <c r="F12" s="966">
        <f>SUM(F13:F37)</f>
        <v>0</v>
      </c>
      <c r="G12" s="966">
        <f>SUM(G13:G37)</f>
        <v>0</v>
      </c>
      <c r="H12" s="966">
        <f>SUM(H13:H37)</f>
        <v>0</v>
      </c>
      <c r="I12" s="966">
        <f>SUM(I13:I37)</f>
        <v>0</v>
      </c>
      <c r="J12" s="967">
        <f>SUM(E12:I12)</f>
        <v>0</v>
      </c>
      <c r="K12" s="968">
        <f>SUM(K22:K37)</f>
        <v>0</v>
      </c>
      <c r="L12" s="846"/>
    </row>
    <row r="13" spans="1:12" s="860" customFormat="1" ht="14.25" customHeight="1">
      <c r="B13" s="1650" t="s">
        <v>613</v>
      </c>
      <c r="C13" s="969">
        <v>1</v>
      </c>
      <c r="D13" s="970"/>
      <c r="E13" s="887"/>
      <c r="F13" s="887"/>
      <c r="G13" s="887"/>
      <c r="H13" s="888"/>
      <c r="I13" s="888"/>
      <c r="J13" s="971">
        <f t="shared" ref="J13:J37" si="0">SUM(E13:I13)</f>
        <v>0</v>
      </c>
      <c r="K13" s="898">
        <f>E13*$E$8+F13*$F$8+G13*$G$8+I13*$I$8</f>
        <v>0</v>
      </c>
      <c r="L13" s="890"/>
    </row>
    <row r="14" spans="1:12" s="860" customFormat="1" ht="14.25" customHeight="1">
      <c r="B14" s="1650"/>
      <c r="C14" s="969">
        <v>2</v>
      </c>
      <c r="D14" s="972"/>
      <c r="E14" s="887"/>
      <c r="F14" s="887"/>
      <c r="G14" s="887"/>
      <c r="H14" s="888"/>
      <c r="I14" s="888"/>
      <c r="J14" s="971">
        <f t="shared" si="0"/>
        <v>0</v>
      </c>
      <c r="K14" s="898">
        <f t="shared" ref="K14:K37" si="1">E14*$E$8+F14*$F$8+G14*$G$8+I14*$I$8</f>
        <v>0</v>
      </c>
      <c r="L14" s="890"/>
    </row>
    <row r="15" spans="1:12" s="860" customFormat="1" ht="14.25" customHeight="1">
      <c r="B15" s="1650"/>
      <c r="C15" s="969">
        <v>3</v>
      </c>
      <c r="D15" s="972"/>
      <c r="E15" s="892"/>
      <c r="F15" s="892"/>
      <c r="G15" s="892"/>
      <c r="H15" s="893"/>
      <c r="I15" s="893"/>
      <c r="J15" s="973">
        <f t="shared" si="0"/>
        <v>0</v>
      </c>
      <c r="K15" s="866">
        <f t="shared" si="1"/>
        <v>0</v>
      </c>
      <c r="L15" s="867"/>
    </row>
    <row r="16" spans="1:12" s="860" customFormat="1" ht="14.25" customHeight="1">
      <c r="B16" s="1650"/>
      <c r="C16" s="861">
        <v>4</v>
      </c>
      <c r="D16" s="972"/>
      <c r="E16" s="892"/>
      <c r="F16" s="892"/>
      <c r="G16" s="892"/>
      <c r="H16" s="893"/>
      <c r="I16" s="893"/>
      <c r="J16" s="973">
        <f t="shared" si="0"/>
        <v>0</v>
      </c>
      <c r="K16" s="866">
        <f t="shared" si="1"/>
        <v>0</v>
      </c>
      <c r="L16" s="867"/>
    </row>
    <row r="17" spans="2:12" s="860" customFormat="1" ht="14.25" customHeight="1">
      <c r="B17" s="1650"/>
      <c r="C17" s="969">
        <v>5</v>
      </c>
      <c r="D17" s="972"/>
      <c r="E17" s="892"/>
      <c r="F17" s="892"/>
      <c r="G17" s="892"/>
      <c r="H17" s="893"/>
      <c r="I17" s="893"/>
      <c r="J17" s="973">
        <f>SUM(E17:I17)</f>
        <v>0</v>
      </c>
      <c r="K17" s="866">
        <f>E17*$E$8+F17*$F$8+G17*$G$8+I17*$I$8</f>
        <v>0</v>
      </c>
      <c r="L17" s="867">
        <v>8</v>
      </c>
    </row>
    <row r="18" spans="2:12" s="860" customFormat="1" ht="14.25" customHeight="1">
      <c r="B18" s="1650"/>
      <c r="C18" s="861">
        <v>6</v>
      </c>
      <c r="D18" s="972"/>
      <c r="E18" s="892"/>
      <c r="F18" s="892"/>
      <c r="G18" s="892"/>
      <c r="H18" s="893"/>
      <c r="I18" s="893"/>
      <c r="J18" s="973">
        <f>SUM(E18:I18)</f>
        <v>0</v>
      </c>
      <c r="K18" s="866">
        <f>E18*$E$8+F18*$F$8+G18*$G$8+I18*$I$8</f>
        <v>0</v>
      </c>
      <c r="L18" s="867"/>
    </row>
    <row r="19" spans="2:12" s="860" customFormat="1" ht="14.25" customHeight="1">
      <c r="B19" s="1650"/>
      <c r="C19" s="969">
        <v>7</v>
      </c>
      <c r="D19" s="972"/>
      <c r="E19" s="892"/>
      <c r="F19" s="892"/>
      <c r="G19" s="892"/>
      <c r="H19" s="893"/>
      <c r="I19" s="893"/>
      <c r="J19" s="973">
        <f t="shared" si="0"/>
        <v>0</v>
      </c>
      <c r="K19" s="866">
        <f t="shared" si="1"/>
        <v>0</v>
      </c>
      <c r="L19" s="867"/>
    </row>
    <row r="20" spans="2:12" s="860" customFormat="1" ht="14.25" customHeight="1">
      <c r="B20" s="1650"/>
      <c r="C20" s="861">
        <v>8</v>
      </c>
      <c r="D20" s="972"/>
      <c r="E20" s="892"/>
      <c r="F20" s="892"/>
      <c r="G20" s="892"/>
      <c r="H20" s="893"/>
      <c r="I20" s="893"/>
      <c r="J20" s="973">
        <f t="shared" si="0"/>
        <v>0</v>
      </c>
      <c r="K20" s="866">
        <f t="shared" si="1"/>
        <v>0</v>
      </c>
      <c r="L20" s="867"/>
    </row>
    <row r="21" spans="2:12" s="928" customFormat="1">
      <c r="B21" s="1651"/>
      <c r="C21" s="974">
        <v>9</v>
      </c>
      <c r="D21" s="975"/>
      <c r="E21" s="976"/>
      <c r="F21" s="976"/>
      <c r="G21" s="976"/>
      <c r="H21" s="977"/>
      <c r="I21" s="977"/>
      <c r="J21" s="978">
        <f t="shared" si="0"/>
        <v>0</v>
      </c>
      <c r="K21" s="895">
        <f t="shared" si="1"/>
        <v>0</v>
      </c>
      <c r="L21" s="979"/>
    </row>
    <row r="22" spans="2:12" s="928" customFormat="1">
      <c r="B22" s="1652" t="s">
        <v>614</v>
      </c>
      <c r="C22" s="853">
        <v>1</v>
      </c>
      <c r="D22" s="980"/>
      <c r="E22" s="887"/>
      <c r="F22" s="887"/>
      <c r="G22" s="887"/>
      <c r="H22" s="888"/>
      <c r="I22" s="888"/>
      <c r="J22" s="971">
        <f t="shared" si="0"/>
        <v>0</v>
      </c>
      <c r="K22" s="898">
        <f t="shared" si="1"/>
        <v>0</v>
      </c>
      <c r="L22" s="890"/>
    </row>
    <row r="23" spans="2:12" s="928" customFormat="1">
      <c r="B23" s="1650"/>
      <c r="C23" s="969">
        <v>2</v>
      </c>
      <c r="D23" s="981"/>
      <c r="E23" s="887"/>
      <c r="F23" s="887"/>
      <c r="G23" s="887"/>
      <c r="H23" s="888"/>
      <c r="I23" s="888"/>
      <c r="J23" s="971">
        <f t="shared" ref="J23:J31" si="2">SUM(E23:I23)</f>
        <v>0</v>
      </c>
      <c r="K23" s="898">
        <f t="shared" si="1"/>
        <v>0</v>
      </c>
      <c r="L23" s="890"/>
    </row>
    <row r="24" spans="2:12" s="928" customFormat="1">
      <c r="B24" s="1650"/>
      <c r="C24" s="969">
        <v>3</v>
      </c>
      <c r="D24" s="981"/>
      <c r="E24" s="887"/>
      <c r="F24" s="887"/>
      <c r="G24" s="887"/>
      <c r="H24" s="888"/>
      <c r="I24" s="888"/>
      <c r="J24" s="971">
        <f t="shared" si="2"/>
        <v>0</v>
      </c>
      <c r="K24" s="898">
        <f t="shared" si="1"/>
        <v>0</v>
      </c>
      <c r="L24" s="890"/>
    </row>
    <row r="25" spans="2:12" s="928" customFormat="1">
      <c r="B25" s="1650"/>
      <c r="C25" s="969">
        <v>4</v>
      </c>
      <c r="D25" s="981"/>
      <c r="E25" s="887"/>
      <c r="F25" s="887"/>
      <c r="G25" s="887"/>
      <c r="H25" s="888"/>
      <c r="I25" s="888"/>
      <c r="J25" s="971">
        <f t="shared" si="2"/>
        <v>0</v>
      </c>
      <c r="K25" s="898">
        <f t="shared" si="1"/>
        <v>0</v>
      </c>
      <c r="L25" s="890"/>
    </row>
    <row r="26" spans="2:12" s="928" customFormat="1">
      <c r="B26" s="1650"/>
      <c r="C26" s="969">
        <v>5</v>
      </c>
      <c r="D26" s="981"/>
      <c r="E26" s="887"/>
      <c r="F26" s="887"/>
      <c r="G26" s="887"/>
      <c r="H26" s="888"/>
      <c r="I26" s="888"/>
      <c r="J26" s="971">
        <f t="shared" si="2"/>
        <v>0</v>
      </c>
      <c r="K26" s="898">
        <f t="shared" si="1"/>
        <v>0</v>
      </c>
      <c r="L26" s="890"/>
    </row>
    <row r="27" spans="2:12" s="928" customFormat="1">
      <c r="B27" s="1650"/>
      <c r="C27" s="969">
        <v>6</v>
      </c>
      <c r="D27" s="981"/>
      <c r="E27" s="887"/>
      <c r="F27" s="887"/>
      <c r="G27" s="887"/>
      <c r="H27" s="888"/>
      <c r="I27" s="888"/>
      <c r="J27" s="971">
        <f t="shared" si="2"/>
        <v>0</v>
      </c>
      <c r="K27" s="898">
        <f t="shared" si="1"/>
        <v>0</v>
      </c>
      <c r="L27" s="890"/>
    </row>
    <row r="28" spans="2:12" s="928" customFormat="1">
      <c r="B28" s="1650"/>
      <c r="C28" s="969">
        <v>7</v>
      </c>
      <c r="D28" s="981"/>
      <c r="E28" s="887"/>
      <c r="F28" s="887"/>
      <c r="G28" s="887"/>
      <c r="H28" s="888"/>
      <c r="I28" s="888"/>
      <c r="J28" s="971">
        <f t="shared" si="2"/>
        <v>0</v>
      </c>
      <c r="K28" s="898">
        <f t="shared" si="1"/>
        <v>0</v>
      </c>
      <c r="L28" s="890"/>
    </row>
    <row r="29" spans="2:12" s="928" customFormat="1">
      <c r="B29" s="1650"/>
      <c r="C29" s="969">
        <v>8</v>
      </c>
      <c r="D29" s="981"/>
      <c r="E29" s="887"/>
      <c r="F29" s="887"/>
      <c r="G29" s="887"/>
      <c r="H29" s="888"/>
      <c r="I29" s="888"/>
      <c r="J29" s="971">
        <f t="shared" si="2"/>
        <v>0</v>
      </c>
      <c r="K29" s="898">
        <f t="shared" si="1"/>
        <v>0</v>
      </c>
      <c r="L29" s="890"/>
    </row>
    <row r="30" spans="2:12" s="928" customFormat="1">
      <c r="B30" s="1650"/>
      <c r="C30" s="969">
        <v>9</v>
      </c>
      <c r="D30" s="981"/>
      <c r="E30" s="887"/>
      <c r="F30" s="887"/>
      <c r="G30" s="887"/>
      <c r="H30" s="888"/>
      <c r="I30" s="888"/>
      <c r="J30" s="971">
        <f t="shared" si="2"/>
        <v>0</v>
      </c>
      <c r="K30" s="898">
        <f t="shared" si="1"/>
        <v>0</v>
      </c>
      <c r="L30" s="890"/>
    </row>
    <row r="31" spans="2:12" s="928" customFormat="1">
      <c r="B31" s="1650"/>
      <c r="C31" s="969">
        <v>10</v>
      </c>
      <c r="D31" s="981"/>
      <c r="E31" s="887"/>
      <c r="F31" s="887"/>
      <c r="G31" s="887"/>
      <c r="H31" s="888"/>
      <c r="I31" s="888"/>
      <c r="J31" s="971">
        <f t="shared" si="2"/>
        <v>0</v>
      </c>
      <c r="K31" s="898">
        <f t="shared" si="1"/>
        <v>0</v>
      </c>
      <c r="L31" s="890"/>
    </row>
    <row r="32" spans="2:12" s="928" customFormat="1">
      <c r="B32" s="1650"/>
      <c r="C32" s="969">
        <v>11</v>
      </c>
      <c r="D32" s="981"/>
      <c r="E32" s="892"/>
      <c r="F32" s="892"/>
      <c r="G32" s="892"/>
      <c r="H32" s="893"/>
      <c r="I32" s="893"/>
      <c r="J32" s="973">
        <f t="shared" si="0"/>
        <v>0</v>
      </c>
      <c r="K32" s="866">
        <f t="shared" si="1"/>
        <v>0</v>
      </c>
      <c r="L32" s="867"/>
    </row>
    <row r="33" spans="2:12" s="928" customFormat="1">
      <c r="B33" s="1650"/>
      <c r="C33" s="969">
        <v>12</v>
      </c>
      <c r="D33" s="981"/>
      <c r="E33" s="892"/>
      <c r="F33" s="892"/>
      <c r="G33" s="892"/>
      <c r="H33" s="893"/>
      <c r="I33" s="893"/>
      <c r="J33" s="973">
        <f t="shared" si="0"/>
        <v>0</v>
      </c>
      <c r="K33" s="866">
        <f t="shared" si="1"/>
        <v>0</v>
      </c>
      <c r="L33" s="867"/>
    </row>
    <row r="34" spans="2:12" s="928" customFormat="1">
      <c r="B34" s="1650"/>
      <c r="C34" s="969">
        <v>13</v>
      </c>
      <c r="D34" s="981"/>
      <c r="E34" s="892"/>
      <c r="F34" s="892"/>
      <c r="G34" s="892"/>
      <c r="H34" s="893"/>
      <c r="I34" s="893"/>
      <c r="J34" s="973">
        <f t="shared" si="0"/>
        <v>0</v>
      </c>
      <c r="K34" s="866">
        <f t="shared" si="1"/>
        <v>0</v>
      </c>
      <c r="L34" s="867"/>
    </row>
    <row r="35" spans="2:12" s="928" customFormat="1">
      <c r="B35" s="1650"/>
      <c r="C35" s="969">
        <v>14</v>
      </c>
      <c r="D35" s="981"/>
      <c r="E35" s="892"/>
      <c r="F35" s="892"/>
      <c r="G35" s="892"/>
      <c r="H35" s="893"/>
      <c r="I35" s="893"/>
      <c r="J35" s="973">
        <f t="shared" si="0"/>
        <v>0</v>
      </c>
      <c r="K35" s="866">
        <f t="shared" si="1"/>
        <v>0</v>
      </c>
      <c r="L35" s="867"/>
    </row>
    <row r="36" spans="2:12" s="928" customFormat="1">
      <c r="B36" s="1650"/>
      <c r="C36" s="969">
        <v>15</v>
      </c>
      <c r="D36" s="981"/>
      <c r="E36" s="892"/>
      <c r="F36" s="892"/>
      <c r="G36" s="892"/>
      <c r="H36" s="893"/>
      <c r="I36" s="893"/>
      <c r="J36" s="973">
        <f t="shared" si="0"/>
        <v>0</v>
      </c>
      <c r="K36" s="866">
        <f t="shared" si="1"/>
        <v>0</v>
      </c>
      <c r="L36" s="867"/>
    </row>
    <row r="37" spans="2:12" ht="13.5" thickBot="1">
      <c r="B37" s="1653"/>
      <c r="C37" s="982">
        <v>16</v>
      </c>
      <c r="D37" s="983"/>
      <c r="E37" s="922"/>
      <c r="F37" s="922"/>
      <c r="G37" s="922"/>
      <c r="H37" s="923"/>
      <c r="I37" s="923"/>
      <c r="J37" s="984">
        <f t="shared" si="0"/>
        <v>0</v>
      </c>
      <c r="K37" s="985">
        <f t="shared" si="1"/>
        <v>0</v>
      </c>
      <c r="L37" s="884"/>
    </row>
    <row r="38" spans="2:12">
      <c r="C38" s="929" t="s">
        <v>422</v>
      </c>
      <c r="D38" s="926" t="s">
        <v>615</v>
      </c>
    </row>
  </sheetData>
  <sheetProtection algorithmName="SHA-512" hashValue="e+v98bXPlToNtmPJPj3vR74ksM28SrxICt83EWeOm6UnExLxPxzeTj46kfvnTePxOzNJRCruEsG27SSjbclj3w==" saltValue="JNcnbtlO66cSOiecL12xWg==" spinCount="100000" sheet="1" formatRows="0"/>
  <mergeCells count="10">
    <mergeCell ref="B13:B21"/>
    <mergeCell ref="B22:B37"/>
    <mergeCell ref="A2:C2"/>
    <mergeCell ref="C3:I3"/>
    <mergeCell ref="B4:L4"/>
    <mergeCell ref="B5:D9"/>
    <mergeCell ref="E5:I5"/>
    <mergeCell ref="L5:L9"/>
    <mergeCell ref="E7:I7"/>
    <mergeCell ref="E9:I9"/>
  </mergeCells>
  <printOptions horizontalCentered="1"/>
  <pageMargins left="1.1417322834645669" right="0.11811023622047245" top="0.51181102362204722" bottom="0.70866141732283472" header="0.51181102362204722" footer="0.51181102362204722"/>
  <pageSetup paperSize="9" scale="82"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C677B6A-945B-48C9-8543-0FE3D35AF899}">
          <x14:formula1>
            <xm:f>słownik!$A$2:$A$57</xm:f>
          </x14:formula1>
          <xm:sqref>D22:D37</xm:sqref>
        </x14:dataValidation>
        <x14:dataValidation type="list" allowBlank="1" showInputMessage="1" showErrorMessage="1" xr:uid="{895C784A-30C0-477E-8196-8EADCE29749D}">
          <x14:formula1>
            <xm:f>słownik!$C$24:$C$48</xm:f>
          </x14:formula1>
          <xm:sqref>D13:D21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9111-5F15-46C6-B115-B2F53B06E605}">
  <sheetPr>
    <tabColor rgb="FFFF0000"/>
  </sheetPr>
  <dimension ref="B1:M37"/>
  <sheetViews>
    <sheetView showGridLines="0" view="pageBreakPreview" zoomScaleNormal="100" zoomScaleSheetLayoutView="100" workbookViewId="0">
      <selection activeCell="C26" sqref="C26"/>
    </sheetView>
  </sheetViews>
  <sheetFormatPr defaultColWidth="9.28515625" defaultRowHeight="12.75"/>
  <cols>
    <col min="1" max="1" width="9.28515625" style="793"/>
    <col min="2" max="2" width="4.42578125" style="793" customWidth="1"/>
    <col min="3" max="3" width="40.5703125" style="793" customWidth="1"/>
    <col min="4" max="7" width="6.7109375" style="793" customWidth="1"/>
    <col min="8" max="8" width="9.42578125" style="793" customWidth="1"/>
    <col min="9" max="9" width="9.85546875" style="793" customWidth="1"/>
    <col min="10" max="10" width="10.5703125" style="793" customWidth="1"/>
    <col min="11" max="13" width="9.28515625" style="793" customWidth="1"/>
    <col min="14" max="16384" width="9.28515625" style="793"/>
  </cols>
  <sheetData>
    <row r="1" spans="2:13" ht="18">
      <c r="B1" s="794"/>
      <c r="C1" s="795" t="str">
        <f>' zestaw 1'!$C$1</f>
        <v>??</v>
      </c>
      <c r="D1" s="796"/>
      <c r="E1" s="796"/>
      <c r="F1" s="1602" t="str">
        <f>wizyt!B1</f>
        <v xml:space="preserve"> </v>
      </c>
      <c r="G1" s="1602"/>
      <c r="H1" s="1602"/>
      <c r="I1" s="1661" t="str">
        <f>wizyt!D1</f>
        <v xml:space="preserve"> </v>
      </c>
      <c r="J1" s="1661"/>
    </row>
    <row r="2" spans="2:13" ht="20.25">
      <c r="B2" s="986"/>
      <c r="C2" s="1600" t="s">
        <v>570</v>
      </c>
      <c r="D2" s="1600"/>
      <c r="E2" s="1600"/>
      <c r="F2" s="1600"/>
      <c r="G2" s="1600"/>
      <c r="H2" s="1600"/>
      <c r="I2" s="798" t="str">
        <f>wizyt!H4</f>
        <v>2023/2024</v>
      </c>
      <c r="J2" s="798"/>
    </row>
    <row r="3" spans="2:13" ht="18.75" customHeight="1">
      <c r="B3" s="1601" t="s">
        <v>616</v>
      </c>
      <c r="C3" s="1601"/>
      <c r="D3" s="1601"/>
      <c r="E3" s="1601"/>
      <c r="F3" s="1601"/>
      <c r="G3" s="1601"/>
      <c r="H3" s="1601"/>
      <c r="I3" s="1601"/>
      <c r="J3" s="1601"/>
    </row>
    <row r="4" spans="2:13" ht="27" customHeight="1" thickBot="1">
      <c r="B4" s="436"/>
      <c r="C4" s="436"/>
      <c r="D4" s="800"/>
      <c r="E4" s="800"/>
      <c r="F4" s="800" t="s">
        <v>572</v>
      </c>
      <c r="G4" s="1603" t="s">
        <v>617</v>
      </c>
      <c r="H4" s="1603"/>
      <c r="I4" s="1603"/>
      <c r="J4" s="1603"/>
    </row>
    <row r="5" spans="2:13" ht="12.75" customHeight="1">
      <c r="B5" s="1604" t="s">
        <v>573</v>
      </c>
      <c r="C5" s="1606"/>
      <c r="D5" s="1613" t="s">
        <v>618</v>
      </c>
      <c r="E5" s="1614"/>
      <c r="F5" s="1614"/>
      <c r="G5" s="1615"/>
      <c r="H5" s="801" t="s">
        <v>575</v>
      </c>
      <c r="I5" s="802" t="s">
        <v>475</v>
      </c>
      <c r="J5" s="1616" t="s">
        <v>576</v>
      </c>
    </row>
    <row r="6" spans="2:13" ht="12.75" customHeight="1">
      <c r="B6" s="1607"/>
      <c r="C6" s="1609"/>
      <c r="D6" s="803" t="s">
        <v>461</v>
      </c>
      <c r="E6" s="804" t="s">
        <v>462</v>
      </c>
      <c r="F6" s="804" t="s">
        <v>463</v>
      </c>
      <c r="G6" s="804" t="s">
        <v>464</v>
      </c>
      <c r="H6" s="805" t="s">
        <v>577</v>
      </c>
      <c r="I6" s="806" t="s">
        <v>577</v>
      </c>
      <c r="J6" s="1617"/>
    </row>
    <row r="7" spans="2:13" ht="12.75" customHeight="1">
      <c r="B7" s="1607"/>
      <c r="C7" s="1609"/>
      <c r="D7" s="1619" t="s">
        <v>578</v>
      </c>
      <c r="E7" s="1619"/>
      <c r="F7" s="1619"/>
      <c r="G7" s="1620"/>
      <c r="H7" s="807" t="s">
        <v>579</v>
      </c>
      <c r="I7" s="808" t="s">
        <v>580</v>
      </c>
      <c r="J7" s="1617"/>
    </row>
    <row r="8" spans="2:13" ht="12.75" customHeight="1">
      <c r="B8" s="1607"/>
      <c r="C8" s="1609"/>
      <c r="D8" s="809">
        <f>' kalendarz A'!$F$31</f>
        <v>32</v>
      </c>
      <c r="E8" s="809">
        <f>' kalendarz A'!$F$31</f>
        <v>32</v>
      </c>
      <c r="F8" s="809">
        <f>' kalendarz A'!$F$31</f>
        <v>32</v>
      </c>
      <c r="G8" s="809">
        <f>' kalendarz A'!$F$32</f>
        <v>16</v>
      </c>
      <c r="H8" s="805" t="s">
        <v>581</v>
      </c>
      <c r="I8" s="806" t="s">
        <v>582</v>
      </c>
      <c r="J8" s="1617"/>
      <c r="M8" s="860"/>
    </row>
    <row r="9" spans="2:13" ht="16.5" customHeight="1" thickBot="1">
      <c r="B9" s="1610"/>
      <c r="C9" s="1612"/>
      <c r="D9" s="1621" t="s">
        <v>583</v>
      </c>
      <c r="E9" s="1622"/>
      <c r="F9" s="1622"/>
      <c r="G9" s="1623"/>
      <c r="H9" s="810" t="s">
        <v>584</v>
      </c>
      <c r="I9" s="811" t="s">
        <v>584</v>
      </c>
      <c r="J9" s="1618"/>
    </row>
    <row r="10" spans="2:13" ht="27" customHeight="1" thickBot="1">
      <c r="B10" s="812"/>
      <c r="C10" s="814" t="s">
        <v>585</v>
      </c>
      <c r="D10" s="815">
        <f>D11+D12</f>
        <v>0</v>
      </c>
      <c r="E10" s="815">
        <f>E11+E12</f>
        <v>0</v>
      </c>
      <c r="F10" s="815">
        <f>F11+F12</f>
        <v>0</v>
      </c>
      <c r="G10" s="815">
        <f>G11+G12</f>
        <v>0</v>
      </c>
      <c r="H10" s="815">
        <f>SUM(D10:G10)</f>
        <v>0</v>
      </c>
      <c r="I10" s="816">
        <f>SUM(I11:I12)</f>
        <v>0</v>
      </c>
      <c r="J10" s="987"/>
    </row>
    <row r="11" spans="2:13" ht="14.25" customHeight="1">
      <c r="B11" s="826"/>
      <c r="C11" s="988" t="s">
        <v>587</v>
      </c>
      <c r="D11" s="829">
        <f>SUM(D14:D20)</f>
        <v>0</v>
      </c>
      <c r="E11" s="829">
        <f>SUM(E14:E20)</f>
        <v>0</v>
      </c>
      <c r="F11" s="829">
        <f>SUM(F14:F20)</f>
        <v>0</v>
      </c>
      <c r="G11" s="830">
        <f>SUM(G14:G20)</f>
        <v>0</v>
      </c>
      <c r="H11" s="831">
        <f>SUM(D11:G11)</f>
        <v>0</v>
      </c>
      <c r="I11" s="832">
        <f>D11*$D$8+E11*$E$8+F11*$F$8+G11*$G$8</f>
        <v>0</v>
      </c>
      <c r="J11" s="989"/>
    </row>
    <row r="12" spans="2:13" ht="21" customHeight="1">
      <c r="B12" s="990"/>
      <c r="C12" s="991" t="s">
        <v>619</v>
      </c>
      <c r="D12" s="992">
        <f>SUM(D22:D30)</f>
        <v>0</v>
      </c>
      <c r="E12" s="992">
        <f>SUM(E22:E30)</f>
        <v>0</v>
      </c>
      <c r="F12" s="992">
        <f>SUM(F22:F30)</f>
        <v>0</v>
      </c>
      <c r="G12" s="992">
        <f>SUM(G22:G30)</f>
        <v>0</v>
      </c>
      <c r="H12" s="992">
        <f>SUM(H22:H30)</f>
        <v>0</v>
      </c>
      <c r="I12" s="993">
        <f>D12*$D$8+E12*$E$8+F12*$F$8+G12*$G$8</f>
        <v>0</v>
      </c>
      <c r="J12" s="994"/>
    </row>
    <row r="13" spans="2:13" ht="26.25" customHeight="1">
      <c r="B13" s="847"/>
      <c r="C13" s="995" t="s">
        <v>591</v>
      </c>
      <c r="D13" s="850"/>
      <c r="E13" s="850"/>
      <c r="F13" s="850"/>
      <c r="G13" s="850"/>
      <c r="H13" s="850"/>
      <c r="I13" s="851"/>
      <c r="J13" s="996"/>
    </row>
    <row r="14" spans="2:13" s="860" customFormat="1" ht="14.25" customHeight="1">
      <c r="B14" s="997">
        <v>1</v>
      </c>
      <c r="C14" s="998" t="s">
        <v>593</v>
      </c>
      <c r="D14" s="896"/>
      <c r="E14" s="896"/>
      <c r="F14" s="896"/>
      <c r="G14" s="897"/>
      <c r="H14" s="857">
        <f t="shared" ref="H14:H20" si="0">SUM(D14:G14)</f>
        <v>0</v>
      </c>
      <c r="I14" s="999">
        <f>D14*$D$8+E14*$E$8+F14*$F$8+G14*$G$8</f>
        <v>0</v>
      </c>
      <c r="J14" s="1000"/>
      <c r="K14" s="793"/>
      <c r="M14" s="793"/>
    </row>
    <row r="15" spans="2:13" s="860" customFormat="1" ht="14.25" customHeight="1">
      <c r="B15" s="1001">
        <v>2</v>
      </c>
      <c r="C15" s="1002" t="s">
        <v>554</v>
      </c>
      <c r="D15" s="892"/>
      <c r="E15" s="892"/>
      <c r="F15" s="892"/>
      <c r="G15" s="893"/>
      <c r="H15" s="865">
        <f t="shared" si="0"/>
        <v>0</v>
      </c>
      <c r="I15" s="866">
        <f t="shared" ref="I15:I30" si="1">D15*$D$8+E15*$E$8+F15*$F$8+G15*$G$8</f>
        <v>0</v>
      </c>
      <c r="J15" s="1003"/>
      <c r="K15" s="793"/>
      <c r="M15" s="793"/>
    </row>
    <row r="16" spans="2:13" s="860" customFormat="1" ht="14.25" customHeight="1">
      <c r="B16" s="1001">
        <v>3</v>
      </c>
      <c r="C16" s="1002" t="s">
        <v>555</v>
      </c>
      <c r="D16" s="892"/>
      <c r="E16" s="892"/>
      <c r="F16" s="892"/>
      <c r="G16" s="893"/>
      <c r="H16" s="865">
        <f t="shared" si="0"/>
        <v>0</v>
      </c>
      <c r="I16" s="866">
        <f t="shared" si="1"/>
        <v>0</v>
      </c>
      <c r="J16" s="1003"/>
      <c r="K16" s="793"/>
      <c r="M16" s="793"/>
    </row>
    <row r="17" spans="2:13" s="860" customFormat="1" ht="14.25" customHeight="1">
      <c r="B17" s="1001">
        <v>4</v>
      </c>
      <c r="C17" s="1002" t="s">
        <v>594</v>
      </c>
      <c r="D17" s="892"/>
      <c r="E17" s="892"/>
      <c r="F17" s="892"/>
      <c r="G17" s="893"/>
      <c r="H17" s="865">
        <f t="shared" si="0"/>
        <v>0</v>
      </c>
      <c r="I17" s="866">
        <f t="shared" si="1"/>
        <v>0</v>
      </c>
      <c r="J17" s="1003"/>
      <c r="K17" s="793"/>
      <c r="M17" s="793"/>
    </row>
    <row r="18" spans="2:13" s="860" customFormat="1" ht="14.25" customHeight="1">
      <c r="B18" s="1001">
        <v>5</v>
      </c>
      <c r="C18" s="1002" t="s">
        <v>551</v>
      </c>
      <c r="D18" s="892"/>
      <c r="E18" s="892"/>
      <c r="F18" s="892"/>
      <c r="G18" s="893"/>
      <c r="H18" s="865">
        <f>SUM(D18:G18)</f>
        <v>0</v>
      </c>
      <c r="I18" s="866">
        <f>D18*$D$8+E18*$E$8+F18*$F$8+G18*$G$8</f>
        <v>0</v>
      </c>
      <c r="J18" s="1003"/>
      <c r="K18" s="793"/>
      <c r="M18" s="793"/>
    </row>
    <row r="19" spans="2:13" s="860" customFormat="1" ht="14.25" customHeight="1">
      <c r="B19" s="1001">
        <v>6</v>
      </c>
      <c r="C19" s="875" t="s">
        <v>620</v>
      </c>
      <c r="D19" s="892"/>
      <c r="E19" s="892"/>
      <c r="F19" s="892"/>
      <c r="G19" s="893"/>
      <c r="H19" s="865">
        <f t="shared" si="0"/>
        <v>0</v>
      </c>
      <c r="I19" s="866">
        <f t="shared" si="1"/>
        <v>0</v>
      </c>
      <c r="J19" s="1003"/>
      <c r="K19" s="793"/>
      <c r="M19" s="793"/>
    </row>
    <row r="20" spans="2:13" s="860" customFormat="1" ht="14.25" customHeight="1">
      <c r="B20" s="1004">
        <v>7</v>
      </c>
      <c r="C20" s="1005" t="s">
        <v>541</v>
      </c>
      <c r="D20" s="976"/>
      <c r="E20" s="976"/>
      <c r="F20" s="976"/>
      <c r="G20" s="977"/>
      <c r="H20" s="1006">
        <f t="shared" si="0"/>
        <v>0</v>
      </c>
      <c r="I20" s="895">
        <f t="shared" si="1"/>
        <v>0</v>
      </c>
      <c r="J20" s="1007"/>
      <c r="K20" s="793"/>
      <c r="M20" s="793"/>
    </row>
    <row r="21" spans="2:13" ht="25.35" customHeight="1">
      <c r="B21" s="1008"/>
      <c r="C21" s="1008" t="s">
        <v>619</v>
      </c>
      <c r="D21" s="1009"/>
      <c r="E21" s="1009"/>
      <c r="F21" s="1009"/>
      <c r="G21" s="1010"/>
      <c r="H21" s="1011"/>
      <c r="I21" s="1012"/>
      <c r="J21" s="1013"/>
    </row>
    <row r="22" spans="2:13" ht="14.25" customHeight="1">
      <c r="B22" s="1014">
        <v>1</v>
      </c>
      <c r="C22" s="981"/>
      <c r="D22" s="887"/>
      <c r="E22" s="887"/>
      <c r="F22" s="887"/>
      <c r="G22" s="888"/>
      <c r="H22" s="889">
        <f t="shared" ref="H22:H30" si="2">SUM(D22:G22)</f>
        <v>0</v>
      </c>
      <c r="I22" s="898">
        <f t="shared" si="1"/>
        <v>0</v>
      </c>
      <c r="J22" s="910"/>
    </row>
    <row r="23" spans="2:13" ht="14.25" customHeight="1">
      <c r="B23" s="1015">
        <v>2</v>
      </c>
      <c r="C23" s="981"/>
      <c r="D23" s="892"/>
      <c r="E23" s="892"/>
      <c r="F23" s="892"/>
      <c r="G23" s="893"/>
      <c r="H23" s="865">
        <f t="shared" si="2"/>
        <v>0</v>
      </c>
      <c r="I23" s="866">
        <f t="shared" si="1"/>
        <v>0</v>
      </c>
      <c r="J23" s="911"/>
    </row>
    <row r="24" spans="2:13" ht="14.25" customHeight="1">
      <c r="B24" s="1015">
        <v>3</v>
      </c>
      <c r="C24" s="981"/>
      <c r="D24" s="892"/>
      <c r="E24" s="892"/>
      <c r="F24" s="892"/>
      <c r="G24" s="893"/>
      <c r="H24" s="865">
        <f>SUM(D24:G24)</f>
        <v>0</v>
      </c>
      <c r="I24" s="866">
        <f>D24*$D$8+E24*$E$8+F24*$F$8+G24*$G$8</f>
        <v>0</v>
      </c>
      <c r="J24" s="911"/>
    </row>
    <row r="25" spans="2:13" ht="14.25" customHeight="1">
      <c r="B25" s="1015">
        <v>4</v>
      </c>
      <c r="C25" s="981"/>
      <c r="D25" s="892"/>
      <c r="E25" s="892"/>
      <c r="F25" s="892"/>
      <c r="G25" s="893"/>
      <c r="H25" s="865">
        <f>SUM(D25:G25)</f>
        <v>0</v>
      </c>
      <c r="I25" s="866">
        <f>D25*$D$8+E25*$E$8+F25*$F$8+G25*$G$8</f>
        <v>0</v>
      </c>
      <c r="J25" s="911"/>
    </row>
    <row r="26" spans="2:13" ht="14.25" customHeight="1">
      <c r="B26" s="1015">
        <v>5</v>
      </c>
      <c r="C26" s="981"/>
      <c r="D26" s="892"/>
      <c r="E26" s="892"/>
      <c r="F26" s="892"/>
      <c r="G26" s="893"/>
      <c r="H26" s="865">
        <f>SUM(D26:G26)</f>
        <v>0</v>
      </c>
      <c r="I26" s="866">
        <f>D26*$D$8+E26*$E$8+F26*$F$8+G26*$G$8</f>
        <v>0</v>
      </c>
      <c r="J26" s="911"/>
    </row>
    <row r="27" spans="2:13" ht="14.25" customHeight="1">
      <c r="B27" s="1015">
        <v>6</v>
      </c>
      <c r="C27" s="981"/>
      <c r="D27" s="892"/>
      <c r="E27" s="892"/>
      <c r="F27" s="892"/>
      <c r="G27" s="893"/>
      <c r="H27" s="865">
        <f t="shared" si="2"/>
        <v>0</v>
      </c>
      <c r="I27" s="866">
        <f t="shared" si="1"/>
        <v>0</v>
      </c>
      <c r="J27" s="911"/>
    </row>
    <row r="28" spans="2:13" ht="14.25" customHeight="1">
      <c r="B28" s="1015">
        <v>7</v>
      </c>
      <c r="C28" s="981"/>
      <c r="D28" s="892"/>
      <c r="E28" s="892"/>
      <c r="F28" s="892"/>
      <c r="G28" s="893"/>
      <c r="H28" s="865">
        <f t="shared" si="2"/>
        <v>0</v>
      </c>
      <c r="I28" s="866">
        <f t="shared" si="1"/>
        <v>0</v>
      </c>
      <c r="J28" s="911"/>
    </row>
    <row r="29" spans="2:13" ht="14.25" customHeight="1">
      <c r="B29" s="1016">
        <v>8</v>
      </c>
      <c r="C29" s="981"/>
      <c r="D29" s="892"/>
      <c r="E29" s="892"/>
      <c r="F29" s="892"/>
      <c r="G29" s="893"/>
      <c r="H29" s="865">
        <f t="shared" si="2"/>
        <v>0</v>
      </c>
      <c r="I29" s="866">
        <f t="shared" si="1"/>
        <v>0</v>
      </c>
      <c r="J29" s="1017"/>
    </row>
    <row r="30" spans="2:13" ht="14.25" customHeight="1" thickBot="1">
      <c r="B30" s="1018">
        <v>9</v>
      </c>
      <c r="C30" s="983"/>
      <c r="D30" s="922"/>
      <c r="E30" s="922"/>
      <c r="F30" s="922"/>
      <c r="G30" s="923"/>
      <c r="H30" s="882">
        <f t="shared" si="2"/>
        <v>0</v>
      </c>
      <c r="I30" s="883">
        <f t="shared" si="1"/>
        <v>0</v>
      </c>
      <c r="J30" s="1019"/>
    </row>
    <row r="31" spans="2:13">
      <c r="C31" s="1656"/>
      <c r="D31" s="1657"/>
      <c r="E31" s="1657"/>
      <c r="F31" s="1657"/>
      <c r="G31" s="1657"/>
      <c r="H31" s="1657"/>
      <c r="I31" s="1657"/>
    </row>
    <row r="32" spans="2:13">
      <c r="C32" s="1658"/>
      <c r="D32" s="1659"/>
      <c r="E32" s="1659"/>
      <c r="F32" s="1659"/>
      <c r="G32" s="1659"/>
      <c r="H32" s="1660"/>
      <c r="I32" s="1660"/>
    </row>
    <row r="33" spans="2:9" ht="15.75">
      <c r="B33" s="1020"/>
      <c r="C33" s="1021"/>
      <c r="D33" s="931"/>
      <c r="E33" s="931"/>
      <c r="F33" s="931"/>
      <c r="G33" s="931"/>
      <c r="H33" s="931"/>
      <c r="I33" s="931"/>
    </row>
    <row r="34" spans="2:9">
      <c r="C34" s="934"/>
      <c r="D34" s="934"/>
      <c r="E34" s="934"/>
      <c r="F34" s="934"/>
      <c r="G34" s="935"/>
      <c r="H34" s="934"/>
      <c r="I34" s="934"/>
    </row>
    <row r="35" spans="2:9">
      <c r="C35" s="936"/>
      <c r="D35" s="937"/>
      <c r="E35" s="937"/>
      <c r="F35" s="937"/>
      <c r="G35" s="938"/>
      <c r="H35" s="936"/>
      <c r="I35" s="936"/>
    </row>
    <row r="36" spans="2:9">
      <c r="C36" s="936"/>
      <c r="D36" s="939"/>
      <c r="E36" s="937"/>
      <c r="F36" s="937"/>
      <c r="G36" s="938"/>
      <c r="H36" s="936"/>
      <c r="I36" s="936"/>
    </row>
    <row r="37" spans="2:9">
      <c r="C37" s="936"/>
      <c r="D37" s="937"/>
      <c r="E37" s="937"/>
      <c r="F37" s="937"/>
      <c r="G37" s="938"/>
      <c r="H37" s="936"/>
      <c r="I37" s="936"/>
    </row>
  </sheetData>
  <sheetProtection algorithmName="SHA-512" hashValue="mEWi7coG+86sKvWCrljDp7Ka8gYAQcCz5Kwo5mFlC7rEEQ0OvQ732koa9alP3MHG2v0symTIKS4PzqKsiu48nQ==" saltValue="ia7jPxDYq6t8L9coiAkvsw==" spinCount="100000" sheet="1" formatRows="0"/>
  <mergeCells count="12">
    <mergeCell ref="C31:I31"/>
    <mergeCell ref="C32:I32"/>
    <mergeCell ref="F1:H1"/>
    <mergeCell ref="I1:J1"/>
    <mergeCell ref="C2:H2"/>
    <mergeCell ref="B3:J3"/>
    <mergeCell ref="G4:J4"/>
    <mergeCell ref="B5:C9"/>
    <mergeCell ref="D5:G5"/>
    <mergeCell ref="J5:J9"/>
    <mergeCell ref="D7:G7"/>
    <mergeCell ref="D9:G9"/>
  </mergeCells>
  <printOptions horizontalCentered="1"/>
  <pageMargins left="1.1417322834645669" right="0.11811023622047245" top="0.51181102362204722" bottom="0.70866141732283472" header="0.51181102362204722" footer="0.51181102362204722"/>
  <pageSetup paperSize="9" scale="84"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D2D55061-B6DD-4E85-8348-9F6FA54E8995}">
          <x14:formula1>
            <xm:f>słownik!$A$2:$A$57</xm:f>
          </x14:formula1>
          <xm:sqref>C22:C30</xm:sqref>
        </x14:dataValidation>
        <x14:dataValidation type="list" allowBlank="1" showInputMessage="1" showErrorMessage="1" xr:uid="{F49BF603-6919-4C96-B9DC-C591C896583E}">
          <x14:formula1>
            <xm:f>słownik!$L$60:$L$66</xm:f>
          </x14:formula1>
          <xm:sqref>G4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B490-3BD5-4EC9-9A03-AE2A46E046F2}">
  <sheetPr>
    <tabColor rgb="FFFFFF00"/>
  </sheetPr>
  <dimension ref="A1:K55"/>
  <sheetViews>
    <sheetView showGridLines="0" view="pageBreakPreview" zoomScale="90" zoomScaleNormal="90" zoomScaleSheetLayoutView="90" workbookViewId="0">
      <selection activeCell="G1" sqref="G1"/>
    </sheetView>
  </sheetViews>
  <sheetFormatPr defaultColWidth="9.140625" defaultRowHeight="12.75"/>
  <cols>
    <col min="1" max="1" width="4.7109375" style="13" customWidth="1"/>
    <col min="2" max="9" width="15.7109375" style="13" customWidth="1"/>
    <col min="10" max="13" width="13.7109375" style="13" customWidth="1"/>
    <col min="14" max="16384" width="9.140625" style="13"/>
  </cols>
  <sheetData>
    <row r="1" spans="1:11" ht="143.25" customHeight="1">
      <c r="A1" s="84" t="s">
        <v>238</v>
      </c>
      <c r="B1" s="1131" t="s">
        <v>449</v>
      </c>
      <c r="C1" s="1131"/>
      <c r="D1" s="85" t="s">
        <v>449</v>
      </c>
      <c r="E1" s="86"/>
      <c r="H1" s="1132" t="s">
        <v>239</v>
      </c>
      <c r="I1" s="1133"/>
      <c r="K1" s="89"/>
    </row>
    <row r="2" spans="1:11" ht="43.5" customHeight="1">
      <c r="B2" s="90"/>
      <c r="C2" s="91"/>
      <c r="H2" s="87"/>
      <c r="I2" s="88"/>
      <c r="K2" s="89"/>
    </row>
    <row r="3" spans="1:11" ht="45" customHeight="1">
      <c r="B3" s="92"/>
      <c r="C3" s="93"/>
      <c r="G3" s="94" t="s">
        <v>38</v>
      </c>
      <c r="H3" s="95"/>
      <c r="I3" s="96"/>
    </row>
    <row r="4" spans="1:11" ht="29.25" customHeight="1">
      <c r="A4" s="97"/>
      <c r="B4" s="98" t="s">
        <v>240</v>
      </c>
      <c r="C4" s="99" t="s">
        <v>413</v>
      </c>
      <c r="D4" s="100" t="s">
        <v>241</v>
      </c>
      <c r="E4" s="1134" t="s">
        <v>242</v>
      </c>
      <c r="F4" s="1134"/>
      <c r="G4" s="101" t="s">
        <v>243</v>
      </c>
      <c r="H4" s="102" t="s">
        <v>244</v>
      </c>
      <c r="J4" s="103"/>
      <c r="K4" s="1"/>
    </row>
    <row r="5" spans="1:11" ht="9.75" customHeight="1">
      <c r="A5" s="97"/>
      <c r="B5" s="1135"/>
      <c r="C5" s="1135"/>
      <c r="D5" s="1135"/>
      <c r="E5" s="1135"/>
      <c r="F5" s="1135"/>
      <c r="G5" s="1135"/>
      <c r="H5" s="1135"/>
      <c r="I5" s="97"/>
      <c r="J5" s="97"/>
      <c r="K5" s="1"/>
    </row>
    <row r="6" spans="1:11" ht="53.25" customHeight="1">
      <c r="A6" s="97"/>
      <c r="B6" s="1136" t="s">
        <v>245</v>
      </c>
      <c r="C6" s="1136"/>
      <c r="D6" s="1136"/>
      <c r="E6" s="1136"/>
      <c r="F6" s="1136"/>
      <c r="G6" s="1136"/>
      <c r="H6" s="1136"/>
      <c r="I6" s="1136"/>
      <c r="J6" s="7"/>
      <c r="K6" s="1"/>
    </row>
    <row r="7" spans="1:11" ht="33.75" customHeight="1">
      <c r="A7" s="97"/>
      <c r="B7" s="1129"/>
      <c r="C7" s="1129"/>
      <c r="D7" s="1129"/>
      <c r="E7" s="1129"/>
      <c r="F7" s="1129"/>
      <c r="G7" s="1129"/>
      <c r="H7" s="1129"/>
      <c r="I7" s="1130"/>
      <c r="J7" s="97"/>
      <c r="K7" s="1"/>
    </row>
    <row r="8" spans="1:11" ht="9" customHeight="1">
      <c r="A8" s="97"/>
      <c r="B8" s="104" t="s">
        <v>246</v>
      </c>
      <c r="C8" s="105"/>
      <c r="D8" s="105"/>
      <c r="E8" s="105"/>
      <c r="F8" s="105"/>
      <c r="G8" s="105"/>
      <c r="H8" s="105"/>
      <c r="I8" s="106"/>
      <c r="J8" s="97"/>
      <c r="K8" s="1"/>
    </row>
    <row r="9" spans="1:11" ht="20.25" customHeight="1">
      <c r="A9" s="7"/>
      <c r="B9" s="1137"/>
      <c r="C9" s="1137"/>
      <c r="D9" s="1137"/>
      <c r="E9" s="1137"/>
      <c r="F9" s="1137"/>
      <c r="G9" s="1137"/>
      <c r="H9" s="1137"/>
      <c r="I9" s="1137"/>
      <c r="J9" s="103"/>
    </row>
    <row r="10" spans="1:11" ht="24.95" customHeight="1">
      <c r="A10" s="7"/>
      <c r="B10" s="107"/>
      <c r="C10" s="107"/>
      <c r="D10" s="107"/>
      <c r="E10" s="107"/>
      <c r="F10" s="107"/>
      <c r="G10" s="107"/>
      <c r="H10" s="107"/>
      <c r="I10" s="108"/>
      <c r="J10" s="7"/>
    </row>
    <row r="11" spans="1:11" s="110" customFormat="1" ht="20.25" customHeight="1">
      <c r="A11" s="109"/>
      <c r="B11" s="1138" t="s">
        <v>247</v>
      </c>
      <c r="C11" s="1139"/>
      <c r="D11" s="1139"/>
      <c r="E11" s="1139"/>
      <c r="F11" s="1139"/>
      <c r="G11" s="1139"/>
      <c r="H11" s="1139"/>
      <c r="I11" s="1140"/>
      <c r="J11" s="109"/>
    </row>
    <row r="12" spans="1:11" s="116" customFormat="1" ht="12.95" customHeight="1">
      <c r="A12" s="111"/>
      <c r="B12" s="112" t="s">
        <v>248</v>
      </c>
      <c r="C12" s="113"/>
      <c r="D12" s="112" t="s">
        <v>249</v>
      </c>
      <c r="E12" s="114"/>
      <c r="F12" s="114"/>
      <c r="G12" s="114"/>
      <c r="H12" s="114"/>
      <c r="I12" s="115" t="s">
        <v>250</v>
      </c>
      <c r="J12" s="111"/>
    </row>
    <row r="13" spans="1:11" s="119" customFormat="1" ht="15" customHeight="1">
      <c r="A13" s="117"/>
      <c r="B13" s="1141"/>
      <c r="C13" s="1142"/>
      <c r="D13" s="1143"/>
      <c r="E13" s="1144"/>
      <c r="F13" s="1144"/>
      <c r="G13" s="1144"/>
      <c r="H13" s="1144"/>
      <c r="I13" s="118"/>
      <c r="J13" s="117"/>
    </row>
    <row r="14" spans="1:11" s="116" customFormat="1" ht="12.95" customHeight="1">
      <c r="A14" s="111"/>
      <c r="B14" s="120" t="s">
        <v>251</v>
      </c>
      <c r="C14" s="121" t="s">
        <v>252</v>
      </c>
      <c r="D14" s="114"/>
      <c r="E14" s="122"/>
      <c r="F14" s="121" t="s">
        <v>253</v>
      </c>
      <c r="G14" s="114"/>
      <c r="H14" s="114"/>
      <c r="I14" s="123"/>
      <c r="J14" s="111"/>
    </row>
    <row r="15" spans="1:11" s="119" customFormat="1" ht="15" customHeight="1">
      <c r="A15" s="117"/>
      <c r="B15" s="124"/>
      <c r="C15" s="1145"/>
      <c r="D15" s="1146"/>
      <c r="E15" s="1147"/>
      <c r="F15" s="1145"/>
      <c r="G15" s="1146"/>
      <c r="H15" s="1146"/>
      <c r="I15" s="1147"/>
      <c r="J15" s="117"/>
    </row>
    <row r="16" spans="1:11" s="131" customFormat="1" ht="12.95" customHeight="1">
      <c r="A16" s="125"/>
      <c r="B16" s="126" t="s">
        <v>254</v>
      </c>
      <c r="C16" s="127"/>
      <c r="D16" s="121" t="s">
        <v>255</v>
      </c>
      <c r="E16" s="128"/>
      <c r="F16" s="129"/>
      <c r="G16" s="128"/>
      <c r="H16" s="130" t="s">
        <v>256</v>
      </c>
      <c r="I16" s="127"/>
      <c r="J16" s="125"/>
    </row>
    <row r="17" spans="1:11" s="119" customFormat="1" ht="15" customHeight="1">
      <c r="A17" s="117"/>
      <c r="B17" s="1148"/>
      <c r="C17" s="1149"/>
      <c r="D17" s="1148"/>
      <c r="E17" s="1149"/>
      <c r="F17" s="1148"/>
      <c r="G17" s="1149"/>
      <c r="H17" s="1150"/>
      <c r="I17" s="1151"/>
      <c r="J17" s="117"/>
    </row>
    <row r="18" spans="1:11" s="131" customFormat="1" ht="12.95" customHeight="1">
      <c r="A18" s="132"/>
      <c r="B18" s="133" t="s">
        <v>257</v>
      </c>
      <c r="C18" s="134"/>
      <c r="D18" s="135"/>
      <c r="E18" s="136" t="s">
        <v>258</v>
      </c>
      <c r="G18" s="137"/>
      <c r="H18" s="137"/>
      <c r="I18" s="138"/>
      <c r="J18" s="132"/>
      <c r="K18" s="139"/>
    </row>
    <row r="19" spans="1:11" s="119" customFormat="1" ht="15" customHeight="1">
      <c r="A19" s="140"/>
      <c r="B19" s="1152"/>
      <c r="C19" s="1153"/>
      <c r="D19" s="1154"/>
      <c r="E19" s="1155"/>
      <c r="F19" s="1156"/>
      <c r="G19" s="1156"/>
      <c r="H19" s="1156"/>
      <c r="I19" s="1157"/>
    </row>
    <row r="20" spans="1:11" ht="24.95" customHeight="1">
      <c r="A20" s="97"/>
    </row>
    <row r="21" spans="1:11" s="110" customFormat="1" ht="20.25" customHeight="1">
      <c r="A21" s="141"/>
      <c r="B21" s="1158" t="s">
        <v>259</v>
      </c>
      <c r="C21" s="1158"/>
      <c r="D21" s="1158"/>
      <c r="E21" s="1158"/>
      <c r="F21" s="1158"/>
      <c r="G21" s="1158"/>
      <c r="H21" s="1158"/>
      <c r="I21" s="1158"/>
    </row>
    <row r="22" spans="1:11" s="146" customFormat="1" ht="12.95" customHeight="1">
      <c r="A22" s="142"/>
      <c r="B22" s="143" t="s">
        <v>260</v>
      </c>
      <c r="C22" s="144"/>
      <c r="D22" s="144"/>
      <c r="E22" s="144"/>
      <c r="F22" s="144" t="s">
        <v>261</v>
      </c>
      <c r="G22" s="1159" t="s">
        <v>262</v>
      </c>
      <c r="H22" s="1159"/>
      <c r="I22" s="145" t="s">
        <v>250</v>
      </c>
    </row>
    <row r="23" spans="1:11" s="149" customFormat="1" ht="15" customHeight="1">
      <c r="A23" s="147"/>
      <c r="B23" s="1160"/>
      <c r="C23" s="1160"/>
      <c r="D23" s="1160"/>
      <c r="E23" s="1160"/>
      <c r="F23" s="148"/>
      <c r="G23" s="1161"/>
      <c r="H23" s="1161"/>
      <c r="I23" s="148"/>
    </row>
    <row r="24" spans="1:11" s="149" customFormat="1" ht="15" customHeight="1">
      <c r="A24" s="147"/>
      <c r="B24" s="1162"/>
      <c r="C24" s="1162"/>
      <c r="D24" s="1162"/>
      <c r="E24" s="1162"/>
      <c r="F24" s="150"/>
      <c r="G24" s="1163"/>
      <c r="H24" s="1163"/>
      <c r="I24" s="150"/>
    </row>
    <row r="25" spans="1:11" s="149" customFormat="1" ht="15" customHeight="1">
      <c r="A25" s="147"/>
      <c r="B25" s="1162"/>
      <c r="C25" s="1162"/>
      <c r="D25" s="1162"/>
      <c r="E25" s="1162"/>
      <c r="F25" s="150"/>
      <c r="G25" s="1163"/>
      <c r="H25" s="1163"/>
      <c r="I25" s="150"/>
    </row>
    <row r="26" spans="1:11" s="149" customFormat="1" ht="15" customHeight="1">
      <c r="A26" s="147"/>
      <c r="B26" s="1169"/>
      <c r="C26" s="1169"/>
      <c r="D26" s="1169"/>
      <c r="E26" s="1169"/>
      <c r="F26" s="151"/>
      <c r="G26" s="1170"/>
      <c r="H26" s="1170"/>
      <c r="I26" s="151"/>
    </row>
    <row r="27" spans="1:11" ht="24.95" customHeight="1">
      <c r="A27" s="97"/>
    </row>
    <row r="28" spans="1:11" s="110" customFormat="1" ht="20.25" customHeight="1">
      <c r="A28" s="141"/>
      <c r="B28" s="1171" t="s">
        <v>263</v>
      </c>
      <c r="C28" s="1172"/>
      <c r="D28" s="1172"/>
      <c r="E28" s="1172"/>
      <c r="F28" s="1172"/>
      <c r="G28" s="1172"/>
      <c r="H28" s="1172"/>
      <c r="I28" s="1173"/>
    </row>
    <row r="29" spans="1:11" ht="12.95" customHeight="1">
      <c r="A29" s="97"/>
      <c r="B29" s="115" t="s">
        <v>264</v>
      </c>
      <c r="C29" s="126" t="s">
        <v>265</v>
      </c>
      <c r="D29" s="152"/>
      <c r="E29" s="152"/>
      <c r="F29" s="152"/>
      <c r="G29" s="152"/>
      <c r="H29" s="152"/>
      <c r="I29" s="153"/>
    </row>
    <row r="30" spans="1:11" s="119" customFormat="1" ht="15" customHeight="1">
      <c r="A30" s="140"/>
      <c r="B30" s="154"/>
      <c r="C30" s="1174"/>
      <c r="D30" s="1175"/>
      <c r="E30" s="1175"/>
      <c r="F30" s="1175"/>
      <c r="G30" s="1175"/>
      <c r="H30" s="1175"/>
      <c r="I30" s="1176"/>
    </row>
    <row r="31" spans="1:11" ht="12.95" customHeight="1">
      <c r="A31" s="97"/>
      <c r="B31" s="115" t="s">
        <v>266</v>
      </c>
      <c r="C31" s="126" t="s">
        <v>252</v>
      </c>
      <c r="D31" s="123"/>
      <c r="E31" s="126" t="s">
        <v>267</v>
      </c>
      <c r="F31" s="123"/>
      <c r="G31" s="115" t="s">
        <v>268</v>
      </c>
      <c r="H31" s="126" t="s">
        <v>257</v>
      </c>
      <c r="I31" s="153"/>
    </row>
    <row r="32" spans="1:11" s="119" customFormat="1" ht="15" customHeight="1">
      <c r="A32" s="140"/>
      <c r="B32" s="155"/>
      <c r="C32" s="1174"/>
      <c r="D32" s="1176"/>
      <c r="E32" s="1174"/>
      <c r="F32" s="1176"/>
      <c r="G32" s="156"/>
      <c r="H32" s="1177"/>
      <c r="I32" s="1178"/>
    </row>
    <row r="33" spans="1:9" ht="24.95" customHeight="1">
      <c r="A33" s="97"/>
    </row>
    <row r="34" spans="1:9" s="110" customFormat="1" ht="20.25" customHeight="1">
      <c r="A34" s="141"/>
      <c r="B34" s="157" t="s">
        <v>269</v>
      </c>
      <c r="C34" s="158"/>
      <c r="D34" s="158"/>
      <c r="E34" s="158"/>
      <c r="F34" s="158"/>
      <c r="G34" s="159"/>
      <c r="H34" s="158"/>
      <c r="I34" s="160"/>
    </row>
    <row r="35" spans="1:9" ht="12.95" customHeight="1">
      <c r="A35" s="97"/>
      <c r="B35" s="1179" t="s">
        <v>270</v>
      </c>
      <c r="C35" s="1180"/>
      <c r="D35" s="1180"/>
      <c r="E35" s="1181"/>
      <c r="F35" s="1182" t="s">
        <v>271</v>
      </c>
      <c r="G35" s="1182"/>
      <c r="H35" s="1182"/>
      <c r="I35" s="161"/>
    </row>
    <row r="36" spans="1:9" s="119" customFormat="1" ht="15" customHeight="1">
      <c r="A36" s="140"/>
      <c r="B36" s="1164"/>
      <c r="C36" s="1165"/>
      <c r="D36" s="1165"/>
      <c r="E36" s="1166"/>
      <c r="F36" s="1167" t="s">
        <v>272</v>
      </c>
      <c r="G36" s="1167"/>
      <c r="H36" s="1167"/>
      <c r="I36" s="1168"/>
    </row>
    <row r="37" spans="1:9" ht="12.95" customHeight="1">
      <c r="A37" s="97"/>
      <c r="B37" s="1164"/>
      <c r="C37" s="1165"/>
      <c r="D37" s="1165"/>
      <c r="E37" s="1166"/>
      <c r="F37" s="162"/>
      <c r="G37" s="163"/>
      <c r="H37" s="163" t="s">
        <v>273</v>
      </c>
      <c r="I37" s="163"/>
    </row>
    <row r="38" spans="1:9" ht="14.25" customHeight="1">
      <c r="A38" s="97"/>
      <c r="B38" s="1164"/>
      <c r="C38" s="1165"/>
      <c r="D38" s="1165"/>
      <c r="E38" s="1166"/>
      <c r="F38" s="1183" t="s">
        <v>274</v>
      </c>
      <c r="G38" s="1186"/>
      <c r="H38" s="1186"/>
      <c r="I38" s="1187"/>
    </row>
    <row r="39" spans="1:9" ht="14.25" customHeight="1">
      <c r="A39" s="97"/>
      <c r="B39" s="1164"/>
      <c r="C39" s="1165"/>
      <c r="D39" s="1165"/>
      <c r="E39" s="1166"/>
      <c r="F39" s="1184"/>
      <c r="G39" s="1188"/>
      <c r="H39" s="1188"/>
      <c r="I39" s="1189"/>
    </row>
    <row r="40" spans="1:9" ht="14.25" customHeight="1">
      <c r="A40" s="97"/>
      <c r="B40" s="1190"/>
      <c r="C40" s="1191"/>
      <c r="D40" s="1191"/>
      <c r="E40" s="1192"/>
      <c r="F40" s="1185"/>
      <c r="G40" s="1193"/>
      <c r="H40" s="1193"/>
      <c r="I40" s="1194"/>
    </row>
    <row r="41" spans="1:9" ht="12.95" customHeight="1" thickBot="1">
      <c r="A41" s="97"/>
    </row>
    <row r="42" spans="1:9" ht="12.95" customHeight="1">
      <c r="A42" s="97"/>
      <c r="B42" s="1195" t="s">
        <v>275</v>
      </c>
      <c r="C42" s="1196"/>
      <c r="D42" s="1196"/>
      <c r="E42" s="1197"/>
      <c r="F42" s="1198" t="s">
        <v>276</v>
      </c>
      <c r="G42" s="1199"/>
      <c r="H42" s="1200" t="s">
        <v>277</v>
      </c>
      <c r="I42" s="1199"/>
    </row>
    <row r="43" spans="1:9" ht="12.95" customHeight="1">
      <c r="A43" s="97"/>
      <c r="B43" s="1201" t="s">
        <v>278</v>
      </c>
      <c r="C43" s="1202"/>
      <c r="D43" s="1202"/>
      <c r="E43" s="1203"/>
      <c r="F43" s="78" t="s">
        <v>279</v>
      </c>
      <c r="G43" s="164"/>
      <c r="H43" s="1204"/>
      <c r="I43" s="1205"/>
    </row>
    <row r="44" spans="1:9" ht="12.95" customHeight="1">
      <c r="A44" s="97"/>
      <c r="B44" s="1208" t="s">
        <v>280</v>
      </c>
      <c r="C44" s="1209"/>
      <c r="D44" s="1209"/>
      <c r="E44" s="1210"/>
      <c r="F44" s="78" t="s">
        <v>281</v>
      </c>
      <c r="G44" s="165"/>
      <c r="H44" s="1204"/>
      <c r="I44" s="1205"/>
    </row>
    <row r="45" spans="1:9" ht="12.95" customHeight="1" thickBot="1">
      <c r="A45" s="97"/>
      <c r="B45" s="1211" t="s">
        <v>282</v>
      </c>
      <c r="C45" s="1212"/>
      <c r="D45" s="1212"/>
      <c r="E45" s="1213"/>
      <c r="F45" s="166" t="s">
        <v>283</v>
      </c>
      <c r="G45" s="167"/>
      <c r="H45" s="1206"/>
      <c r="I45" s="1207"/>
    </row>
    <row r="46" spans="1:9" ht="12.95" customHeight="1" thickBot="1">
      <c r="A46" s="97"/>
    </row>
    <row r="47" spans="1:9" ht="17.25" customHeight="1">
      <c r="A47" s="7"/>
      <c r="B47" s="168" t="s">
        <v>284</v>
      </c>
      <c r="C47" s="169"/>
      <c r="D47" s="1214" t="s">
        <v>285</v>
      </c>
      <c r="E47" s="1215"/>
    </row>
    <row r="48" spans="1:9" ht="15">
      <c r="A48" s="97"/>
      <c r="B48" s="1216" t="s">
        <v>286</v>
      </c>
      <c r="C48" s="1217"/>
      <c r="D48" s="1218"/>
      <c r="E48" s="1219"/>
    </row>
    <row r="49" spans="1:5" ht="15.75" thickBot="1">
      <c r="A49" s="97"/>
      <c r="B49" s="1220"/>
      <c r="C49" s="1221"/>
      <c r="D49" s="1222"/>
      <c r="E49" s="1223"/>
    </row>
    <row r="50" spans="1:5" ht="12.95" customHeight="1">
      <c r="A50" s="170"/>
      <c r="B50" s="171"/>
    </row>
    <row r="51" spans="1:5" ht="12.95" customHeight="1"/>
    <row r="52" spans="1:5" ht="12.95" customHeight="1"/>
    <row r="53" spans="1:5" ht="12.95" customHeight="1"/>
    <row r="54" spans="1:5" ht="12.95" customHeight="1"/>
    <row r="55" spans="1:5" ht="12.95" customHeight="1"/>
  </sheetData>
  <sheetProtection sheet="1" scenarios="1"/>
  <mergeCells count="57">
    <mergeCell ref="D47:E47"/>
    <mergeCell ref="B48:C48"/>
    <mergeCell ref="D48:E48"/>
    <mergeCell ref="B49:C49"/>
    <mergeCell ref="D49:E49"/>
    <mergeCell ref="B42:E42"/>
    <mergeCell ref="F42:G42"/>
    <mergeCell ref="H42:I42"/>
    <mergeCell ref="B43:E43"/>
    <mergeCell ref="H43:I45"/>
    <mergeCell ref="B44:E44"/>
    <mergeCell ref="B45:E45"/>
    <mergeCell ref="B37:E37"/>
    <mergeCell ref="B38:E38"/>
    <mergeCell ref="F38:F40"/>
    <mergeCell ref="G38:I38"/>
    <mergeCell ref="B39:E39"/>
    <mergeCell ref="G39:I39"/>
    <mergeCell ref="B40:E40"/>
    <mergeCell ref="G40:I40"/>
    <mergeCell ref="B36:E36"/>
    <mergeCell ref="F36:I36"/>
    <mergeCell ref="B25:E25"/>
    <mergeCell ref="G25:H25"/>
    <mergeCell ref="B26:E26"/>
    <mergeCell ref="G26:H26"/>
    <mergeCell ref="B28:I28"/>
    <mergeCell ref="C30:I30"/>
    <mergeCell ref="C32:D32"/>
    <mergeCell ref="E32:F32"/>
    <mergeCell ref="H32:I32"/>
    <mergeCell ref="B35:E35"/>
    <mergeCell ref="F35:H35"/>
    <mergeCell ref="B21:I21"/>
    <mergeCell ref="G22:H22"/>
    <mergeCell ref="B23:E23"/>
    <mergeCell ref="G23:H23"/>
    <mergeCell ref="B24:E24"/>
    <mergeCell ref="G24:H24"/>
    <mergeCell ref="B17:C17"/>
    <mergeCell ref="D17:E17"/>
    <mergeCell ref="F17:G17"/>
    <mergeCell ref="H17:I17"/>
    <mergeCell ref="B19:D19"/>
    <mergeCell ref="E19:I19"/>
    <mergeCell ref="B9:I9"/>
    <mergeCell ref="B11:I11"/>
    <mergeCell ref="B13:C13"/>
    <mergeCell ref="D13:H13"/>
    <mergeCell ref="C15:E15"/>
    <mergeCell ref="F15:I15"/>
    <mergeCell ref="B7:I7"/>
    <mergeCell ref="B1:C1"/>
    <mergeCell ref="H1:I1"/>
    <mergeCell ref="E4:F4"/>
    <mergeCell ref="B5:H5"/>
    <mergeCell ref="B6:I6"/>
  </mergeCells>
  <printOptions horizontalCentered="1"/>
  <pageMargins left="1.1417322834645669" right="0.11811023622047245" top="0.51181102362204722" bottom="0.70866141732283472" header="0.51181102362204722" footer="0.51181102362204722"/>
  <pageSetup paperSize="9" scale="6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7D5ECBDA-1546-45D8-A7DC-2190E21E08B5}">
          <x14:formula1>
            <xm:f>słownik!$L$64:$L$66</xm:f>
          </x14:formula1>
          <xm:sqref>B36:E40</xm:sqref>
        </x14:dataValidation>
        <x14:dataValidation type="list" allowBlank="1" showInputMessage="1" showErrorMessage="1" xr:uid="{60161962-E28A-49BF-8549-53689CB5E0A2}">
          <x14:formula1>
            <xm:f>słownik!$C$53:$C$55</xm:f>
          </x14:formula1>
          <xm:sqref>G38:I40</xm:sqref>
        </x14:dataValidation>
        <x14:dataValidation type="list" showInputMessage="1" showErrorMessage="1" xr:uid="{CAC34AB8-3DA3-4B91-A4FD-A4F05C65411E}">
          <x14:formula1>
            <xm:f>słownik!$F$52:$F$53</xm:f>
          </x14:formula1>
          <xm:sqref>B1:C1</xm:sqref>
        </x14:dataValidation>
        <x14:dataValidation type="list" allowBlank="1" showInputMessage="1" showErrorMessage="1" xr:uid="{FF735DCD-F90A-4B4A-B4A2-092C08D64C74}">
          <x14:formula1>
            <xm:f>słownik!$F$17:$F$19</xm:f>
          </x14:formula1>
          <xm:sqref>G43:I45</xm:sqref>
        </x14:dataValidation>
        <x14:dataValidation type="list" allowBlank="1" showInputMessage="1" showErrorMessage="1" xr:uid="{8CD9C200-E24D-48A6-BED4-FEA3D66D55F2}">
          <x14:formula1>
            <xm:f>słownik!$G$17:$G$19</xm:f>
          </x14:formula1>
          <xm:sqref>I35</xm:sqref>
        </x14:dataValidation>
        <x14:dataValidation type="list" allowBlank="1" showInputMessage="1" showErrorMessage="1" xr:uid="{54D6885F-B26F-40EE-B246-7D3138163717}">
          <x14:formula1>
            <xm:f>słownik!F9:F10</xm:f>
          </x14:formula1>
          <xm:sqref>H3</xm:sqref>
        </x14:dataValidation>
        <x14:dataValidation type="list" allowBlank="1" showInputMessage="1" showErrorMessage="1" xr:uid="{289C3388-7F3A-4FC1-8200-B8525D39EBD6}">
          <x14:formula1>
            <xm:f>słownik!H32:H46</xm:f>
          </x14:formula1>
          <xm:sqref>D13</xm:sqref>
        </x14:dataValidation>
        <x14:dataValidation type="list" allowBlank="1" showInputMessage="1" showErrorMessage="1" xr:uid="{8CED2A89-B81A-44EE-8E2C-833D1203D2B7}">
          <x14:formula1>
            <xm:f>słownik!C59:C63</xm:f>
          </x14:formula1>
          <xm:sqref>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313F-5046-4748-BC92-802744938C70}">
  <sheetPr>
    <tabColor rgb="FFFFFF00"/>
  </sheetPr>
  <dimension ref="A1:K41"/>
  <sheetViews>
    <sheetView showGridLines="0" view="pageBreakPreview" topLeftCell="A24" zoomScale="80" zoomScaleNormal="80" zoomScaleSheetLayoutView="80" zoomScalePageLayoutView="120" workbookViewId="0">
      <selection activeCell="J35" sqref="J35"/>
    </sheetView>
  </sheetViews>
  <sheetFormatPr defaultColWidth="9.140625" defaultRowHeight="12.75"/>
  <cols>
    <col min="1" max="1" width="7.140625" style="13" customWidth="1"/>
    <col min="2" max="2" width="52.140625" style="13" customWidth="1"/>
    <col min="3" max="3" width="8.5703125" style="13" customWidth="1"/>
    <col min="4" max="4" width="7.5703125" style="13" customWidth="1"/>
    <col min="5" max="5" width="11.42578125" style="13" customWidth="1"/>
    <col min="6" max="6" width="12.7109375" style="13" customWidth="1"/>
    <col min="7" max="7" width="10.7109375" style="13" customWidth="1"/>
    <col min="8" max="9" width="10.140625" style="13" customWidth="1"/>
    <col min="10" max="10" width="12.5703125" style="13" customWidth="1"/>
    <col min="11" max="16384" width="9.140625" style="13"/>
  </cols>
  <sheetData>
    <row r="1" spans="1:10" ht="29.25" customHeight="1">
      <c r="A1" s="97"/>
      <c r="B1" s="172" t="s">
        <v>240</v>
      </c>
      <c r="C1" s="1231" t="str">
        <f>wizyt!C4</f>
        <v>??</v>
      </c>
      <c r="D1" s="1231"/>
      <c r="E1" s="173"/>
      <c r="F1" s="173"/>
      <c r="G1" s="174" t="str">
        <f>wizyt!$B$1</f>
        <v xml:space="preserve"> </v>
      </c>
      <c r="H1" s="1232" t="str">
        <f>wizyt!D1</f>
        <v xml:space="preserve"> </v>
      </c>
      <c r="I1" s="1232"/>
      <c r="J1" s="175"/>
    </row>
    <row r="2" spans="1:10" ht="24.75" customHeight="1">
      <c r="A2" s="97"/>
      <c r="B2" s="1233">
        <f>wizyt!B7</f>
        <v>0</v>
      </c>
      <c r="C2" s="1233"/>
      <c r="D2" s="1233"/>
      <c r="E2" s="1233"/>
      <c r="F2" s="1233"/>
      <c r="G2" s="1233"/>
      <c r="H2" s="1233"/>
      <c r="I2" s="1233"/>
      <c r="J2" s="1233"/>
    </row>
    <row r="3" spans="1:10" ht="29.25" customHeight="1" thickBot="1">
      <c r="A3" s="97"/>
      <c r="B3" s="1234" t="s">
        <v>287</v>
      </c>
      <c r="C3" s="1234"/>
      <c r="D3" s="1234"/>
      <c r="E3" s="1234"/>
      <c r="F3" s="1234"/>
      <c r="G3" s="1235" t="str">
        <f>wizyt!H4</f>
        <v>2023/2024</v>
      </c>
      <c r="H3" s="1236"/>
      <c r="I3" s="1236"/>
      <c r="J3" s="1038"/>
    </row>
    <row r="4" spans="1:10" ht="20.25" customHeight="1">
      <c r="A4" s="97"/>
      <c r="B4" s="1224" t="s">
        <v>288</v>
      </c>
      <c r="C4" s="1226" t="s">
        <v>289</v>
      </c>
      <c r="D4" s="1226"/>
      <c r="E4" s="1226" t="s">
        <v>290</v>
      </c>
      <c r="F4" s="1226"/>
      <c r="G4" s="176" t="s">
        <v>291</v>
      </c>
      <c r="H4" s="1227" t="s">
        <v>292</v>
      </c>
      <c r="I4" s="1229" t="s">
        <v>293</v>
      </c>
      <c r="J4" s="1230"/>
    </row>
    <row r="5" spans="1:10" ht="24" customHeight="1">
      <c r="A5" s="97"/>
      <c r="B5" s="1225"/>
      <c r="C5" s="177" t="s">
        <v>290</v>
      </c>
      <c r="D5" s="177" t="s">
        <v>294</v>
      </c>
      <c r="E5" s="177" t="s">
        <v>295</v>
      </c>
      <c r="F5" s="178" t="s">
        <v>296</v>
      </c>
      <c r="G5" s="179" t="s">
        <v>295</v>
      </c>
      <c r="H5" s="1228"/>
      <c r="I5" s="180" t="s">
        <v>290</v>
      </c>
      <c r="J5" s="181" t="s">
        <v>291</v>
      </c>
    </row>
    <row r="6" spans="1:10" ht="30" customHeight="1">
      <c r="A6" s="97"/>
      <c r="B6" s="182" t="s">
        <v>297</v>
      </c>
      <c r="C6" s="183">
        <f>IF(pedag!AA5=1,1,0)</f>
        <v>0</v>
      </c>
      <c r="D6" s="183">
        <f>IF(pedag!AB5="ne",1,0)</f>
        <v>0</v>
      </c>
      <c r="E6" s="184">
        <f>SUMIF(pedag!AA5,"=1",pedag!Y5)</f>
        <v>0</v>
      </c>
      <c r="F6" s="184">
        <f>SUMIF(pedag!AA5,"=1",pedag!Z5)</f>
        <v>0</v>
      </c>
      <c r="G6" s="184">
        <f>SUMIF(pedag!AA5,"&lt;1",pedag!X5)</f>
        <v>0</v>
      </c>
      <c r="H6" s="185">
        <f t="shared" ref="H6:H16" si="0">SUM(E6:G6)</f>
        <v>0</v>
      </c>
      <c r="I6" s="184">
        <f>SUMIF(pedag!AB5,"=pe",pedag!AA5)</f>
        <v>0</v>
      </c>
      <c r="J6" s="186">
        <f>SUMIF(pedag!AB5,"=ne",pedag!AA5)</f>
        <v>0</v>
      </c>
    </row>
    <row r="7" spans="1:10" ht="30" customHeight="1">
      <c r="A7" s="97"/>
      <c r="B7" s="182" t="s">
        <v>298</v>
      </c>
      <c r="C7" s="183">
        <f>COUNTIF(pedag!AA14:AA29,"=1")</f>
        <v>0</v>
      </c>
      <c r="D7" s="183">
        <f>COUNTIF(pedag!AA14:AA29,"&lt;1")-COUNTIF(pedag!AA14:AA29,"=0")</f>
        <v>0</v>
      </c>
      <c r="E7" s="184">
        <f>SUMIF(pedag!AA14:AA29,"=1",pedag!Y14:Y29)</f>
        <v>0</v>
      </c>
      <c r="F7" s="184">
        <f>SUMIF(pedag!AA14:AA29,"=1",pedag!Z14:Z29)</f>
        <v>0</v>
      </c>
      <c r="G7" s="184">
        <f>SUMIF(pedag!AA14:AA29,"&lt;1",pedag!X14:X29)</f>
        <v>0</v>
      </c>
      <c r="H7" s="185">
        <f t="shared" si="0"/>
        <v>0</v>
      </c>
      <c r="I7" s="184">
        <f>SUMIF(pedag!AB14:AB29,"=pe",pedag!AA14:AA29)</f>
        <v>0</v>
      </c>
      <c r="J7" s="186">
        <f>SUMIF(pedag!AB14:AB29,"=ne",pedag!AA14:AA29)</f>
        <v>0</v>
      </c>
    </row>
    <row r="8" spans="1:10" ht="30" customHeight="1">
      <c r="A8" s="97"/>
      <c r="B8" s="182" t="s">
        <v>299</v>
      </c>
      <c r="C8" s="183">
        <f>COUNTIF(pedag!AA31:AA70,"=1")</f>
        <v>0</v>
      </c>
      <c r="D8" s="183">
        <f>COUNTIF(pedag!AA31:AA70,"&lt;1")-COUNTIF(pedag!AA31:AA70,"=0")</f>
        <v>0</v>
      </c>
      <c r="E8" s="184">
        <f>SUMIF(pedag!AA31:AA70,"=1",pedag!Y31:Y70)</f>
        <v>0</v>
      </c>
      <c r="F8" s="184">
        <f>SUMIF(pedag!AA31:AA70,"=1",pedag!Z31:Z70)</f>
        <v>0</v>
      </c>
      <c r="G8" s="184">
        <f>SUMIF(pedag!AA31:AA70,"&lt;1",pedag!X31:X70)</f>
        <v>0</v>
      </c>
      <c r="H8" s="185">
        <f t="shared" si="0"/>
        <v>0</v>
      </c>
      <c r="I8" s="184">
        <f>SUMIF(pedag!AB31:AB70,"=pe",pedag!AA31:AA70)</f>
        <v>0</v>
      </c>
      <c r="J8" s="186">
        <f>SUMIF(pedag!AB31:AB70,"=ne",pedag!AA31:AA70)</f>
        <v>0</v>
      </c>
    </row>
    <row r="9" spans="1:10" ht="30" customHeight="1">
      <c r="A9" s="97"/>
      <c r="B9" s="182" t="s">
        <v>300</v>
      </c>
      <c r="C9" s="183">
        <f>COUNTIF(pedag!AA72:AA591,"=1")</f>
        <v>0</v>
      </c>
      <c r="D9" s="183">
        <f>COUNTIF(pedag!AA72:AA591,"&lt;1")-COUNTIF(pedag!AA72:AA591,"=0")</f>
        <v>0</v>
      </c>
      <c r="E9" s="184">
        <f>SUMIF(pedag!AA72:AA591,"=1",pedag!Y72:Y591)</f>
        <v>0</v>
      </c>
      <c r="F9" s="184">
        <f>SUMIF(pedag!AA72:AA591,"=1",pedag!Z72:Z591)</f>
        <v>0</v>
      </c>
      <c r="G9" s="184">
        <f>SUMIF(pedag!AA72:AA591,"&lt;1",pedag!X72:X591)</f>
        <v>0</v>
      </c>
      <c r="H9" s="185">
        <f t="shared" si="0"/>
        <v>0</v>
      </c>
      <c r="I9" s="184">
        <f>SUMIF(pedag!AB72:AB591,"=pe",pedag!AA72:AA591)</f>
        <v>0</v>
      </c>
      <c r="J9" s="186">
        <f>SUMIF(pedag!AB72:AB591,"=ne",pedag!AA72:AA591)</f>
        <v>0</v>
      </c>
    </row>
    <row r="10" spans="1:10" ht="40.5" customHeight="1">
      <c r="A10" s="97"/>
      <c r="B10" s="182" t="s">
        <v>301</v>
      </c>
      <c r="C10" s="183">
        <f>COUNTIF(pedag!AA593:AA596,"=1")</f>
        <v>0</v>
      </c>
      <c r="D10" s="183">
        <f>COUNTIF(pedag!AA593:AA596,"&lt;1")-COUNTIF(pedag!AA593:AA596,"=0")</f>
        <v>0</v>
      </c>
      <c r="E10" s="184">
        <f>SUMIF(pedag!AB593:AB596,"pe",pedag!Y593:Y596)</f>
        <v>0</v>
      </c>
      <c r="F10" s="184">
        <f>SUMIF(pedag!AB593:AB596,"pe",pedag!Z593:Z596)</f>
        <v>0</v>
      </c>
      <c r="G10" s="184">
        <f>SUMIF(pedag!AB593:AB596,"ne",pedag!X593:X596)</f>
        <v>0</v>
      </c>
      <c r="H10" s="185">
        <f t="shared" si="0"/>
        <v>0</v>
      </c>
      <c r="I10" s="184">
        <f>SUMIF(pedag!AB593:AB596,"=pe",pedag!AA593:AA596)</f>
        <v>0</v>
      </c>
      <c r="J10" s="186">
        <f>SUMIF(pedag!AB593:AB596,"=ne",pedag!AA593:AA596)</f>
        <v>0</v>
      </c>
    </row>
    <row r="11" spans="1:10" ht="30" customHeight="1">
      <c r="A11" s="97"/>
      <c r="B11" s="182" t="s">
        <v>302</v>
      </c>
      <c r="C11" s="183">
        <f>COUNTIF(pedag!AA598:AA661,"=1")</f>
        <v>0</v>
      </c>
      <c r="D11" s="183">
        <f>COUNTIF(pedag!AA598:AA661,"&lt;1")-COUNTIF(pedag!AA598:AA661,"=0")</f>
        <v>0</v>
      </c>
      <c r="E11" s="184">
        <f>SUMIF(pedag!AB598:AB661,"pe",pedag!Y598:Y661)</f>
        <v>0</v>
      </c>
      <c r="F11" s="184">
        <f>SUMIF(pedag!AB598:AB661,"pe",pedag!Z598:Z661)</f>
        <v>0</v>
      </c>
      <c r="G11" s="184">
        <f>SUMIF(pedag!AB598:AB661,"ne",pedag!X598:X661)</f>
        <v>0</v>
      </c>
      <c r="H11" s="185">
        <f t="shared" si="0"/>
        <v>0</v>
      </c>
      <c r="I11" s="184">
        <f>SUMIF(pedag!AB598:AB661,"=pe",pedag!AA598:AA661)</f>
        <v>0</v>
      </c>
      <c r="J11" s="186">
        <f>SUMIF(pedag!AB598:AB661,"=ne",pedag!AA598:AA661)</f>
        <v>0</v>
      </c>
    </row>
    <row r="12" spans="1:10" ht="30" customHeight="1">
      <c r="A12" s="97"/>
      <c r="B12" s="182" t="s">
        <v>303</v>
      </c>
      <c r="C12" s="183">
        <f>COUNTIF(pedag!AA663:AA666,"=1")</f>
        <v>0</v>
      </c>
      <c r="D12" s="183">
        <f>COUNTIF(pedag!AA663:AA666,"&lt;1")-COUNTIF(pedag!AA663:AA666,"=0")</f>
        <v>0</v>
      </c>
      <c r="E12" s="184">
        <f>SUMIF(pedag!AB663:AB666,"pe",pedag!Y663:Y666)</f>
        <v>0</v>
      </c>
      <c r="F12" s="184">
        <f>SUMIF(pedag!AB663:AB666,"pe",pedag!Z663:Z666)</f>
        <v>0</v>
      </c>
      <c r="G12" s="184">
        <f>SUMIF(pedag!AB663:AB666,"ne",pedag!X663:X666)</f>
        <v>0</v>
      </c>
      <c r="H12" s="185">
        <f t="shared" si="0"/>
        <v>0</v>
      </c>
      <c r="I12" s="184">
        <f>SUMIF(pedag!AB663:AB666,"=pe",pedag!AA663:AA666)</f>
        <v>0</v>
      </c>
      <c r="J12" s="186">
        <f>SUMIF(pedag!AB663:AB666,"=ne",pedag!AA663:AA666)</f>
        <v>0</v>
      </c>
    </row>
    <row r="13" spans="1:10" ht="30" customHeight="1">
      <c r="A13" s="97"/>
      <c r="B13" s="187" t="s">
        <v>304</v>
      </c>
      <c r="C13" s="183">
        <f>COUNTIF(pedag!AA668:AA670,"=1")</f>
        <v>0</v>
      </c>
      <c r="D13" s="183">
        <f>COUNTIF(pedag!AA668:AA670,"&lt;1")-COUNTIF(pedag!AA668:AA670,"=0")</f>
        <v>0</v>
      </c>
      <c r="E13" s="184">
        <f>SUMIF(pedag!AB668:AB670,"pe",pedag!Y668:Y670)</f>
        <v>0</v>
      </c>
      <c r="F13" s="184">
        <f>SUMIF(pedag!AB668:AB670,"pe",pedag!Z668:Z670)</f>
        <v>0</v>
      </c>
      <c r="G13" s="184">
        <f>SUMIF(pedag!AB668:AB670,"ne",pedag!X668:X670)</f>
        <v>0</v>
      </c>
      <c r="H13" s="185">
        <f t="shared" si="0"/>
        <v>0</v>
      </c>
      <c r="I13" s="184">
        <f>SUMIF(pedag!AB668:AB670,"=pe",pedag!AA668:AA670)</f>
        <v>0</v>
      </c>
      <c r="J13" s="186">
        <f>SUMIF(pedag!AB668:AB670,"=ne",pedag!AA668:AA670)</f>
        <v>0</v>
      </c>
    </row>
    <row r="14" spans="1:10" ht="39" customHeight="1">
      <c r="A14" s="97"/>
      <c r="B14" s="188" t="s">
        <v>305</v>
      </c>
      <c r="C14" s="183">
        <f>COUNTIF(pedag!AA672:AA711,"=1")</f>
        <v>0</v>
      </c>
      <c r="D14" s="183">
        <f>COUNTIF(pedag!AA672:AA711,"&lt;1")-COUNTIF(pedag!AA672:AA711,"=0")</f>
        <v>0</v>
      </c>
      <c r="E14" s="184">
        <f>SUMIF(pedag!AB672:AB711,"pe",pedag!Y672:Y711)</f>
        <v>0</v>
      </c>
      <c r="F14" s="184">
        <f>SUMIF(pedag!AB672:AB711,"pe",pedag!Z672:Z711)</f>
        <v>0</v>
      </c>
      <c r="G14" s="184">
        <f>SUMIF(pedag!AB672:AB711,"ne",pedag!X672:X711)</f>
        <v>0</v>
      </c>
      <c r="H14" s="185">
        <f>SUM(E14:G14)</f>
        <v>0</v>
      </c>
      <c r="I14" s="184">
        <f>SUMIF(pedag!AB672:AB711,"=pe",pedag!AA672:AA711)</f>
        <v>0</v>
      </c>
      <c r="J14" s="186">
        <f>SUMIF(pedag!AB672:AB711,"=ne",pedag!AA672:AA711)</f>
        <v>0</v>
      </c>
    </row>
    <row r="15" spans="1:10" ht="30" customHeight="1">
      <c r="A15" s="97"/>
      <c r="B15" s="182" t="s">
        <v>306</v>
      </c>
      <c r="C15" s="183">
        <f>COUNTIF(pedag!AA713:AA716,"=1")</f>
        <v>0</v>
      </c>
      <c r="D15" s="183">
        <f>COUNTIF(pedag!AA713:AA716,"&lt;1")-COUNTIF(pedag!AA713:AA716,"=0")</f>
        <v>0</v>
      </c>
      <c r="E15" s="184">
        <f>SUMIF(pedag!AB713:AB716,"pe",pedag!Y713:Y716)</f>
        <v>0</v>
      </c>
      <c r="F15" s="184">
        <f>SUMIF(pedag!AB713:AB716,"pe",pedag!Z713:Z716)</f>
        <v>0</v>
      </c>
      <c r="G15" s="184">
        <f>SUMIF(pedag!AB713:AB716,"ne",pedag!X713:X716)</f>
        <v>0</v>
      </c>
      <c r="H15" s="185">
        <f t="shared" si="0"/>
        <v>0</v>
      </c>
      <c r="I15" s="184">
        <f>SUMIF(pedag!AB713:AB716,"=pe",pedag!AA713:AA716)</f>
        <v>0</v>
      </c>
      <c r="J15" s="186">
        <f>SUMIF(pedag!AB713:AB716,"=ne",pedag!AA713:AA716)</f>
        <v>0</v>
      </c>
    </row>
    <row r="16" spans="1:10" ht="30" customHeight="1" thickBot="1">
      <c r="A16" s="97"/>
      <c r="B16" s="189" t="s">
        <v>307</v>
      </c>
      <c r="C16" s="190">
        <f>COUNTIF(pedag!AA718:AA721,"=1")</f>
        <v>0</v>
      </c>
      <c r="D16" s="190">
        <f>COUNTIF(pedag!AA718:AA721,"&lt;1")-COUNTIF(pedag!AA718:AA721,"=0")</f>
        <v>0</v>
      </c>
      <c r="E16" s="191">
        <f>SUMIF(pedag!AB718:AB721,"pe",pedag!Y718:Y721)</f>
        <v>0</v>
      </c>
      <c r="F16" s="191">
        <f>SUMIF(pedag!AB718:AB721,"pe",pedag!Z718:Z721)</f>
        <v>0</v>
      </c>
      <c r="G16" s="191">
        <f>SUMIF(pedag!AB718:AB721,"ne",pedag!X718:X721)</f>
        <v>0</v>
      </c>
      <c r="H16" s="192">
        <f t="shared" si="0"/>
        <v>0</v>
      </c>
      <c r="I16" s="191">
        <f>SUMIF(pedag!AB718:AB721,"=pe",pedag!AA718:AA721)</f>
        <v>0</v>
      </c>
      <c r="J16" s="193">
        <f>SUMIF(pedag!AB718:AB721,"=ne",pedag!AA718:AA721)</f>
        <v>0</v>
      </c>
    </row>
    <row r="17" spans="1:11" ht="16.5" thickBot="1">
      <c r="A17" s="97"/>
      <c r="B17" s="194" t="s">
        <v>308</v>
      </c>
      <c r="C17" s="195">
        <f>SUM(C6:C16)</f>
        <v>0</v>
      </c>
      <c r="D17" s="195">
        <f>SUM(D6:D16)</f>
        <v>0</v>
      </c>
      <c r="E17" s="196">
        <f t="shared" ref="E17:J17" si="1">SUM(E6:E16)</f>
        <v>0</v>
      </c>
      <c r="F17" s="196">
        <f t="shared" si="1"/>
        <v>0</v>
      </c>
      <c r="G17" s="196">
        <f t="shared" si="1"/>
        <v>0</v>
      </c>
      <c r="H17" s="197">
        <f t="shared" si="1"/>
        <v>0</v>
      </c>
      <c r="I17" s="1039">
        <f t="shared" si="1"/>
        <v>0</v>
      </c>
      <c r="J17" s="198">
        <f t="shared" si="1"/>
        <v>0</v>
      </c>
    </row>
    <row r="18" spans="1:11" ht="20.25" customHeight="1" thickBot="1">
      <c r="A18" s="97"/>
      <c r="B18" s="199"/>
      <c r="C18" s="1239">
        <f>SUM(C17:D17)</f>
        <v>0</v>
      </c>
      <c r="D18" s="1240"/>
      <c r="E18" s="200"/>
      <c r="F18" s="201"/>
      <c r="G18" s="200"/>
      <c r="H18" s="202"/>
      <c r="I18" s="1241">
        <f>SUM(I17:J17)</f>
        <v>0</v>
      </c>
      <c r="J18" s="1242"/>
    </row>
    <row r="19" spans="1:11" ht="5.25" customHeight="1" thickBot="1">
      <c r="A19" s="97"/>
      <c r="B19" s="199"/>
      <c r="C19" s="199"/>
      <c r="D19" s="199"/>
      <c r="E19" s="199"/>
      <c r="F19" s="203"/>
      <c r="G19" s="204"/>
      <c r="H19" s="204"/>
      <c r="I19" s="7"/>
      <c r="J19" s="97"/>
    </row>
    <row r="20" spans="1:11" ht="29.25" customHeight="1" thickBot="1">
      <c r="A20" s="97"/>
      <c r="B20" s="205" t="s">
        <v>309</v>
      </c>
      <c r="C20" s="206" t="s">
        <v>310</v>
      </c>
      <c r="D20" s="206" t="s">
        <v>311</v>
      </c>
      <c r="E20" s="206" t="s">
        <v>312</v>
      </c>
      <c r="F20" s="1040" t="s">
        <v>296</v>
      </c>
      <c r="G20" s="207" t="s">
        <v>313</v>
      </c>
      <c r="H20" s="204"/>
      <c r="I20" s="1243" t="s">
        <v>314</v>
      </c>
      <c r="J20" s="1243"/>
    </row>
    <row r="21" spans="1:11" ht="27.95" customHeight="1" thickBot="1">
      <c r="A21" s="97"/>
      <c r="B21" s="182" t="s">
        <v>315</v>
      </c>
      <c r="C21" s="208">
        <f>COUNTIF('adm.i obs.'!L6:L15,"=1")</f>
        <v>0</v>
      </c>
      <c r="D21" s="209">
        <f>COUNTIF('adm.i obs.'!L6:L15,"&lt;1")-COUNTIF('adm.i obs.'!L6:L15,"=0")</f>
        <v>0</v>
      </c>
      <c r="E21" s="210">
        <f>'adm.i obs.'!J5-'adm.i obs.'!K5</f>
        <v>0</v>
      </c>
      <c r="F21" s="210">
        <f>'adm.i obs.'!K5</f>
        <v>0</v>
      </c>
      <c r="G21" s="211">
        <f>SUM('adm.i obs.'!L6:L15)</f>
        <v>0</v>
      </c>
      <c r="H21" s="204"/>
      <c r="I21" s="1244">
        <f>Liczbaucz!L5</f>
        <v>0</v>
      </c>
      <c r="J21" s="1245"/>
    </row>
    <row r="22" spans="1:11" ht="27.95" customHeight="1" thickBot="1">
      <c r="A22" s="97"/>
      <c r="B22" s="182" t="s">
        <v>316</v>
      </c>
      <c r="C22" s="208">
        <f>COUNTIF('adm.i obs.'!L17:L35,"=1")</f>
        <v>0</v>
      </c>
      <c r="D22" s="209">
        <f>COUNTIF('adm.i obs.'!L17:L35,"&lt;1")-COUNTIF('adm.i obs.'!L17:L35,"=0")</f>
        <v>0</v>
      </c>
      <c r="E22" s="210">
        <f>'adm.i obs.'!J16-'adm.i obs.'!K16</f>
        <v>0</v>
      </c>
      <c r="F22" s="210">
        <f>'adm.i obs.'!K16</f>
        <v>0</v>
      </c>
      <c r="G22" s="211">
        <f>SUM('adm.i obs.'!L17:L35)</f>
        <v>0</v>
      </c>
      <c r="H22" s="212"/>
      <c r="I22" s="1243" t="s">
        <v>317</v>
      </c>
      <c r="J22" s="1243"/>
    </row>
    <row r="23" spans="1:11" ht="27.95" customHeight="1">
      <c r="A23" s="97"/>
      <c r="B23" s="182" t="s">
        <v>318</v>
      </c>
      <c r="C23" s="208">
        <f>COUNTIF('adm.i obs.'!L37:L39,"=1")</f>
        <v>0</v>
      </c>
      <c r="D23" s="209">
        <f>COUNTIF('adm.i obs.'!L37:L39,"&lt;1")-COUNTIF('adm.i obs.'!L36:L38,"=0")</f>
        <v>0</v>
      </c>
      <c r="E23" s="210">
        <f>'adm.i obs.'!J36-'adm.i obs.'!K36</f>
        <v>0</v>
      </c>
      <c r="F23" s="210">
        <f>'adm.i obs.'!K36</f>
        <v>0</v>
      </c>
      <c r="G23" s="211">
        <f>SUM('adm.i obs.'!L37:L39)</f>
        <v>0</v>
      </c>
      <c r="H23" s="213"/>
      <c r="I23" s="1043" t="s">
        <v>319</v>
      </c>
      <c r="J23" s="214">
        <f>Liczbaucz!E3</f>
        <v>0</v>
      </c>
    </row>
    <row r="24" spans="1:11" ht="26.25" customHeight="1" thickBot="1">
      <c r="A24" s="97"/>
      <c r="B24" s="215" t="s">
        <v>308</v>
      </c>
      <c r="C24" s="216">
        <f>SUM(C21:C23)</f>
        <v>0</v>
      </c>
      <c r="D24" s="216">
        <f>SUM(D21:D23)</f>
        <v>0</v>
      </c>
      <c r="E24" s="217">
        <f>SUM(E21:E23)</f>
        <v>0</v>
      </c>
      <c r="F24" s="218">
        <f>SUM(F21:F23)</f>
        <v>0</v>
      </c>
      <c r="G24" s="219">
        <f>SUM(G21:G23)</f>
        <v>0</v>
      </c>
      <c r="H24" s="213"/>
      <c r="I24" s="220" t="s">
        <v>16</v>
      </c>
      <c r="J24" s="221">
        <f>SUM(Liczbaucz!H8:K8)</f>
        <v>0</v>
      </c>
    </row>
    <row r="25" spans="1:11" ht="29.45" customHeight="1" thickBot="1">
      <c r="A25" s="97"/>
      <c r="B25" s="222" t="s">
        <v>320</v>
      </c>
      <c r="C25" s="1246">
        <f>SUM(C18,C24,D24)</f>
        <v>0</v>
      </c>
      <c r="D25" s="1247"/>
      <c r="E25" s="223"/>
      <c r="F25" s="224" t="s">
        <v>321</v>
      </c>
      <c r="G25" s="225">
        <f>SUM(G24,I18)</f>
        <v>0</v>
      </c>
      <c r="H25" s="213"/>
      <c r="I25" s="226" t="s">
        <v>322</v>
      </c>
      <c r="J25" s="227">
        <f>SUM(J23:J24)</f>
        <v>0</v>
      </c>
    </row>
    <row r="26" spans="1:11" ht="21" customHeight="1">
      <c r="A26" s="97"/>
      <c r="B26" s="228"/>
      <c r="C26" s="229"/>
      <c r="D26" s="230"/>
      <c r="E26" s="231"/>
      <c r="F26" s="229"/>
      <c r="G26" s="230"/>
      <c r="H26" s="232"/>
    </row>
    <row r="27" spans="1:11" ht="9" customHeight="1" thickBot="1">
      <c r="A27" s="97"/>
      <c r="B27" s="228"/>
      <c r="C27" s="233"/>
      <c r="D27" s="234"/>
      <c r="E27" s="235"/>
      <c r="F27" s="236"/>
      <c r="G27" s="212"/>
      <c r="H27" s="237"/>
    </row>
    <row r="28" spans="1:11" ht="51" customHeight="1">
      <c r="A28" s="97"/>
      <c r="B28" s="238" t="s">
        <v>323</v>
      </c>
      <c r="C28" s="1248" t="s">
        <v>625</v>
      </c>
      <c r="D28" s="1249"/>
      <c r="E28" s="1022" t="s">
        <v>324</v>
      </c>
      <c r="F28" s="1023" t="s">
        <v>325</v>
      </c>
      <c r="G28" s="1024" t="s">
        <v>326</v>
      </c>
      <c r="H28" s="1041" t="s">
        <v>327</v>
      </c>
      <c r="I28" s="1025" t="s">
        <v>328</v>
      </c>
      <c r="J28" s="226"/>
      <c r="K28" s="239"/>
    </row>
    <row r="29" spans="1:11" ht="27.95" customHeight="1">
      <c r="A29" s="97"/>
      <c r="B29" s="240" t="s">
        <v>329</v>
      </c>
      <c r="C29" s="1250">
        <f>COUNTIF(pedag!K5:K721,"=NP &gt;1/2")</f>
        <v>0</v>
      </c>
      <c r="D29" s="1251"/>
      <c r="E29" s="243">
        <f>COUNTIF(pedag!K5:K721,"=NP.")</f>
        <v>0</v>
      </c>
      <c r="F29" s="242">
        <f>COUNTIF(pedag!J5:J721,"=NP1")</f>
        <v>0</v>
      </c>
      <c r="G29" s="243">
        <f>COUNTIF(pedag!J5:J721,"=M")</f>
        <v>0</v>
      </c>
      <c r="H29" s="241">
        <f>COUNTIF(pedag!J5:J721,"=M1")</f>
        <v>0</v>
      </c>
      <c r="I29" s="244">
        <f>COUNTIF(pedag!J5:J721,"=D")</f>
        <v>0</v>
      </c>
      <c r="J29" s="245" t="str">
        <f>IF(SUM(C29,D29,E29,F29,G29,H29,I29)=C18,"","Błąd")</f>
        <v/>
      </c>
      <c r="K29" s="246"/>
    </row>
    <row r="30" spans="1:11" ht="27.95" customHeight="1" thickBot="1">
      <c r="A30" s="97"/>
      <c r="B30" s="247" t="s">
        <v>330</v>
      </c>
      <c r="C30" s="1252">
        <f>SUMIF(pedag!K5:K721,"NP &gt;1/2",pedag!AA5:AA721)</f>
        <v>0</v>
      </c>
      <c r="D30" s="1253"/>
      <c r="E30" s="250">
        <f>SUMIF(pedag!K5:K721,"NP.",pedag!AA5:AA721)</f>
        <v>0</v>
      </c>
      <c r="F30" s="249">
        <f>SUMIF(pedag!J5:J721,"NP1",pedag!AA5:AA721)</f>
        <v>0</v>
      </c>
      <c r="G30" s="250">
        <f>SUMIF(pedag!J5:J721,"M",pedag!AA5:AA721)</f>
        <v>0</v>
      </c>
      <c r="H30" s="248">
        <f>SUMIF(pedag!J5:J721,"M1",pedag!AA5:AA721)</f>
        <v>0</v>
      </c>
      <c r="I30" s="251">
        <f>SUMIF(pedag!J5:J721,"D",pedag!AA5:AA721)</f>
        <v>0</v>
      </c>
      <c r="J30" s="245"/>
      <c r="K30" s="97"/>
    </row>
    <row r="31" spans="1:11" ht="12" customHeight="1" thickBot="1">
      <c r="A31" s="7"/>
      <c r="B31" s="97"/>
      <c r="C31" s="97"/>
      <c r="D31" s="97"/>
      <c r="E31" s="97"/>
      <c r="F31" s="97"/>
      <c r="G31" s="97"/>
      <c r="H31" s="97"/>
      <c r="I31" s="97"/>
      <c r="J31" s="97"/>
    </row>
    <row r="32" spans="1:11">
      <c r="A32" s="97"/>
      <c r="B32" s="1254"/>
      <c r="C32" s="1255"/>
      <c r="D32" s="252"/>
      <c r="E32" s="252"/>
      <c r="F32" s="252"/>
      <c r="G32" s="252"/>
      <c r="H32" s="252"/>
      <c r="I32" s="253"/>
      <c r="J32" s="254"/>
    </row>
    <row r="33" spans="1:10" ht="15.75" customHeight="1">
      <c r="A33" s="97"/>
      <c r="B33" s="1256"/>
      <c r="C33" s="1257"/>
      <c r="D33" s="255" t="s">
        <v>331</v>
      </c>
      <c r="E33" s="97"/>
      <c r="F33" s="97"/>
      <c r="G33" s="97"/>
      <c r="H33" s="97"/>
      <c r="I33" s="97"/>
      <c r="J33" s="256"/>
    </row>
    <row r="34" spans="1:10" ht="10.5" customHeight="1">
      <c r="A34" s="97"/>
      <c r="B34" s="1258" t="s">
        <v>332</v>
      </c>
      <c r="C34" s="1259"/>
      <c r="D34" s="257"/>
      <c r="E34" s="97"/>
      <c r="F34" s="97"/>
      <c r="G34" s="97"/>
      <c r="H34" s="97"/>
      <c r="I34" s="97"/>
      <c r="J34" s="256"/>
    </row>
    <row r="35" spans="1:10" ht="48" customHeight="1">
      <c r="A35" s="97"/>
      <c r="B35" s="1237" t="s">
        <v>333</v>
      </c>
      <c r="C35" s="1238"/>
      <c r="D35" s="258"/>
      <c r="E35" s="97"/>
      <c r="F35" s="97"/>
      <c r="G35" s="97"/>
      <c r="H35" s="97"/>
      <c r="I35" s="97"/>
      <c r="J35" s="256"/>
    </row>
    <row r="36" spans="1:10" ht="27" customHeight="1" thickBot="1">
      <c r="A36" s="97"/>
      <c r="B36" s="1026" t="s">
        <v>334</v>
      </c>
      <c r="C36" s="1027"/>
      <c r="D36" s="132" t="s">
        <v>335</v>
      </c>
      <c r="E36" s="97"/>
      <c r="F36" s="97"/>
      <c r="G36" s="132"/>
      <c r="H36" s="259"/>
      <c r="I36" s="260" t="s">
        <v>336</v>
      </c>
      <c r="J36" s="256"/>
    </row>
    <row r="37" spans="1:10" ht="26.25" customHeight="1">
      <c r="A37" s="261" t="s">
        <v>337</v>
      </c>
      <c r="B37" s="262">
        <f ca="1">NOW()</f>
        <v>45064.446504629632</v>
      </c>
      <c r="D37" s="263" t="s">
        <v>338</v>
      </c>
      <c r="E37" s="264"/>
      <c r="F37" s="264"/>
      <c r="G37" s="264"/>
      <c r="H37" s="264"/>
      <c r="I37" s="264"/>
      <c r="J37" s="265"/>
    </row>
    <row r="38" spans="1:10">
      <c r="A38" s="266"/>
      <c r="D38" s="267" t="s">
        <v>339</v>
      </c>
      <c r="J38" s="268"/>
    </row>
    <row r="39" spans="1:10" ht="69.75" customHeight="1">
      <c r="D39" s="269"/>
      <c r="J39" s="268"/>
    </row>
    <row r="40" spans="1:10" ht="13.5" thickBot="1">
      <c r="D40" s="270" t="s">
        <v>335</v>
      </c>
      <c r="E40" s="1028"/>
      <c r="F40" s="1028"/>
      <c r="G40" s="1029"/>
      <c r="H40" s="1030"/>
      <c r="I40" s="1031" t="s">
        <v>340</v>
      </c>
      <c r="J40" s="271"/>
    </row>
    <row r="41" spans="1:10">
      <c r="D41" s="272" t="s">
        <v>341</v>
      </c>
    </row>
  </sheetData>
  <sheetProtection algorithmName="SHA-512" hashValue="jpB7Gr5QfdwEySAJgIyv2q6TQh9sRbYj+SnaewTa1nOBA4z0xnaVP3iVyLWkfYKerfFp0jsqneLBrVG/C0U4Vg==" saltValue="0Fm5mNnbw3/SDvBvvFb8yw==" spinCount="100000" sheet="1" objects="1" scenarios="1"/>
  <mergeCells count="22">
    <mergeCell ref="B35:C35"/>
    <mergeCell ref="C18:D18"/>
    <mergeCell ref="I18:J18"/>
    <mergeCell ref="I20:J20"/>
    <mergeCell ref="I21:J21"/>
    <mergeCell ref="I22:J22"/>
    <mergeCell ref="C25:D25"/>
    <mergeCell ref="C28:D28"/>
    <mergeCell ref="C29:D29"/>
    <mergeCell ref="C30:D30"/>
    <mergeCell ref="B32:C33"/>
    <mergeCell ref="B34:C34"/>
    <mergeCell ref="C1:D1"/>
    <mergeCell ref="H1:I1"/>
    <mergeCell ref="B2:J2"/>
    <mergeCell ref="B3:F3"/>
    <mergeCell ref="G3:I3"/>
    <mergeCell ref="B4:B5"/>
    <mergeCell ref="C4:D4"/>
    <mergeCell ref="E4:F4"/>
    <mergeCell ref="H4:H5"/>
    <mergeCell ref="I4:J4"/>
  </mergeCells>
  <printOptions horizontalCentered="1"/>
  <pageMargins left="1.1417322834645669" right="0.11811023622047245" top="0.51181102362204722" bottom="0.70866141732283472" header="0.51181102362204722" footer="0.51181102362204722"/>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0167-59AA-419C-AEA6-B55609DEE86A}">
  <sheetPr>
    <tabColor rgb="FFFFFF00"/>
  </sheetPr>
  <dimension ref="B1:N50"/>
  <sheetViews>
    <sheetView view="pageBreakPreview" zoomScaleNormal="100" zoomScaleSheetLayoutView="100" workbookViewId="0">
      <selection activeCell="K5" sqref="K5"/>
    </sheetView>
  </sheetViews>
  <sheetFormatPr defaultColWidth="9.140625" defaultRowHeight="12.75"/>
  <cols>
    <col min="1" max="1" width="6.5703125" style="276" customWidth="1"/>
    <col min="2" max="3" width="3" style="276" customWidth="1"/>
    <col min="4" max="4" width="12.28515625" style="276" customWidth="1"/>
    <col min="5" max="5" width="6.140625" style="276" customWidth="1"/>
    <col min="6" max="6" width="6.5703125" style="276" customWidth="1"/>
    <col min="7" max="7" width="9.5703125" style="276" customWidth="1"/>
    <col min="8" max="8" width="18.28515625" style="276" customWidth="1"/>
    <col min="9" max="10" width="14.7109375" style="276" customWidth="1"/>
    <col min="11" max="11" width="18.28515625" style="276" customWidth="1"/>
    <col min="12" max="13" width="9.140625" style="276"/>
    <col min="14" max="14" width="11.7109375" style="276" bestFit="1" customWidth="1"/>
    <col min="15" max="16384" width="9.140625" style="276"/>
  </cols>
  <sheetData>
    <row r="1" spans="2:11" ht="19.5" customHeight="1">
      <c r="B1" s="273"/>
      <c r="C1" s="273"/>
      <c r="D1" s="273"/>
      <c r="E1" s="273"/>
      <c r="F1" s="273"/>
      <c r="G1" s="273"/>
      <c r="H1" s="273"/>
      <c r="I1" s="273"/>
      <c r="J1" s="274" t="s">
        <v>342</v>
      </c>
      <c r="K1" s="275" t="str">
        <f>wizyt!C4</f>
        <v>??</v>
      </c>
    </row>
    <row r="2" spans="2:11" ht="13.5" customHeight="1">
      <c r="B2" s="277" t="s">
        <v>343</v>
      </c>
      <c r="C2" s="273"/>
      <c r="D2" s="273"/>
      <c r="E2" s="273"/>
      <c r="F2" s="273"/>
      <c r="G2" s="273"/>
      <c r="H2" s="273"/>
      <c r="I2" s="273"/>
      <c r="J2" s="278" t="str">
        <f>wizyt!$B$1</f>
        <v xml:space="preserve"> </v>
      </c>
      <c r="K2" s="279" t="str">
        <f>wizyt!D1</f>
        <v xml:space="preserve"> </v>
      </c>
    </row>
    <row r="3" spans="2:11">
      <c r="B3" s="1264">
        <f>wizyt!B7</f>
        <v>0</v>
      </c>
      <c r="C3" s="1265"/>
      <c r="D3" s="1265"/>
      <c r="E3" s="1265"/>
      <c r="F3" s="1265"/>
      <c r="G3" s="1265"/>
      <c r="H3" s="1265"/>
      <c r="I3" s="1265"/>
      <c r="J3" s="1265"/>
      <c r="K3" s="1265"/>
    </row>
    <row r="4" spans="2:11" ht="15.75">
      <c r="B4" s="1266" t="s">
        <v>344</v>
      </c>
      <c r="C4" s="1266"/>
      <c r="D4" s="1266"/>
      <c r="E4" s="1266"/>
      <c r="F4" s="1266"/>
      <c r="G4" s="1266"/>
      <c r="H4" s="1266"/>
      <c r="I4" s="1266"/>
      <c r="J4" s="1266"/>
      <c r="K4" s="1266"/>
    </row>
    <row r="5" spans="2:11" ht="15.75">
      <c r="B5" s="1267" t="s">
        <v>345</v>
      </c>
      <c r="C5" s="1267"/>
      <c r="D5" s="1267"/>
      <c r="E5" s="1267"/>
      <c r="F5" s="1267"/>
      <c r="G5" s="1267"/>
      <c r="H5" s="1267"/>
      <c r="I5" s="1267"/>
      <c r="J5" s="280" t="str">
        <f>wizyt!H4</f>
        <v>2023/2024</v>
      </c>
      <c r="K5" s="281"/>
    </row>
    <row r="6" spans="2:11" ht="10.5" customHeight="1">
      <c r="B6" s="1268" t="s">
        <v>346</v>
      </c>
      <c r="C6" s="1268"/>
      <c r="D6" s="1268"/>
      <c r="E6" s="1268"/>
      <c r="F6" s="1268"/>
      <c r="G6" s="1268"/>
      <c r="H6" s="1268"/>
      <c r="I6" s="1268"/>
      <c r="J6" s="1268"/>
      <c r="K6" s="1268"/>
    </row>
    <row r="7" spans="2:11" ht="9" customHeight="1">
      <c r="B7" s="273"/>
      <c r="C7" s="273"/>
      <c r="D7" s="273"/>
      <c r="E7" s="273"/>
      <c r="F7" s="273"/>
      <c r="G7" s="273"/>
      <c r="H7" s="273"/>
      <c r="I7" s="282"/>
      <c r="J7" s="273"/>
      <c r="K7" s="273"/>
    </row>
    <row r="8" spans="2:11" ht="32.25" customHeight="1" thickBot="1">
      <c r="B8" s="1269" t="s">
        <v>347</v>
      </c>
      <c r="C8" s="1269"/>
      <c r="D8" s="1269"/>
      <c r="E8" s="1269"/>
      <c r="F8" s="1269"/>
      <c r="G8" s="1269"/>
      <c r="H8" s="1269"/>
      <c r="I8" s="1269"/>
      <c r="J8" s="1269"/>
      <c r="K8" s="1269"/>
    </row>
    <row r="9" spans="2:11" ht="10.5" customHeight="1">
      <c r="B9" s="283"/>
      <c r="C9" s="283"/>
      <c r="D9" s="283"/>
      <c r="E9" s="283"/>
      <c r="F9" s="283"/>
      <c r="G9" s="283"/>
      <c r="H9" s="284"/>
      <c r="I9" s="1260" t="s">
        <v>348</v>
      </c>
      <c r="J9" s="1261"/>
      <c r="K9" s="1262" t="s">
        <v>349</v>
      </c>
    </row>
    <row r="10" spans="2:11" ht="11.25" customHeight="1" thickBot="1">
      <c r="B10" s="1032"/>
      <c r="C10" s="1032"/>
      <c r="D10" s="1032"/>
      <c r="E10" s="284"/>
      <c r="F10" s="284"/>
      <c r="G10" s="284"/>
      <c r="H10" s="284"/>
      <c r="I10" s="285" t="s">
        <v>350</v>
      </c>
      <c r="J10" s="286" t="s">
        <v>351</v>
      </c>
      <c r="K10" s="1263"/>
    </row>
    <row r="11" spans="2:11" ht="24" customHeight="1">
      <c r="B11" s="1044" t="s">
        <v>352</v>
      </c>
      <c r="C11" s="1045" t="s">
        <v>353</v>
      </c>
      <c r="D11" s="1046"/>
      <c r="E11" s="1046"/>
      <c r="F11" s="1046"/>
      <c r="G11" s="1046"/>
      <c r="H11" s="1047" t="str">
        <f>IF(K11=K12+K25,"","Błąd")</f>
        <v/>
      </c>
      <c r="I11" s="287"/>
      <c r="J11" s="288"/>
      <c r="K11" s="289">
        <f>SUM(I11:J11)</f>
        <v>0</v>
      </c>
    </row>
    <row r="12" spans="2:11" ht="16.5" customHeight="1">
      <c r="B12" s="290" t="s">
        <v>280</v>
      </c>
      <c r="C12" s="1272" t="s">
        <v>354</v>
      </c>
      <c r="D12" s="1272"/>
      <c r="E12" s="1272"/>
      <c r="F12" s="1272"/>
      <c r="G12" s="1272"/>
      <c r="H12" s="1273"/>
      <c r="I12" s="1274">
        <f>SUM(I14:I24)</f>
        <v>0</v>
      </c>
      <c r="J12" s="1274">
        <f>SUM(J14:J24)</f>
        <v>0</v>
      </c>
      <c r="K12" s="1276">
        <f>SUM(I12:J13)</f>
        <v>0</v>
      </c>
    </row>
    <row r="13" spans="2:11" ht="9.9499999999999993" customHeight="1">
      <c r="B13" s="291"/>
      <c r="C13" s="1278" t="s">
        <v>355</v>
      </c>
      <c r="D13" s="1278"/>
      <c r="E13" s="1278"/>
      <c r="F13" s="1278"/>
      <c r="G13" s="1278"/>
      <c r="H13" s="1279"/>
      <c r="I13" s="1275"/>
      <c r="J13" s="1275"/>
      <c r="K13" s="1277"/>
    </row>
    <row r="14" spans="2:11" ht="12.75" customHeight="1">
      <c r="B14" s="292"/>
      <c r="C14" s="293" t="s">
        <v>356</v>
      </c>
      <c r="D14" s="294" t="s">
        <v>357</v>
      </c>
      <c r="E14" s="294"/>
      <c r="F14" s="293"/>
      <c r="G14" s="294"/>
      <c r="H14" s="295"/>
      <c r="I14" s="1280"/>
      <c r="J14" s="1280"/>
      <c r="K14" s="1282">
        <f>I14+J14</f>
        <v>0</v>
      </c>
    </row>
    <row r="15" spans="2:11" ht="9" customHeight="1" thickBot="1">
      <c r="B15" s="298"/>
      <c r="C15" s="299"/>
      <c r="D15" s="300" t="s">
        <v>358</v>
      </c>
      <c r="E15" s="301"/>
      <c r="F15" s="301"/>
      <c r="G15" s="301"/>
      <c r="H15" s="302"/>
      <c r="I15" s="1281"/>
      <c r="J15" s="1281"/>
      <c r="K15" s="1283"/>
    </row>
    <row r="16" spans="2:11" ht="12" customHeight="1">
      <c r="B16" s="292"/>
      <c r="C16" s="293" t="s">
        <v>359</v>
      </c>
      <c r="D16" s="294" t="s">
        <v>360</v>
      </c>
      <c r="E16" s="294"/>
      <c r="F16" s="294"/>
      <c r="G16" s="294"/>
      <c r="H16" s="1284">
        <f>' zestaw 1'!F17/IF(' zestaw 1'!I18=0,1,' zestaw 1'!I18)</f>
        <v>0</v>
      </c>
      <c r="I16" s="1286"/>
      <c r="J16" s="1288"/>
      <c r="K16" s="1282">
        <f>I16+J16</f>
        <v>0</v>
      </c>
    </row>
    <row r="17" spans="2:14" ht="12" customHeight="1" thickBot="1">
      <c r="B17" s="304"/>
      <c r="C17" s="305"/>
      <c r="D17" s="1290" t="s">
        <v>361</v>
      </c>
      <c r="E17" s="1290"/>
      <c r="F17" s="1290"/>
      <c r="G17" s="1290"/>
      <c r="H17" s="1285"/>
      <c r="I17" s="1287"/>
      <c r="J17" s="1289"/>
      <c r="K17" s="1283"/>
      <c r="N17" s="306"/>
    </row>
    <row r="18" spans="2:14" ht="24" customHeight="1">
      <c r="B18" s="307"/>
      <c r="C18" s="308" t="s">
        <v>362</v>
      </c>
      <c r="D18" s="301" t="s">
        <v>363</v>
      </c>
      <c r="E18" s="301"/>
      <c r="F18" s="301"/>
      <c r="G18" s="301"/>
      <c r="H18" s="309"/>
      <c r="I18" s="296"/>
      <c r="J18" s="296"/>
      <c r="K18" s="297">
        <f>I18+J18</f>
        <v>0</v>
      </c>
      <c r="N18" s="306"/>
    </row>
    <row r="19" spans="2:14" ht="24" customHeight="1">
      <c r="B19" s="307"/>
      <c r="C19" s="308" t="s">
        <v>364</v>
      </c>
      <c r="D19" s="310" t="s">
        <v>365</v>
      </c>
      <c r="E19" s="310"/>
      <c r="F19" s="310"/>
      <c r="G19" s="310"/>
      <c r="H19" s="311"/>
      <c r="I19" s="296"/>
      <c r="J19" s="296"/>
      <c r="K19" s="297">
        <f>I19+J19</f>
        <v>0</v>
      </c>
    </row>
    <row r="20" spans="2:14" ht="24" customHeight="1">
      <c r="B20" s="307"/>
      <c r="C20" s="308" t="s">
        <v>366</v>
      </c>
      <c r="D20" s="312" t="s">
        <v>367</v>
      </c>
      <c r="E20" s="310"/>
      <c r="F20" s="310"/>
      <c r="G20" s="310"/>
      <c r="H20" s="311"/>
      <c r="I20" s="296"/>
      <c r="J20" s="296"/>
      <c r="K20" s="297">
        <f>I20+J20</f>
        <v>0</v>
      </c>
      <c r="N20" s="313"/>
    </row>
    <row r="21" spans="2:14" ht="24" customHeight="1" thickBot="1">
      <c r="B21" s="307"/>
      <c r="C21" s="308" t="s">
        <v>368</v>
      </c>
      <c r="D21" s="1270" t="s">
        <v>369</v>
      </c>
      <c r="E21" s="1270"/>
      <c r="F21" s="1270"/>
      <c r="G21" s="1270"/>
      <c r="H21" s="1271"/>
      <c r="I21" s="314"/>
      <c r="J21" s="314"/>
      <c r="K21" s="315">
        <f>I21+J21</f>
        <v>0</v>
      </c>
    </row>
    <row r="22" spans="2:14" ht="12" customHeight="1">
      <c r="B22" s="292"/>
      <c r="C22" s="293" t="s">
        <v>370</v>
      </c>
      <c r="D22" s="1294" t="s">
        <v>371</v>
      </c>
      <c r="E22" s="1294"/>
      <c r="F22" s="1294"/>
      <c r="G22" s="1294"/>
      <c r="H22" s="1284">
        <f>' zestaw 1'!I15+' zestaw 1'!J15</f>
        <v>0</v>
      </c>
      <c r="I22" s="1286"/>
      <c r="J22" s="1280"/>
      <c r="K22" s="1282">
        <f>SUM(I22:J23)</f>
        <v>0</v>
      </c>
    </row>
    <row r="23" spans="2:14" ht="12" customHeight="1" thickBot="1">
      <c r="B23" s="304"/>
      <c r="C23" s="305"/>
      <c r="D23" s="1298" t="s">
        <v>372</v>
      </c>
      <c r="E23" s="1298"/>
      <c r="F23" s="1298"/>
      <c r="G23" s="1298"/>
      <c r="H23" s="1285"/>
      <c r="I23" s="1295"/>
      <c r="J23" s="1296"/>
      <c r="K23" s="1297"/>
    </row>
    <row r="24" spans="2:14" ht="24" customHeight="1" thickBot="1">
      <c r="B24" s="316"/>
      <c r="C24" s="317" t="s">
        <v>373</v>
      </c>
      <c r="D24" s="1299" t="s">
        <v>374</v>
      </c>
      <c r="E24" s="1299"/>
      <c r="F24" s="1299"/>
      <c r="G24" s="1299"/>
      <c r="H24" s="318">
        <f>' zestaw 1'!I16+' zestaw 1'!J16</f>
        <v>0</v>
      </c>
      <c r="I24" s="319"/>
      <c r="J24" s="320"/>
      <c r="K24" s="321">
        <f>SUM(I24:J24)</f>
        <v>0</v>
      </c>
    </row>
    <row r="25" spans="2:14" ht="15.95" customHeight="1">
      <c r="B25" s="1300" t="s">
        <v>282</v>
      </c>
      <c r="C25" s="1302" t="s">
        <v>375</v>
      </c>
      <c r="D25" s="1302"/>
      <c r="E25" s="1302"/>
      <c r="F25" s="1302"/>
      <c r="G25" s="1302"/>
      <c r="H25" s="1303"/>
      <c r="I25" s="1304">
        <f>SUM(I28:I38)</f>
        <v>0</v>
      </c>
      <c r="J25" s="1304">
        <f>SUM(J28:J38)</f>
        <v>0</v>
      </c>
      <c r="K25" s="1291">
        <f>SUM(I25:J26)</f>
        <v>0</v>
      </c>
    </row>
    <row r="26" spans="2:14" ht="9.9499999999999993" customHeight="1">
      <c r="B26" s="1301"/>
      <c r="C26" s="1293" t="s">
        <v>376</v>
      </c>
      <c r="D26" s="1278"/>
      <c r="E26" s="1278"/>
      <c r="F26" s="1278"/>
      <c r="G26" s="1278"/>
      <c r="H26" s="1279"/>
      <c r="I26" s="1305"/>
      <c r="J26" s="1305"/>
      <c r="K26" s="1292"/>
    </row>
    <row r="27" spans="2:14" ht="24" customHeight="1">
      <c r="B27" s="322"/>
      <c r="C27" s="308" t="s">
        <v>356</v>
      </c>
      <c r="D27" s="310" t="s">
        <v>377</v>
      </c>
      <c r="E27" s="323" t="s">
        <v>378</v>
      </c>
      <c r="F27" s="323"/>
      <c r="G27" s="324"/>
      <c r="H27" s="325"/>
      <c r="I27" s="326">
        <f>' zestaw 1'!I18-' zestaw 1'!I16-' zestaw 1'!J16</f>
        <v>0</v>
      </c>
      <c r="J27" s="326">
        <f>' zestaw 1'!G24</f>
        <v>0</v>
      </c>
      <c r="K27" s="327">
        <f>I27+J27</f>
        <v>0</v>
      </c>
    </row>
    <row r="28" spans="2:14" s="328" customFormat="1" ht="12" customHeight="1">
      <c r="B28" s="292"/>
      <c r="C28" s="293" t="s">
        <v>359</v>
      </c>
      <c r="D28" s="294" t="s">
        <v>357</v>
      </c>
      <c r="E28" s="294"/>
      <c r="F28" s="293"/>
      <c r="G28" s="294"/>
      <c r="H28" s="295"/>
      <c r="I28" s="1280"/>
      <c r="J28" s="1280"/>
      <c r="K28" s="1306">
        <f>SUM(I28:J29)</f>
        <v>0</v>
      </c>
    </row>
    <row r="29" spans="2:14" s="328" customFormat="1" ht="12" customHeight="1" thickBot="1">
      <c r="B29" s="298"/>
      <c r="C29" s="299"/>
      <c r="D29" s="300" t="s">
        <v>358</v>
      </c>
      <c r="E29" s="301"/>
      <c r="F29" s="301"/>
      <c r="G29" s="301"/>
      <c r="H29" s="302"/>
      <c r="I29" s="1281"/>
      <c r="J29" s="1281"/>
      <c r="K29" s="1307"/>
    </row>
    <row r="30" spans="2:14" s="328" customFormat="1" ht="12" customHeight="1">
      <c r="B30" s="292"/>
      <c r="C30" s="293" t="s">
        <v>362</v>
      </c>
      <c r="D30" s="294" t="s">
        <v>360</v>
      </c>
      <c r="E30" s="294"/>
      <c r="F30" s="294"/>
      <c r="G30" s="294"/>
      <c r="H30" s="1284">
        <f>' zestaw 1'!F17/IF(' zestaw 1'!I18=0,1,' zestaw 1'!I18)</f>
        <v>0</v>
      </c>
      <c r="I30" s="1286"/>
      <c r="J30" s="1280"/>
      <c r="K30" s="1306">
        <f>SUM(I30:J31)</f>
        <v>0</v>
      </c>
    </row>
    <row r="31" spans="2:14" s="328" customFormat="1" ht="12" customHeight="1" thickBot="1">
      <c r="B31" s="298"/>
      <c r="C31" s="301"/>
      <c r="D31" s="1290" t="s">
        <v>361</v>
      </c>
      <c r="E31" s="1290"/>
      <c r="F31" s="1290"/>
      <c r="G31" s="1290"/>
      <c r="H31" s="1285"/>
      <c r="I31" s="1287"/>
      <c r="J31" s="1281"/>
      <c r="K31" s="1307"/>
    </row>
    <row r="32" spans="2:14" s="328" customFormat="1" ht="24" customHeight="1">
      <c r="B32" s="307"/>
      <c r="C32" s="308" t="s">
        <v>364</v>
      </c>
      <c r="D32" s="301" t="s">
        <v>363</v>
      </c>
      <c r="E32" s="301"/>
      <c r="F32" s="301"/>
      <c r="G32" s="301"/>
      <c r="H32" s="309"/>
      <c r="I32" s="314"/>
      <c r="J32" s="314"/>
      <c r="K32" s="329">
        <f>SUM(I32:J32)</f>
        <v>0</v>
      </c>
    </row>
    <row r="33" spans="2:11" s="328" customFormat="1" ht="24" customHeight="1">
      <c r="B33" s="307"/>
      <c r="C33" s="308" t="s">
        <v>366</v>
      </c>
      <c r="D33" s="310" t="s">
        <v>365</v>
      </c>
      <c r="E33" s="310"/>
      <c r="F33" s="310"/>
      <c r="G33" s="310"/>
      <c r="H33" s="311"/>
      <c r="I33" s="314"/>
      <c r="J33" s="314"/>
      <c r="K33" s="330">
        <f>SUM(I33,J33)</f>
        <v>0</v>
      </c>
    </row>
    <row r="34" spans="2:11" s="328" customFormat="1" ht="24" customHeight="1">
      <c r="B34" s="307"/>
      <c r="C34" s="308" t="s">
        <v>368</v>
      </c>
      <c r="D34" s="310" t="s">
        <v>367</v>
      </c>
      <c r="E34" s="310"/>
      <c r="F34" s="310"/>
      <c r="G34" s="310"/>
      <c r="H34" s="311"/>
      <c r="I34" s="314"/>
      <c r="J34" s="314"/>
      <c r="K34" s="330">
        <f>SUM(I34,J34)</f>
        <v>0</v>
      </c>
    </row>
    <row r="35" spans="2:11" s="328" customFormat="1" ht="24" customHeight="1" thickBot="1">
      <c r="B35" s="298"/>
      <c r="C35" s="299" t="s">
        <v>370</v>
      </c>
      <c r="D35" s="310" t="s">
        <v>379</v>
      </c>
      <c r="E35" s="301"/>
      <c r="F35" s="301"/>
      <c r="G35" s="301"/>
      <c r="H35" s="302"/>
      <c r="I35" s="314"/>
      <c r="J35" s="303"/>
      <c r="K35" s="330">
        <f>SUM(I35,J35)</f>
        <v>0</v>
      </c>
    </row>
    <row r="36" spans="2:11" s="328" customFormat="1" ht="12" customHeight="1">
      <c r="B36" s="292"/>
      <c r="C36" s="293" t="s">
        <v>373</v>
      </c>
      <c r="D36" s="1294" t="s">
        <v>371</v>
      </c>
      <c r="E36" s="1294"/>
      <c r="F36" s="1294"/>
      <c r="G36" s="1294"/>
      <c r="H36" s="1284">
        <f>' zestaw 1'!I15+' zestaw 1'!J15</f>
        <v>0</v>
      </c>
      <c r="I36" s="1286"/>
      <c r="J36" s="1280"/>
      <c r="K36" s="1282">
        <f>SUM(I36,J36)</f>
        <v>0</v>
      </c>
    </row>
    <row r="37" spans="2:11" s="328" customFormat="1" ht="12" customHeight="1" thickBot="1">
      <c r="B37" s="304"/>
      <c r="D37" s="1298" t="s">
        <v>372</v>
      </c>
      <c r="E37" s="1298"/>
      <c r="F37" s="1298"/>
      <c r="G37" s="1298"/>
      <c r="H37" s="1285"/>
      <c r="I37" s="1295"/>
      <c r="J37" s="1296"/>
      <c r="K37" s="1297"/>
    </row>
    <row r="38" spans="2:11" s="328" customFormat="1" ht="24" customHeight="1" thickBot="1">
      <c r="B38" s="316"/>
      <c r="C38" s="317" t="s">
        <v>380</v>
      </c>
      <c r="D38" s="1299" t="s">
        <v>381</v>
      </c>
      <c r="E38" s="1299"/>
      <c r="F38" s="1299"/>
      <c r="G38" s="1299"/>
      <c r="H38" s="318">
        <f>' zestaw 1'!I16+' zestaw 1'!J16</f>
        <v>0</v>
      </c>
      <c r="I38" s="319"/>
      <c r="J38" s="320"/>
      <c r="K38" s="321">
        <f>SUM(I38:J38)</f>
        <v>0</v>
      </c>
    </row>
    <row r="39" spans="2:11" s="328" customFormat="1" ht="10.5" customHeight="1">
      <c r="B39" s="331"/>
      <c r="C39" s="331"/>
      <c r="D39" s="331"/>
      <c r="E39" s="331"/>
      <c r="F39" s="331"/>
      <c r="G39" s="331"/>
      <c r="H39" s="332"/>
      <c r="I39" s="332"/>
      <c r="J39" s="332"/>
      <c r="K39" s="333"/>
    </row>
    <row r="40" spans="2:11" s="328" customFormat="1" ht="20.25" customHeight="1">
      <c r="B40" s="1308" t="s">
        <v>382</v>
      </c>
      <c r="C40" s="1308"/>
      <c r="D40" s="1308"/>
      <c r="E40" s="1308"/>
      <c r="F40" s="1308"/>
      <c r="G40" s="1308"/>
      <c r="H40" s="1309" t="s">
        <v>383</v>
      </c>
      <c r="I40" s="1309"/>
      <c r="J40" s="1310" t="s">
        <v>384</v>
      </c>
      <c r="K40" s="1311"/>
    </row>
    <row r="41" spans="2:11" s="328" customFormat="1" ht="20.25" customHeight="1">
      <c r="B41" s="1317" t="s">
        <v>385</v>
      </c>
      <c r="C41" s="1317"/>
      <c r="D41" s="1317"/>
      <c r="E41" s="1317"/>
      <c r="F41" s="1317"/>
      <c r="G41" s="1317"/>
      <c r="H41" s="1318"/>
      <c r="I41" s="1318"/>
      <c r="J41" s="1319"/>
      <c r="K41" s="1320"/>
    </row>
    <row r="42" spans="2:11" s="328" customFormat="1" ht="20.25" customHeight="1">
      <c r="B42" s="1321" t="s">
        <v>386</v>
      </c>
      <c r="C42" s="1321"/>
      <c r="D42" s="1321"/>
      <c r="E42" s="1321"/>
      <c r="F42" s="1321"/>
      <c r="G42" s="1321"/>
      <c r="H42" s="1322">
        <f>' zestaw 1'!H17</f>
        <v>0</v>
      </c>
      <c r="I42" s="1322"/>
      <c r="J42" s="1323">
        <f>' zestaw 1'!F17</f>
        <v>0</v>
      </c>
      <c r="K42" s="1324"/>
    </row>
    <row r="43" spans="2:11" ht="17.25" customHeight="1" thickBot="1">
      <c r="B43" s="334" t="s">
        <v>378</v>
      </c>
      <c r="C43" s="335" t="s">
        <v>387</v>
      </c>
      <c r="D43" s="336"/>
      <c r="E43" s="336"/>
      <c r="F43" s="336"/>
      <c r="G43" s="337"/>
      <c r="H43" s="337"/>
      <c r="I43" s="337"/>
      <c r="J43" s="337"/>
      <c r="K43" s="337"/>
    </row>
    <row r="44" spans="2:11" ht="29.25" customHeight="1" thickBot="1">
      <c r="B44" s="338"/>
      <c r="C44" s="1312" t="s">
        <v>388</v>
      </c>
      <c r="D44" s="1313"/>
      <c r="E44" s="1313"/>
      <c r="F44" s="1313"/>
      <c r="G44" s="1313"/>
      <c r="H44" s="1313"/>
      <c r="I44" s="1313"/>
      <c r="J44" s="1313"/>
      <c r="K44" s="1314"/>
    </row>
    <row r="45" spans="2:11" ht="54.75" customHeight="1">
      <c r="B45" s="1315" t="s">
        <v>389</v>
      </c>
      <c r="C45" s="1315"/>
      <c r="D45" s="1315"/>
      <c r="E45" s="1316" t="s">
        <v>285</v>
      </c>
      <c r="F45" s="1316"/>
      <c r="G45" s="339"/>
      <c r="H45" s="339"/>
      <c r="I45" s="339"/>
      <c r="J45" s="339"/>
      <c r="K45" s="339"/>
    </row>
    <row r="46" spans="2:11">
      <c r="B46" s="337"/>
      <c r="C46" s="340"/>
      <c r="D46" s="340"/>
      <c r="E46" s="340"/>
      <c r="F46" s="337"/>
      <c r="G46" s="340"/>
      <c r="H46" s="341" t="s">
        <v>390</v>
      </c>
      <c r="I46" s="342"/>
      <c r="J46" s="342"/>
      <c r="K46" s="342" t="s">
        <v>391</v>
      </c>
    </row>
    <row r="47" spans="2:11">
      <c r="B47" s="337"/>
      <c r="C47" s="337"/>
      <c r="D47" s="337"/>
      <c r="E47" s="337"/>
      <c r="F47" s="337"/>
      <c r="G47" s="337"/>
      <c r="H47" s="337"/>
      <c r="I47" s="337"/>
      <c r="J47" s="337"/>
      <c r="K47" s="337"/>
    </row>
    <row r="48" spans="2:11">
      <c r="B48" s="273"/>
      <c r="C48" s="273"/>
      <c r="D48" s="273"/>
      <c r="E48" s="273"/>
      <c r="F48" s="273"/>
      <c r="G48" s="273"/>
      <c r="H48" s="273"/>
      <c r="I48" s="273"/>
      <c r="J48" s="273"/>
      <c r="K48" s="273"/>
    </row>
    <row r="49" spans="2:11">
      <c r="B49" s="273"/>
      <c r="C49" s="273"/>
      <c r="D49" s="273"/>
      <c r="E49" s="273"/>
      <c r="F49" s="273"/>
      <c r="G49" s="273"/>
      <c r="H49" s="273"/>
      <c r="I49" s="273"/>
      <c r="J49" s="273"/>
      <c r="K49" s="273"/>
    </row>
    <row r="50" spans="2:11">
      <c r="B50" s="273"/>
      <c r="C50" s="273"/>
      <c r="D50" s="273"/>
      <c r="E50" s="273"/>
      <c r="F50" s="273"/>
      <c r="G50" s="273"/>
      <c r="H50" s="273"/>
      <c r="I50" s="273"/>
      <c r="J50" s="273"/>
      <c r="K50" s="273"/>
    </row>
  </sheetData>
  <sheetProtection algorithmName="SHA-512" hashValue="opEuUOkv/mBK1Jsrb+bfp6k1/ORXdBmFBbgX3Y77HYBQQXX+oNP7yo4qI0gzU8vhQTBe7wWirbKPxZUh2NZSRQ==" saltValue="y6y1QLgnwnP6SPFqyfWgRg==" spinCount="100000" sheet="1" objects="1" scenarios="1"/>
  <mergeCells count="61">
    <mergeCell ref="C44:K44"/>
    <mergeCell ref="B45:D45"/>
    <mergeCell ref="E45:F45"/>
    <mergeCell ref="B41:G41"/>
    <mergeCell ref="H41:I41"/>
    <mergeCell ref="J41:K41"/>
    <mergeCell ref="B42:G42"/>
    <mergeCell ref="H42:I42"/>
    <mergeCell ref="J42:K42"/>
    <mergeCell ref="I36:I37"/>
    <mergeCell ref="J36:J37"/>
    <mergeCell ref="D38:G38"/>
    <mergeCell ref="B40:G40"/>
    <mergeCell ref="H40:I40"/>
    <mergeCell ref="J40:K40"/>
    <mergeCell ref="B25:B26"/>
    <mergeCell ref="C25:H25"/>
    <mergeCell ref="I25:I26"/>
    <mergeCell ref="J25:J26"/>
    <mergeCell ref="K36:K37"/>
    <mergeCell ref="D37:G37"/>
    <mergeCell ref="I28:I29"/>
    <mergeCell ref="J28:J29"/>
    <mergeCell ref="K28:K29"/>
    <mergeCell ref="H30:H31"/>
    <mergeCell ref="I30:I31"/>
    <mergeCell ref="J30:J31"/>
    <mergeCell ref="K30:K31"/>
    <mergeCell ref="D31:G31"/>
    <mergeCell ref="D36:G36"/>
    <mergeCell ref="H36:H37"/>
    <mergeCell ref="K25:K26"/>
    <mergeCell ref="C26:H26"/>
    <mergeCell ref="D22:G22"/>
    <mergeCell ref="H22:H23"/>
    <mergeCell ref="I22:I23"/>
    <mergeCell ref="J22:J23"/>
    <mergeCell ref="K22:K23"/>
    <mergeCell ref="D23:G23"/>
    <mergeCell ref="D24:G24"/>
    <mergeCell ref="D21:H21"/>
    <mergeCell ref="C12:H12"/>
    <mergeCell ref="I12:I13"/>
    <mergeCell ref="J12:J13"/>
    <mergeCell ref="K12:K13"/>
    <mergeCell ref="C13:H13"/>
    <mergeCell ref="I14:I15"/>
    <mergeCell ref="J14:J15"/>
    <mergeCell ref="K14:K15"/>
    <mergeCell ref="H16:H17"/>
    <mergeCell ref="I16:I17"/>
    <mergeCell ref="J16:J17"/>
    <mergeCell ref="K16:K17"/>
    <mergeCell ref="D17:G17"/>
    <mergeCell ref="I9:J9"/>
    <mergeCell ref="K9:K10"/>
    <mergeCell ref="B3:K3"/>
    <mergeCell ref="B4:K4"/>
    <mergeCell ref="B5:I5"/>
    <mergeCell ref="B6:K6"/>
    <mergeCell ref="B8:K8"/>
  </mergeCells>
  <printOptions horizontalCentered="1"/>
  <pageMargins left="1.1417322834645669" right="0.11811023622047245" top="0.51181102362204722" bottom="0.70866141732283472" header="0.51181102362204722" footer="0.51181102362204722"/>
  <pageSetup paperSize="9" scale="8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0296-91E6-417F-B2BB-B2E2A3BD1F8F}">
  <sheetPr>
    <tabColor rgb="FFFFFF00"/>
  </sheetPr>
  <dimension ref="A1:L59"/>
  <sheetViews>
    <sheetView showGridLines="0" view="pageBreakPreview" zoomScaleNormal="100" zoomScaleSheetLayoutView="100" workbookViewId="0">
      <selection activeCell="E20" sqref="E20"/>
    </sheetView>
  </sheetViews>
  <sheetFormatPr defaultColWidth="10" defaultRowHeight="14.25"/>
  <cols>
    <col min="1" max="1" width="1.5703125" style="347" customWidth="1"/>
    <col min="2" max="2" width="4.140625" style="347" customWidth="1"/>
    <col min="3" max="3" width="10" style="347" customWidth="1"/>
    <col min="4" max="4" width="18.85546875" style="347" customWidth="1"/>
    <col min="5" max="5" width="24.42578125" style="347" customWidth="1"/>
    <col min="6" max="6" width="8.85546875" style="347" customWidth="1"/>
    <col min="7" max="7" width="23.28515625" style="347" customWidth="1"/>
    <col min="8" max="16384" width="10" style="347"/>
  </cols>
  <sheetData>
    <row r="1" spans="1:11" s="344" customFormat="1" ht="13.5" customHeight="1">
      <c r="A1" s="343"/>
      <c r="B1" s="1333">
        <f>wizyt!B7</f>
        <v>0</v>
      </c>
      <c r="C1" s="1333"/>
      <c r="D1" s="1333"/>
      <c r="E1" s="1333"/>
      <c r="F1" s="1333"/>
      <c r="G1" s="1333"/>
    </row>
    <row r="2" spans="1:11" ht="24.75" customHeight="1">
      <c r="A2" s="345"/>
      <c r="B2" s="1334" t="s">
        <v>392</v>
      </c>
      <c r="C2" s="1334"/>
      <c r="D2" s="1334"/>
      <c r="E2" s="1334"/>
      <c r="F2" s="1334"/>
      <c r="G2" s="346" t="str">
        <f>wizyt!H4</f>
        <v>2023/2024</v>
      </c>
    </row>
    <row r="3" spans="1:11" ht="13.5" customHeight="1">
      <c r="B3" s="348"/>
      <c r="C3" s="349" t="str">
        <f>wizyt!$B$1</f>
        <v xml:space="preserve"> </v>
      </c>
      <c r="D3" s="350" t="str">
        <f>wizyt!D1</f>
        <v xml:space="preserve"> </v>
      </c>
      <c r="E3" s="351"/>
      <c r="F3" s="1335" t="s">
        <v>393</v>
      </c>
      <c r="G3" s="1335"/>
    </row>
    <row r="4" spans="1:11" ht="14.1" customHeight="1">
      <c r="B4" s="352">
        <v>1</v>
      </c>
      <c r="C4" s="353" t="s">
        <v>394</v>
      </c>
      <c r="D4" s="354"/>
      <c r="E4" s="355"/>
      <c r="F4" s="1331" t="s">
        <v>621</v>
      </c>
      <c r="G4" s="1332"/>
    </row>
    <row r="5" spans="1:11" ht="14.1" customHeight="1">
      <c r="B5" s="352">
        <v>2</v>
      </c>
      <c r="C5" s="353" t="s">
        <v>395</v>
      </c>
      <c r="D5" s="354"/>
      <c r="E5" s="355"/>
      <c r="F5" s="1331" t="s">
        <v>621</v>
      </c>
      <c r="G5" s="1332"/>
    </row>
    <row r="6" spans="1:11" ht="14.1" customHeight="1">
      <c r="B6" s="1325">
        <v>3</v>
      </c>
      <c r="C6" s="1327" t="s">
        <v>396</v>
      </c>
      <c r="D6" s="1328"/>
      <c r="E6" s="356" t="s">
        <v>397</v>
      </c>
      <c r="F6" s="1331" t="s">
        <v>242</v>
      </c>
      <c r="G6" s="1332"/>
    </row>
    <row r="7" spans="1:11" ht="14.1" customHeight="1">
      <c r="B7" s="1326"/>
      <c r="C7" s="1329"/>
      <c r="D7" s="1330"/>
      <c r="E7" s="356" t="s">
        <v>398</v>
      </c>
      <c r="F7" s="1331" t="s">
        <v>242</v>
      </c>
      <c r="G7" s="1332"/>
    </row>
    <row r="8" spans="1:11" ht="14.1" customHeight="1">
      <c r="B8" s="1325">
        <v>4</v>
      </c>
      <c r="C8" s="1327" t="s">
        <v>399</v>
      </c>
      <c r="D8" s="1328"/>
      <c r="E8" s="356" t="s">
        <v>400</v>
      </c>
      <c r="F8" s="1331" t="s">
        <v>242</v>
      </c>
      <c r="G8" s="1332"/>
    </row>
    <row r="9" spans="1:11" ht="14.1" customHeight="1">
      <c r="B9" s="1326"/>
      <c r="C9" s="1329"/>
      <c r="D9" s="1330"/>
      <c r="E9" s="356" t="s">
        <v>401</v>
      </c>
      <c r="F9" s="1331" t="s">
        <v>242</v>
      </c>
      <c r="G9" s="1332"/>
    </row>
    <row r="10" spans="1:11" ht="14.1" customHeight="1">
      <c r="B10" s="352">
        <v>5</v>
      </c>
      <c r="C10" s="353" t="s">
        <v>402</v>
      </c>
      <c r="D10" s="354"/>
      <c r="E10" s="355"/>
      <c r="F10" s="1331"/>
      <c r="G10" s="1332"/>
    </row>
    <row r="11" spans="1:11" ht="14.1" customHeight="1">
      <c r="B11" s="352">
        <v>6</v>
      </c>
      <c r="C11" s="1339" t="s">
        <v>403</v>
      </c>
      <c r="D11" s="1340"/>
      <c r="E11" s="1341"/>
      <c r="F11" s="1331" t="s">
        <v>242</v>
      </c>
      <c r="G11" s="1332"/>
    </row>
    <row r="12" spans="1:11" ht="14.1" customHeight="1">
      <c r="B12" s="352">
        <v>7</v>
      </c>
      <c r="C12" s="347" t="s">
        <v>404</v>
      </c>
      <c r="F12" s="1342" t="s">
        <v>242</v>
      </c>
      <c r="G12" s="1343"/>
    </row>
    <row r="13" spans="1:11" ht="14.1" customHeight="1">
      <c r="B13" s="352">
        <v>8</v>
      </c>
      <c r="C13" s="1344" t="s">
        <v>405</v>
      </c>
      <c r="D13" s="1345"/>
      <c r="E13" s="1346"/>
      <c r="F13" s="1331" t="s">
        <v>242</v>
      </c>
      <c r="G13" s="1332"/>
      <c r="J13" s="357"/>
      <c r="K13" s="357"/>
    </row>
    <row r="14" spans="1:11" ht="14.1" customHeight="1">
      <c r="B14" s="352">
        <v>9</v>
      </c>
      <c r="C14" s="1347"/>
      <c r="D14" s="1337"/>
      <c r="E14" s="1338"/>
      <c r="F14" s="1348"/>
      <c r="G14" s="1348"/>
    </row>
    <row r="15" spans="1:11" ht="14.1" customHeight="1">
      <c r="B15" s="358">
        <v>10</v>
      </c>
      <c r="C15" s="1336"/>
      <c r="D15" s="1337"/>
      <c r="E15" s="1338"/>
      <c r="F15" s="1332"/>
      <c r="G15" s="1332"/>
    </row>
    <row r="16" spans="1:11" ht="9" customHeight="1"/>
    <row r="17" spans="2:12" s="359" customFormat="1" ht="24.75" customHeight="1">
      <c r="B17" s="1349" t="s">
        <v>406</v>
      </c>
      <c r="C17" s="1349"/>
      <c r="D17" s="1349"/>
      <c r="E17" s="1349"/>
      <c r="F17" s="1349"/>
      <c r="G17" s="1349"/>
      <c r="L17" s="360"/>
    </row>
    <row r="18" spans="2:12" s="359" customFormat="1" ht="24.75" customHeight="1">
      <c r="B18" s="1350" t="s">
        <v>407</v>
      </c>
      <c r="C18" s="1351"/>
      <c r="D18" s="1351"/>
      <c r="E18" s="1352"/>
      <c r="F18" s="361" t="s">
        <v>408</v>
      </c>
      <c r="G18" s="362" t="s">
        <v>409</v>
      </c>
      <c r="L18" s="360"/>
    </row>
    <row r="19" spans="2:12" ht="15">
      <c r="B19" s="1353" t="s">
        <v>410</v>
      </c>
      <c r="C19" s="1354"/>
      <c r="D19" s="1355"/>
      <c r="E19" s="363" t="s">
        <v>622</v>
      </c>
      <c r="F19" s="364">
        <f>SUM(F20:F22)</f>
        <v>12</v>
      </c>
      <c r="G19" s="365"/>
    </row>
    <row r="20" spans="2:12" ht="12.95" customHeight="1">
      <c r="B20" s="1356" t="s">
        <v>411</v>
      </c>
      <c r="C20" s="1359" t="s">
        <v>412</v>
      </c>
      <c r="D20" s="1360"/>
      <c r="E20" s="366" t="s">
        <v>413</v>
      </c>
      <c r="F20" s="367">
        <v>11</v>
      </c>
      <c r="G20" s="365"/>
    </row>
    <row r="21" spans="2:12" ht="12.95" customHeight="1">
      <c r="B21" s="1357"/>
      <c r="C21" s="1361"/>
      <c r="D21" s="1362"/>
      <c r="E21" s="368"/>
      <c r="F21" s="369">
        <v>1</v>
      </c>
      <c r="G21" s="365"/>
    </row>
    <row r="22" spans="2:12" ht="12.95" customHeight="1">
      <c r="B22" s="1358"/>
      <c r="C22" s="1361"/>
      <c r="D22" s="1362"/>
      <c r="E22" s="368"/>
      <c r="F22" s="370"/>
      <c r="G22" s="365"/>
    </row>
    <row r="23" spans="2:12" ht="18.75" customHeight="1">
      <c r="B23" s="1353" t="s">
        <v>414</v>
      </c>
      <c r="C23" s="1354"/>
      <c r="D23" s="1355"/>
      <c r="E23" s="363" t="s">
        <v>413</v>
      </c>
      <c r="F23" s="371">
        <f>SUM(F24:F30)-F25</f>
        <v>20</v>
      </c>
      <c r="G23" s="365"/>
    </row>
    <row r="24" spans="2:12" ht="12.95" customHeight="1">
      <c r="B24" s="1368" t="s">
        <v>415</v>
      </c>
      <c r="C24" s="1359" t="s">
        <v>412</v>
      </c>
      <c r="D24" s="1360"/>
      <c r="E24" s="363" t="s">
        <v>413</v>
      </c>
      <c r="F24" s="372">
        <v>12</v>
      </c>
      <c r="G24" s="365"/>
    </row>
    <row r="25" spans="2:12" ht="12.95" customHeight="1">
      <c r="B25" s="1368"/>
      <c r="C25" s="1369" t="s">
        <v>416</v>
      </c>
      <c r="D25" s="1370"/>
      <c r="E25" s="363" t="s">
        <v>413</v>
      </c>
      <c r="F25" s="373">
        <v>4</v>
      </c>
      <c r="G25" s="365"/>
    </row>
    <row r="26" spans="2:12" ht="12.95" customHeight="1">
      <c r="B26" s="1368"/>
      <c r="C26" s="1371" t="s">
        <v>417</v>
      </c>
      <c r="D26" s="1371"/>
      <c r="E26" s="363" t="s">
        <v>413</v>
      </c>
      <c r="F26" s="373">
        <v>6</v>
      </c>
      <c r="G26" s="365"/>
    </row>
    <row r="27" spans="2:12" ht="12.95" customHeight="1">
      <c r="B27" s="1368"/>
      <c r="C27" s="1372" t="s">
        <v>418</v>
      </c>
      <c r="D27" s="1373"/>
      <c r="E27" s="363" t="s">
        <v>413</v>
      </c>
      <c r="F27" s="373">
        <v>2</v>
      </c>
      <c r="G27" s="365"/>
    </row>
    <row r="28" spans="2:12" ht="12.95" customHeight="1">
      <c r="B28" s="1368"/>
      <c r="C28" s="1371"/>
      <c r="D28" s="1371"/>
      <c r="E28" s="366"/>
      <c r="F28" s="373"/>
      <c r="G28" s="365"/>
      <c r="H28" s="374"/>
    </row>
    <row r="29" spans="2:12" ht="12.95" customHeight="1">
      <c r="B29" s="1368"/>
      <c r="C29" s="1374"/>
      <c r="D29" s="1374"/>
      <c r="E29" s="366"/>
      <c r="F29" s="372"/>
      <c r="G29" s="365"/>
    </row>
    <row r="30" spans="2:12" ht="12.95" customHeight="1">
      <c r="B30" s="1368"/>
      <c r="C30" s="1374"/>
      <c r="D30" s="1374"/>
      <c r="E30" s="366"/>
      <c r="F30" s="375"/>
      <c r="G30" s="376"/>
    </row>
    <row r="31" spans="2:12" ht="21.95" customHeight="1">
      <c r="B31" s="344"/>
      <c r="C31" s="377"/>
      <c r="D31" s="378"/>
      <c r="E31" s="379" t="s">
        <v>419</v>
      </c>
      <c r="F31" s="380">
        <f>F19+F23</f>
        <v>32</v>
      </c>
      <c r="G31" s="381" t="s">
        <v>420</v>
      </c>
    </row>
    <row r="32" spans="2:12" ht="15" customHeight="1">
      <c r="C32" s="1375" t="s">
        <v>421</v>
      </c>
      <c r="D32" s="1376"/>
      <c r="E32" s="1376"/>
      <c r="F32" s="382">
        <f>IF(F11="","",F25+F19)</f>
        <v>16</v>
      </c>
      <c r="G32" s="383" t="s">
        <v>420</v>
      </c>
    </row>
    <row r="33" spans="1:7" ht="15" customHeight="1">
      <c r="B33" s="384" t="s">
        <v>422</v>
      </c>
      <c r="C33" s="385" t="s">
        <v>423</v>
      </c>
      <c r="D33" s="345"/>
      <c r="E33" s="345"/>
      <c r="F33" s="386"/>
      <c r="G33" s="387"/>
    </row>
    <row r="34" spans="1:7" ht="28.5" customHeight="1">
      <c r="A34" s="388"/>
      <c r="B34" s="1377" t="s">
        <v>424</v>
      </c>
      <c r="C34" s="1377"/>
      <c r="D34" s="1377"/>
      <c r="E34" s="1377"/>
      <c r="F34" s="1377"/>
      <c r="G34" s="1377"/>
    </row>
    <row r="35" spans="1:7" ht="15" customHeight="1">
      <c r="A35" s="388"/>
      <c r="B35" s="1378" t="s">
        <v>425</v>
      </c>
      <c r="C35" s="1378"/>
      <c r="D35" s="1378"/>
      <c r="E35" s="389" t="s">
        <v>426</v>
      </c>
      <c r="F35" s="390"/>
      <c r="G35" s="390"/>
    </row>
    <row r="36" spans="1:7" ht="12.95" customHeight="1">
      <c r="B36" s="1363" t="s">
        <v>427</v>
      </c>
      <c r="C36" s="1364"/>
      <c r="D36" s="1365"/>
      <c r="E36" s="391">
        <f>$F$31*3</f>
        <v>96</v>
      </c>
      <c r="F36" s="1366"/>
      <c r="G36" s="1367"/>
    </row>
    <row r="37" spans="1:7" ht="12.95" customHeight="1">
      <c r="B37" s="1363" t="s">
        <v>428</v>
      </c>
      <c r="C37" s="1364"/>
      <c r="D37" s="1365"/>
      <c r="E37" s="391">
        <f>$F$31*7</f>
        <v>224</v>
      </c>
      <c r="F37" s="1366"/>
      <c r="G37" s="1367"/>
    </row>
    <row r="38" spans="1:7" ht="12.95" customHeight="1">
      <c r="B38" s="1363" t="s">
        <v>429</v>
      </c>
      <c r="C38" s="1364"/>
      <c r="D38" s="1365"/>
      <c r="E38" s="391">
        <f>$F$31*14</f>
        <v>448</v>
      </c>
      <c r="F38" s="1366"/>
      <c r="G38" s="1367"/>
    </row>
    <row r="39" spans="1:7" ht="12.95" customHeight="1">
      <c r="B39" s="1363" t="s">
        <v>430</v>
      </c>
      <c r="C39" s="1364"/>
      <c r="D39" s="1365"/>
      <c r="E39" s="391">
        <f>$F$31*18</f>
        <v>576</v>
      </c>
      <c r="F39" s="1366"/>
      <c r="G39" s="1367"/>
    </row>
    <row r="40" spans="1:7" ht="12.95" customHeight="1">
      <c r="B40" s="1363" t="s">
        <v>431</v>
      </c>
      <c r="C40" s="1364"/>
      <c r="D40" s="1365"/>
      <c r="E40" s="391">
        <f>$F$31*20</f>
        <v>640</v>
      </c>
      <c r="F40" s="1366"/>
      <c r="G40" s="1367"/>
    </row>
    <row r="41" spans="1:7" ht="12.95" customHeight="1">
      <c r="B41" s="1363" t="s">
        <v>432</v>
      </c>
      <c r="C41" s="1364"/>
      <c r="D41" s="1365"/>
      <c r="E41" s="391">
        <f>$F$31*22</f>
        <v>704</v>
      </c>
      <c r="F41" s="1366"/>
      <c r="G41" s="1367"/>
    </row>
    <row r="42" spans="1:7" ht="12.95" customHeight="1">
      <c r="B42" s="1363" t="s">
        <v>433</v>
      </c>
      <c r="C42" s="1364"/>
      <c r="D42" s="1365"/>
      <c r="E42" s="391">
        <f>$F$31*30</f>
        <v>960</v>
      </c>
      <c r="F42" s="1366"/>
      <c r="G42" s="1367"/>
    </row>
    <row r="43" spans="1:7" ht="18" customHeight="1">
      <c r="B43" s="345"/>
      <c r="C43" s="345"/>
      <c r="D43" s="345"/>
      <c r="E43" s="345"/>
      <c r="F43" s="345"/>
      <c r="G43" s="345"/>
    </row>
    <row r="44" spans="1:7" ht="15" customHeight="1">
      <c r="B44" s="1382" t="s">
        <v>434</v>
      </c>
      <c r="C44" s="1382"/>
      <c r="D44" s="1382"/>
      <c r="E44" s="1382"/>
      <c r="F44" s="1382"/>
      <c r="G44" s="1382"/>
    </row>
    <row r="45" spans="1:7" ht="15" customHeight="1">
      <c r="B45" s="1379" t="s">
        <v>435</v>
      </c>
      <c r="C45" s="1380"/>
      <c r="D45" s="1380"/>
      <c r="E45" s="1381"/>
      <c r="F45" s="392" t="s">
        <v>436</v>
      </c>
      <c r="G45" s="393" t="s">
        <v>437</v>
      </c>
    </row>
    <row r="46" spans="1:7" ht="12.95" customHeight="1">
      <c r="B46" s="394">
        <v>1</v>
      </c>
      <c r="C46" s="1347"/>
      <c r="D46" s="1383"/>
      <c r="E46" s="1384"/>
      <c r="F46" s="395"/>
      <c r="G46" s="396"/>
    </row>
    <row r="47" spans="1:7" ht="12.95" customHeight="1">
      <c r="B47" s="394">
        <v>2</v>
      </c>
      <c r="C47" s="1347"/>
      <c r="D47" s="1383"/>
      <c r="E47" s="1384"/>
      <c r="F47" s="395"/>
      <c r="G47" s="396"/>
    </row>
    <row r="48" spans="1:7" ht="12.95" customHeight="1">
      <c r="B48" s="394">
        <v>3</v>
      </c>
      <c r="C48" s="1347"/>
      <c r="D48" s="1383"/>
      <c r="E48" s="1384"/>
      <c r="F48" s="395"/>
      <c r="G48" s="397"/>
    </row>
    <row r="49" spans="2:7" ht="12.95" customHeight="1">
      <c r="B49" s="394">
        <v>4</v>
      </c>
      <c r="C49" s="1347"/>
      <c r="D49" s="1383"/>
      <c r="E49" s="1384"/>
      <c r="F49" s="395"/>
      <c r="G49" s="398"/>
    </row>
    <row r="50" spans="2:7" ht="12.95" customHeight="1">
      <c r="B50" s="394"/>
      <c r="C50" s="1347"/>
      <c r="D50" s="1383"/>
      <c r="E50" s="1384"/>
      <c r="F50" s="395"/>
      <c r="G50" s="399"/>
    </row>
    <row r="51" spans="2:7" ht="12.95" customHeight="1">
      <c r="B51" s="394"/>
      <c r="C51" s="1347"/>
      <c r="D51" s="1383"/>
      <c r="E51" s="1384"/>
      <c r="F51" s="400"/>
      <c r="G51" s="401"/>
    </row>
    <row r="52" spans="2:7" ht="12.95" customHeight="1">
      <c r="B52" s="394"/>
      <c r="C52" s="1347"/>
      <c r="D52" s="1383"/>
      <c r="E52" s="1384"/>
      <c r="F52" s="395"/>
      <c r="G52" s="399"/>
    </row>
    <row r="53" spans="2:7" ht="12.95" customHeight="1">
      <c r="B53" s="394"/>
      <c r="C53" s="1347"/>
      <c r="D53" s="1383"/>
      <c r="E53" s="1384"/>
      <c r="F53" s="400"/>
      <c r="G53" s="401"/>
    </row>
    <row r="54" spans="2:7" ht="15">
      <c r="B54" s="402" t="s">
        <v>422</v>
      </c>
      <c r="C54" s="403" t="s">
        <v>438</v>
      </c>
      <c r="D54" s="345"/>
      <c r="E54" s="345"/>
      <c r="F54" s="404">
        <f>SUM(F46:F53)</f>
        <v>0</v>
      </c>
      <c r="G54" s="345" t="s">
        <v>439</v>
      </c>
    </row>
    <row r="55" spans="2:7">
      <c r="B55" s="343"/>
      <c r="C55" s="405"/>
      <c r="D55" s="345"/>
      <c r="E55" s="345"/>
      <c r="F55" s="345"/>
      <c r="G55" s="345"/>
    </row>
    <row r="56" spans="2:7" ht="3.75" customHeight="1">
      <c r="B56" s="345"/>
      <c r="C56" s="345"/>
      <c r="D56" s="345"/>
      <c r="E56" s="345"/>
      <c r="F56" s="345"/>
      <c r="G56" s="345"/>
    </row>
    <row r="57" spans="2:7" hidden="1">
      <c r="B57" s="345"/>
      <c r="C57" s="345"/>
      <c r="D57" s="345"/>
      <c r="E57" s="345"/>
      <c r="F57" s="345"/>
      <c r="G57" s="345"/>
    </row>
    <row r="58" spans="2:7" hidden="1">
      <c r="B58" s="345"/>
      <c r="C58" s="345"/>
      <c r="D58" s="345"/>
      <c r="E58" s="345"/>
      <c r="F58" s="345"/>
      <c r="G58" s="345"/>
    </row>
    <row r="59" spans="2:7">
      <c r="B59" s="345"/>
      <c r="C59" s="345"/>
      <c r="D59" s="345"/>
      <c r="E59" s="345"/>
      <c r="F59" s="345"/>
      <c r="G59" s="345"/>
    </row>
  </sheetData>
  <sheetProtection algorithmName="SHA-512" hashValue="qzhHyeq83vWMpxb+voomOFEFU/bwRemUfpRRbtyDEKJyh/NiCJ7Tw+ADTo69qY7WgBRrsys+AtN7BZ2povGVaw==" saltValue="6e2fdtT3sCcNFlHeonw+XQ==" spinCount="100000" sheet="1" objects="1" scenarios="1"/>
  <mergeCells count="66">
    <mergeCell ref="C52:E52"/>
    <mergeCell ref="C53:E53"/>
    <mergeCell ref="C46:E46"/>
    <mergeCell ref="C47:E47"/>
    <mergeCell ref="C48:E48"/>
    <mergeCell ref="C49:E49"/>
    <mergeCell ref="C50:E50"/>
    <mergeCell ref="C51:E51"/>
    <mergeCell ref="B45:E45"/>
    <mergeCell ref="B38:D38"/>
    <mergeCell ref="F38:G38"/>
    <mergeCell ref="B39:D39"/>
    <mergeCell ref="F39:G39"/>
    <mergeCell ref="B40:D40"/>
    <mergeCell ref="F40:G40"/>
    <mergeCell ref="B41:D41"/>
    <mergeCell ref="F41:G41"/>
    <mergeCell ref="B42:D42"/>
    <mergeCell ref="F42:G42"/>
    <mergeCell ref="B44:G44"/>
    <mergeCell ref="B37:D37"/>
    <mergeCell ref="F37:G37"/>
    <mergeCell ref="B23:D23"/>
    <mergeCell ref="B24:B30"/>
    <mergeCell ref="C24:D24"/>
    <mergeCell ref="C25:D25"/>
    <mergeCell ref="C26:D26"/>
    <mergeCell ref="C27:D27"/>
    <mergeCell ref="C28:D28"/>
    <mergeCell ref="C29:D29"/>
    <mergeCell ref="C30:D30"/>
    <mergeCell ref="C32:E32"/>
    <mergeCell ref="B34:G34"/>
    <mergeCell ref="B35:D35"/>
    <mergeCell ref="B36:D36"/>
    <mergeCell ref="F36:G36"/>
    <mergeCell ref="B17:G17"/>
    <mergeCell ref="B18:E18"/>
    <mergeCell ref="B19:D19"/>
    <mergeCell ref="B20:B22"/>
    <mergeCell ref="C20:D20"/>
    <mergeCell ref="C21:D21"/>
    <mergeCell ref="C22:D22"/>
    <mergeCell ref="C15:E15"/>
    <mergeCell ref="F15:G15"/>
    <mergeCell ref="B8:B9"/>
    <mergeCell ref="C8:D9"/>
    <mergeCell ref="F8:G8"/>
    <mergeCell ref="F9:G9"/>
    <mergeCell ref="F10:G10"/>
    <mergeCell ref="C11:E11"/>
    <mergeCell ref="F11:G11"/>
    <mergeCell ref="F12:G12"/>
    <mergeCell ref="C13:E13"/>
    <mergeCell ref="F13:G13"/>
    <mergeCell ref="C14:E14"/>
    <mergeCell ref="F14:G14"/>
    <mergeCell ref="B6:B7"/>
    <mergeCell ref="C6:D7"/>
    <mergeCell ref="F6:G6"/>
    <mergeCell ref="F7:G7"/>
    <mergeCell ref="B1:G1"/>
    <mergeCell ref="B2:F2"/>
    <mergeCell ref="F3:G3"/>
    <mergeCell ref="F4:G4"/>
    <mergeCell ref="F5:G5"/>
  </mergeCells>
  <printOptions horizontalCentered="1"/>
  <pageMargins left="1.1417322834645669" right="0.11811023622047245" top="0.51181102362204722" bottom="0.70866141732283472" header="0.51181102362204722" footer="0.51181102362204722"/>
  <pageSetup paperSize="9" scale="84" orientation="portrait"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4A32269E-7A0B-4F0F-B2F9-6BB9D6FE4D25}">
          <x14:formula1>
            <xm:f>słownik!$F$57:$F$64</xm:f>
          </x14:formula1>
          <xm:sqref>C21:D22</xm:sqref>
        </x14:dataValidation>
        <x14:dataValidation type="list" allowBlank="1" showInputMessage="1" showErrorMessage="1" xr:uid="{807FE84D-F6BE-4D3D-A708-D02C6351A1BD}">
          <x14:formula1>
            <xm:f>słownik!$F$58:$F$64</xm:f>
          </x14:formula1>
          <xm:sqref>C26:D30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07AD-2FA2-46BF-9923-8C0FDFC2E381}">
  <sheetPr>
    <tabColor rgb="FFFFCC99"/>
    <pageSetUpPr fitToPage="1"/>
  </sheetPr>
  <dimension ref="B1:H11"/>
  <sheetViews>
    <sheetView showGridLines="0" view="pageBreakPreview" zoomScaleNormal="100" zoomScaleSheetLayoutView="100" workbookViewId="0">
      <selection activeCell="E6" sqref="E6"/>
    </sheetView>
  </sheetViews>
  <sheetFormatPr defaultColWidth="9.140625" defaultRowHeight="12.75"/>
  <cols>
    <col min="1" max="1" width="3.5703125" style="13" customWidth="1"/>
    <col min="2" max="2" width="4.7109375" style="13" customWidth="1"/>
    <col min="3" max="3" width="16.28515625" style="13" customWidth="1"/>
    <col min="4" max="4" width="14.7109375" style="13" customWidth="1"/>
    <col min="5" max="5" width="57.42578125" style="13" customWidth="1"/>
    <col min="6" max="7" width="9.140625" style="13"/>
    <col min="8" max="8" width="18.42578125" style="13" customWidth="1"/>
    <col min="9" max="16384" width="9.140625" style="13"/>
  </cols>
  <sheetData>
    <row r="1" spans="2:8">
      <c r="G1" s="406" t="str">
        <f>wizyt!B1</f>
        <v xml:space="preserve"> </v>
      </c>
      <c r="H1" s="407" t="str">
        <f>wizyt!D1</f>
        <v xml:space="preserve"> </v>
      </c>
    </row>
    <row r="2" spans="2:8" ht="15.75">
      <c r="B2" s="1385" t="str">
        <f>wizyt!C4</f>
        <v>??</v>
      </c>
      <c r="C2" s="1385"/>
      <c r="E2" s="408" t="s">
        <v>440</v>
      </c>
    </row>
    <row r="3" spans="2:8" ht="15.75">
      <c r="B3" s="409"/>
      <c r="C3" s="1386" t="s">
        <v>441</v>
      </c>
      <c r="D3" s="1386"/>
      <c r="E3" s="1386"/>
      <c r="F3" s="1386"/>
      <c r="G3" s="1386"/>
      <c r="H3" s="409" t="str">
        <f>wizyt!H4</f>
        <v>2023/2024</v>
      </c>
    </row>
    <row r="5" spans="2:8" ht="31.5" customHeight="1">
      <c r="B5" s="410" t="s">
        <v>442</v>
      </c>
      <c r="C5" s="410" t="s">
        <v>437</v>
      </c>
      <c r="D5" s="410" t="s">
        <v>443</v>
      </c>
      <c r="E5" s="410" t="s">
        <v>444</v>
      </c>
      <c r="F5" s="410" t="s">
        <v>445</v>
      </c>
      <c r="G5" s="410" t="s">
        <v>446</v>
      </c>
      <c r="H5" s="410" t="s">
        <v>447</v>
      </c>
    </row>
    <row r="6" spans="2:8" s="108" customFormat="1" ht="66" customHeight="1">
      <c r="B6" s="411"/>
      <c r="C6" s="412"/>
      <c r="D6" s="413"/>
      <c r="E6" s="414"/>
      <c r="F6" s="411"/>
      <c r="G6" s="411"/>
      <c r="H6" s="414"/>
    </row>
    <row r="7" spans="2:8" s="108" customFormat="1" ht="66" customHeight="1">
      <c r="B7" s="411"/>
      <c r="C7" s="412"/>
      <c r="D7" s="413"/>
      <c r="E7" s="414"/>
      <c r="F7" s="411"/>
      <c r="G7" s="411"/>
      <c r="H7" s="414"/>
    </row>
    <row r="8" spans="2:8" s="108" customFormat="1" ht="66" customHeight="1">
      <c r="B8" s="411"/>
      <c r="C8" s="412"/>
      <c r="D8" s="413"/>
      <c r="E8" s="414"/>
      <c r="F8" s="411"/>
      <c r="G8" s="411"/>
      <c r="H8" s="414"/>
    </row>
    <row r="9" spans="2:8" s="108" customFormat="1" ht="66" customHeight="1">
      <c r="B9" s="411"/>
      <c r="C9" s="412"/>
      <c r="D9" s="413"/>
      <c r="E9" s="414"/>
      <c r="F9" s="411"/>
      <c r="G9" s="411"/>
      <c r="H9" s="414"/>
    </row>
    <row r="10" spans="2:8" s="108" customFormat="1" ht="66" customHeight="1">
      <c r="B10" s="411"/>
      <c r="C10" s="412"/>
      <c r="D10" s="413"/>
      <c r="E10" s="414"/>
      <c r="F10" s="411"/>
      <c r="G10" s="411"/>
      <c r="H10" s="414"/>
    </row>
    <row r="11" spans="2:8" s="108" customFormat="1" ht="66" customHeight="1">
      <c r="B11" s="411"/>
      <c r="C11" s="412"/>
      <c r="D11" s="413"/>
      <c r="E11" s="414"/>
      <c r="F11" s="411"/>
      <c r="G11" s="411"/>
      <c r="H11" s="414"/>
    </row>
  </sheetData>
  <sheetProtection algorithmName="SHA-512" hashValue="iY0+EYVRQqXdwGpoByggO0lNCnZjiDO6KDkw/weDMhcepZBAIFEbi+TvtaXmacMNPUzWxeh9My9oRM3PsqKIdw==" saltValue="jTB9/2RMy4v50d+Jg4Ji0A==" spinCount="100000" sheet="1" formatRows="0" insertRows="0" deleteRows="0"/>
  <mergeCells count="2">
    <mergeCell ref="B2:C2"/>
    <mergeCell ref="C3:G3"/>
  </mergeCells>
  <printOptions horizontalCentered="1"/>
  <pageMargins left="1.1417322834645669" right="0.11811023622047245" top="0.51181102362204722" bottom="0.70866141732283472" header="0.51181102362204722" footer="0.51181102362204722"/>
  <pageSetup paperSize="9" scale="99" orientation="landscape" horizontalDpi="4294967293"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DEFB6E8-7B06-4E96-9ECD-32B8F5A088D0}">
          <x14:formula1>
            <xm:f>słownik!$F$57:$F$64</xm:f>
          </x14:formula1>
          <xm:sqref>D6:D11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5820-D51C-4E63-AA11-B6037CA36271}">
  <sheetPr>
    <tabColor indexed="13"/>
  </sheetPr>
  <dimension ref="A1:AJ809"/>
  <sheetViews>
    <sheetView view="pageBreakPreview" zoomScale="90" zoomScaleNormal="90" zoomScaleSheetLayoutView="90" zoomScalePageLayoutView="158" workbookViewId="0">
      <selection activeCell="AA2" sqref="AA2"/>
    </sheetView>
  </sheetViews>
  <sheetFormatPr defaultColWidth="9.28515625" defaultRowHeight="15"/>
  <cols>
    <col min="1" max="1" width="4.85546875" style="419" customWidth="1"/>
    <col min="2" max="2" width="5.42578125" style="419" customWidth="1"/>
    <col min="3" max="3" width="23.85546875" style="601" customWidth="1"/>
    <col min="4" max="4" width="6.42578125" style="419" customWidth="1"/>
    <col min="5" max="5" width="3.7109375" style="419" customWidth="1"/>
    <col min="6" max="7" width="3.7109375" style="602" customWidth="1"/>
    <col min="8" max="8" width="23.5703125" style="419" customWidth="1"/>
    <col min="9" max="9" width="6" style="602" customWidth="1"/>
    <col min="10" max="11" width="3.7109375" style="602" customWidth="1"/>
    <col min="12" max="12" width="3.7109375" style="419" customWidth="1"/>
    <col min="13" max="13" width="6.5703125" style="602" customWidth="1"/>
    <col min="14" max="14" width="8" style="419" customWidth="1"/>
    <col min="15" max="15" width="24.5703125" style="419" customWidth="1"/>
    <col min="16" max="17" width="4.7109375" style="602" customWidth="1"/>
    <col min="18" max="22" width="6" style="419" customWidth="1"/>
    <col min="23" max="23" width="6" style="602" customWidth="1"/>
    <col min="24" max="24" width="7.85546875" style="603" customWidth="1"/>
    <col min="25" max="25" width="8.140625" style="603" customWidth="1"/>
    <col min="26" max="26" width="7.28515625" style="419" customWidth="1"/>
    <col min="27" max="27" width="7.42578125" style="604" customWidth="1"/>
    <col min="28" max="28" width="4.5703125" style="605" customWidth="1"/>
    <col min="29" max="29" width="18.7109375" style="606" customWidth="1"/>
    <col min="30" max="30" width="6.5703125" style="418" hidden="1" customWidth="1"/>
    <col min="31" max="31" width="12.42578125" style="418" hidden="1" customWidth="1"/>
    <col min="32" max="32" width="13.140625" style="418" hidden="1" customWidth="1"/>
    <col min="33" max="33" width="13" style="419" hidden="1" customWidth="1"/>
    <col min="34" max="34" width="6.5703125" style="419" hidden="1" customWidth="1"/>
    <col min="35" max="35" width="15.85546875" style="419" hidden="1" customWidth="1"/>
    <col min="36" max="16384" width="9.28515625" style="419"/>
  </cols>
  <sheetData>
    <row r="1" spans="1:34" ht="36" customHeight="1" thickBot="1">
      <c r="A1" s="415"/>
      <c r="B1" s="415"/>
      <c r="C1" s="1413" t="str">
        <f>' zestaw 1'!$C$1</f>
        <v>??</v>
      </c>
      <c r="D1" s="1413"/>
      <c r="E1" s="416"/>
      <c r="F1" s="417"/>
      <c r="G1" s="417"/>
      <c r="H1" s="1414" t="s">
        <v>448</v>
      </c>
      <c r="I1" s="1414"/>
      <c r="J1" s="1414"/>
      <c r="K1" s="1414"/>
      <c r="L1" s="1414"/>
      <c r="M1" s="1414"/>
      <c r="N1" s="1414"/>
      <c r="O1" s="1414"/>
      <c r="P1" s="1414"/>
      <c r="Q1" s="1414"/>
      <c r="R1" s="1414"/>
      <c r="S1" s="1414"/>
      <c r="T1" s="1414"/>
      <c r="U1" s="1414"/>
      <c r="V1" s="1414"/>
      <c r="W1" s="1033"/>
      <c r="X1" s="1033"/>
      <c r="Y1" s="1415" t="str">
        <f>IF(wizyt!B1=0,"",wizyt!B1)</f>
        <v xml:space="preserve"> </v>
      </c>
      <c r="Z1" s="1415"/>
      <c r="AA1" s="1416" t="str">
        <f>wizyt!D1</f>
        <v xml:space="preserve"> </v>
      </c>
      <c r="AB1" s="1416"/>
      <c r="AC1" s="1416"/>
    </row>
    <row r="2" spans="1:34" ht="106.5" customHeight="1">
      <c r="A2" s="420" t="s">
        <v>442</v>
      </c>
      <c r="B2" s="421" t="s">
        <v>79</v>
      </c>
      <c r="C2" s="422" t="s">
        <v>450</v>
      </c>
      <c r="D2" s="423" t="s">
        <v>451</v>
      </c>
      <c r="E2" s="423" t="s">
        <v>77</v>
      </c>
      <c r="F2" s="424" t="s">
        <v>452</v>
      </c>
      <c r="G2" s="423" t="s">
        <v>453</v>
      </c>
      <c r="H2" s="425" t="s">
        <v>454</v>
      </c>
      <c r="I2" s="426" t="s">
        <v>455</v>
      </c>
      <c r="J2" s="423" t="s">
        <v>3</v>
      </c>
      <c r="K2" s="423" t="s">
        <v>456</v>
      </c>
      <c r="L2" s="423" t="s">
        <v>213</v>
      </c>
      <c r="M2" s="427" t="s">
        <v>38</v>
      </c>
      <c r="N2" s="428" t="s">
        <v>457</v>
      </c>
      <c r="O2" s="429" t="s">
        <v>458</v>
      </c>
      <c r="P2" s="428" t="s">
        <v>459</v>
      </c>
      <c r="Q2" s="428" t="s">
        <v>460</v>
      </c>
      <c r="R2" s="430" t="s">
        <v>461</v>
      </c>
      <c r="S2" s="430" t="s">
        <v>462</v>
      </c>
      <c r="T2" s="430" t="s">
        <v>463</v>
      </c>
      <c r="U2" s="430" t="s">
        <v>464</v>
      </c>
      <c r="V2" s="430" t="s">
        <v>465</v>
      </c>
      <c r="W2" s="428" t="s">
        <v>466</v>
      </c>
      <c r="X2" s="428" t="s">
        <v>467</v>
      </c>
      <c r="Y2" s="428" t="s">
        <v>468</v>
      </c>
      <c r="Z2" s="428" t="s">
        <v>469</v>
      </c>
      <c r="AA2" s="431" t="s">
        <v>470</v>
      </c>
      <c r="AB2" s="431" t="s">
        <v>471</v>
      </c>
      <c r="AC2" s="432" t="s">
        <v>472</v>
      </c>
    </row>
    <row r="3" spans="1:34" s="436" customFormat="1" ht="13.5" thickBot="1">
      <c r="A3" s="433"/>
      <c r="B3" s="433"/>
      <c r="C3" s="433"/>
      <c r="D3" s="433"/>
      <c r="E3" s="433"/>
      <c r="F3" s="433"/>
      <c r="G3" s="433"/>
      <c r="H3" s="433"/>
      <c r="I3" s="433"/>
      <c r="J3" s="433"/>
      <c r="K3" s="433"/>
      <c r="L3" s="433"/>
      <c r="M3" s="433"/>
      <c r="N3" s="433"/>
      <c r="O3" s="434"/>
      <c r="P3" s="433"/>
      <c r="Q3" s="434"/>
      <c r="R3" s="433"/>
      <c r="S3" s="434"/>
      <c r="T3" s="433"/>
      <c r="U3" s="434"/>
      <c r="V3" s="433"/>
      <c r="W3" s="433"/>
      <c r="X3" s="434"/>
      <c r="Y3" s="433"/>
      <c r="Z3" s="434"/>
      <c r="AA3" s="433"/>
      <c r="AB3" s="434"/>
      <c r="AC3" s="433"/>
      <c r="AD3" s="435"/>
      <c r="AE3" s="435"/>
      <c r="AF3" s="435"/>
      <c r="AG3" s="436" t="s">
        <v>473</v>
      </c>
      <c r="AH3" s="436" t="s">
        <v>474</v>
      </c>
    </row>
    <row r="4" spans="1:34" ht="17.25" customHeight="1" thickTop="1" thickBot="1">
      <c r="A4" s="437"/>
      <c r="B4" s="438"/>
      <c r="C4" s="439" t="s">
        <v>297</v>
      </c>
      <c r="D4" s="440"/>
      <c r="E4" s="440"/>
      <c r="F4" s="440"/>
      <c r="G4" s="440"/>
      <c r="H4" s="440"/>
      <c r="I4" s="440"/>
      <c r="J4" s="440"/>
      <c r="K4" s="440"/>
      <c r="L4" s="440"/>
      <c r="M4" s="440"/>
      <c r="N4" s="440"/>
      <c r="O4" s="441"/>
      <c r="P4" s="440"/>
      <c r="Q4" s="440"/>
      <c r="R4" s="440"/>
      <c r="S4" s="440"/>
      <c r="T4" s="440"/>
      <c r="U4" s="440"/>
      <c r="V4" s="440"/>
      <c r="W4" s="440"/>
      <c r="X4" s="442">
        <f>SUM(X5:X12)</f>
        <v>0</v>
      </c>
      <c r="Y4" s="442"/>
      <c r="Z4" s="443">
        <f>SUM(Z5:Z12)</f>
        <v>0</v>
      </c>
      <c r="AA4" s="442">
        <f>SUM(AA5:AA12)</f>
        <v>0</v>
      </c>
      <c r="AB4" s="444"/>
      <c r="AC4" s="445" t="s">
        <v>475</v>
      </c>
    </row>
    <row r="5" spans="1:34" ht="12.95" customHeight="1">
      <c r="A5" s="1417"/>
      <c r="B5" s="1401"/>
      <c r="C5" s="1420"/>
      <c r="D5" s="1423"/>
      <c r="E5" s="1426"/>
      <c r="F5" s="1402"/>
      <c r="G5" s="1401"/>
      <c r="H5" s="1404"/>
      <c r="I5" s="446" t="s">
        <v>98</v>
      </c>
      <c r="J5" s="1402"/>
      <c r="K5" s="1401"/>
      <c r="L5" s="1407"/>
      <c r="M5" s="447"/>
      <c r="N5" s="448"/>
      <c r="O5" s="449"/>
      <c r="P5" s="450"/>
      <c r="Q5" s="450"/>
      <c r="R5" s="451"/>
      <c r="S5" s="451"/>
      <c r="T5" s="451"/>
      <c r="U5" s="451"/>
      <c r="V5" s="451"/>
      <c r="W5" s="450"/>
      <c r="X5" s="1410">
        <f>SUM(R5:W12)</f>
        <v>0</v>
      </c>
      <c r="Y5" s="1387"/>
      <c r="Z5" s="1390">
        <f>IF((X5-Y5)&gt;=0,X5-Y5,0)</f>
        <v>0</v>
      </c>
      <c r="AA5" s="1393">
        <f>IF(X5=0,0,IF(X5&gt;=Y5,1,(X5+(18-Y5))/18))</f>
        <v>0</v>
      </c>
      <c r="AB5" s="1393" t="str">
        <f>IF(AA5=1,"pe",IF(AA5&gt;0,"ne",""))</f>
        <v/>
      </c>
      <c r="AC5" s="1396"/>
      <c r="AD5" s="418">
        <v>1</v>
      </c>
      <c r="AE5" s="418" t="s">
        <v>476</v>
      </c>
      <c r="AF5" s="418" t="str">
        <f>$C$1</f>
        <v>??</v>
      </c>
      <c r="AG5" s="454">
        <f>$C5</f>
        <v>0</v>
      </c>
      <c r="AH5" s="419">
        <v>1</v>
      </c>
    </row>
    <row r="6" spans="1:34" ht="12.95" customHeight="1">
      <c r="A6" s="1418"/>
      <c r="B6" s="1402"/>
      <c r="C6" s="1421"/>
      <c r="D6" s="1424"/>
      <c r="E6" s="1427"/>
      <c r="F6" s="1402"/>
      <c r="G6" s="1402"/>
      <c r="H6" s="1405"/>
      <c r="I6" s="1399"/>
      <c r="J6" s="1402"/>
      <c r="K6" s="1402"/>
      <c r="L6" s="1408"/>
      <c r="M6" s="455"/>
      <c r="N6" s="456"/>
      <c r="O6" s="457"/>
      <c r="P6" s="458"/>
      <c r="Q6" s="458"/>
      <c r="R6" s="459"/>
      <c r="S6" s="459"/>
      <c r="T6" s="459"/>
      <c r="U6" s="459"/>
      <c r="V6" s="459"/>
      <c r="W6" s="458"/>
      <c r="X6" s="1411"/>
      <c r="Y6" s="1388"/>
      <c r="Z6" s="1391"/>
      <c r="AA6" s="1394"/>
      <c r="AB6" s="1394"/>
      <c r="AC6" s="1397"/>
      <c r="AD6" s="418">
        <f>IF(O6=O5,0,1)</f>
        <v>0</v>
      </c>
      <c r="AE6" s="418" t="s">
        <v>476</v>
      </c>
      <c r="AF6" s="418" t="str">
        <f t="shared" ref="AF6:AF69" si="0">$C$1</f>
        <v>??</v>
      </c>
      <c r="AG6" s="454">
        <f>AG5</f>
        <v>0</v>
      </c>
      <c r="AH6" s="418">
        <f>IF(M6=M5,0,1)</f>
        <v>0</v>
      </c>
    </row>
    <row r="7" spans="1:34" ht="12.95" customHeight="1">
      <c r="A7" s="1418"/>
      <c r="B7" s="1402"/>
      <c r="C7" s="1421"/>
      <c r="D7" s="1424"/>
      <c r="E7" s="1427"/>
      <c r="F7" s="1402"/>
      <c r="G7" s="1402"/>
      <c r="H7" s="1405"/>
      <c r="I7" s="1399"/>
      <c r="J7" s="1402"/>
      <c r="K7" s="1402"/>
      <c r="L7" s="1408"/>
      <c r="M7" s="455"/>
      <c r="N7" s="456"/>
      <c r="O7" s="457"/>
      <c r="P7" s="458"/>
      <c r="Q7" s="458"/>
      <c r="R7" s="459"/>
      <c r="S7" s="459"/>
      <c r="T7" s="459"/>
      <c r="U7" s="459"/>
      <c r="V7" s="459"/>
      <c r="W7" s="458"/>
      <c r="X7" s="1411"/>
      <c r="Y7" s="1388"/>
      <c r="Z7" s="1391"/>
      <c r="AA7" s="1394"/>
      <c r="AB7" s="1394"/>
      <c r="AC7" s="1397"/>
      <c r="AD7" s="418">
        <f>IF(O7=O6,0,IF(O7=O5,0,1))</f>
        <v>0</v>
      </c>
      <c r="AE7" s="418" t="s">
        <v>476</v>
      </c>
      <c r="AF7" s="418" t="str">
        <f t="shared" si="0"/>
        <v>??</v>
      </c>
      <c r="AG7" s="454">
        <f t="shared" ref="AG7:AG12" si="1">AG6</f>
        <v>0</v>
      </c>
      <c r="AH7" s="418">
        <f>IF(M7=M6,0,IF(M7=M5,0,1))</f>
        <v>0</v>
      </c>
    </row>
    <row r="8" spans="1:34" ht="12.95" customHeight="1">
      <c r="A8" s="1418"/>
      <c r="B8" s="1402"/>
      <c r="C8" s="1421"/>
      <c r="D8" s="1424"/>
      <c r="E8" s="1427"/>
      <c r="F8" s="1402"/>
      <c r="G8" s="1402"/>
      <c r="H8" s="1405"/>
      <c r="I8" s="1399"/>
      <c r="J8" s="1402"/>
      <c r="K8" s="1402"/>
      <c r="L8" s="1408"/>
      <c r="M8" s="455"/>
      <c r="N8" s="456"/>
      <c r="O8" s="457"/>
      <c r="P8" s="458"/>
      <c r="Q8" s="458"/>
      <c r="R8" s="459"/>
      <c r="S8" s="459"/>
      <c r="T8" s="459"/>
      <c r="U8" s="459"/>
      <c r="V8" s="459"/>
      <c r="W8" s="458"/>
      <c r="X8" s="1411"/>
      <c r="Y8" s="1388"/>
      <c r="Z8" s="1391"/>
      <c r="AA8" s="1394"/>
      <c r="AB8" s="1394"/>
      <c r="AC8" s="1397"/>
      <c r="AD8" s="418">
        <f>IF(O8=O7,0,IF(O8=O6,0,IF(O8=O5,0,1)))</f>
        <v>0</v>
      </c>
      <c r="AE8" s="418" t="s">
        <v>476</v>
      </c>
      <c r="AF8" s="418" t="str">
        <f t="shared" si="0"/>
        <v>??</v>
      </c>
      <c r="AG8" s="454">
        <f t="shared" si="1"/>
        <v>0</v>
      </c>
      <c r="AH8" s="418">
        <f>IF(M8=M7,0,IF(M8=M6,0,IF(M8=M5,0,1)))</f>
        <v>0</v>
      </c>
    </row>
    <row r="9" spans="1:34" ht="12.95" customHeight="1">
      <c r="A9" s="1418"/>
      <c r="B9" s="1402"/>
      <c r="C9" s="1421"/>
      <c r="D9" s="1424"/>
      <c r="E9" s="1427"/>
      <c r="F9" s="1402"/>
      <c r="G9" s="1402"/>
      <c r="H9" s="1405"/>
      <c r="I9" s="1399"/>
      <c r="J9" s="1402"/>
      <c r="K9" s="1402"/>
      <c r="L9" s="1408"/>
      <c r="M9" s="455"/>
      <c r="N9" s="456"/>
      <c r="O9" s="457"/>
      <c r="P9" s="458"/>
      <c r="Q9" s="458"/>
      <c r="R9" s="459"/>
      <c r="S9" s="459"/>
      <c r="T9" s="459"/>
      <c r="U9" s="459"/>
      <c r="V9" s="459"/>
      <c r="W9" s="458"/>
      <c r="X9" s="1411"/>
      <c r="Y9" s="1388"/>
      <c r="Z9" s="1391"/>
      <c r="AA9" s="1394"/>
      <c r="AB9" s="1394"/>
      <c r="AC9" s="1397"/>
      <c r="AD9" s="418">
        <f>IF(O9=O8,0,IF(O9=O7,0,IF(O9=O6,0,IF(O9=O5,0,1))))</f>
        <v>0</v>
      </c>
      <c r="AE9" s="418" t="s">
        <v>476</v>
      </c>
      <c r="AF9" s="418" t="str">
        <f t="shared" si="0"/>
        <v>??</v>
      </c>
      <c r="AG9" s="454">
        <f t="shared" si="1"/>
        <v>0</v>
      </c>
      <c r="AH9" s="418">
        <f>IF(M9=M8,0,IF(M9=M7,0,IF(M9=M6,0,IF(M9=M5,0,1))))</f>
        <v>0</v>
      </c>
    </row>
    <row r="10" spans="1:34" ht="12.95" customHeight="1">
      <c r="A10" s="1418"/>
      <c r="B10" s="1402"/>
      <c r="C10" s="1421"/>
      <c r="D10" s="1424"/>
      <c r="E10" s="1427"/>
      <c r="F10" s="1402"/>
      <c r="G10" s="1402"/>
      <c r="H10" s="1405"/>
      <c r="I10" s="1399"/>
      <c r="J10" s="1402"/>
      <c r="K10" s="1402"/>
      <c r="L10" s="1408"/>
      <c r="M10" s="455"/>
      <c r="N10" s="456"/>
      <c r="O10" s="457"/>
      <c r="P10" s="458"/>
      <c r="Q10" s="458"/>
      <c r="R10" s="459"/>
      <c r="S10" s="459"/>
      <c r="T10" s="459"/>
      <c r="U10" s="459"/>
      <c r="V10" s="459"/>
      <c r="W10" s="458"/>
      <c r="X10" s="1411"/>
      <c r="Y10" s="1388"/>
      <c r="Z10" s="1391"/>
      <c r="AA10" s="1394"/>
      <c r="AB10" s="1394"/>
      <c r="AC10" s="1397"/>
      <c r="AD10" s="418">
        <f>IF(O10=O9,0,IF(O10=O8,0,IF(O10=O7,0,IF(O10=O6,0,IF(O10=O5,0,1)))))</f>
        <v>0</v>
      </c>
      <c r="AE10" s="418" t="s">
        <v>476</v>
      </c>
      <c r="AF10" s="418" t="str">
        <f t="shared" si="0"/>
        <v>??</v>
      </c>
      <c r="AG10" s="454">
        <f t="shared" si="1"/>
        <v>0</v>
      </c>
      <c r="AH10" s="418">
        <f>IF(M10=M9,0,IF(M10=M8,0,IF(M10=M7,0,IF(M10=M6,0,IF(M10=M5,0,1)))))</f>
        <v>0</v>
      </c>
    </row>
    <row r="11" spans="1:34" ht="12.95" customHeight="1">
      <c r="A11" s="1418"/>
      <c r="B11" s="1402"/>
      <c r="C11" s="1421"/>
      <c r="D11" s="1424"/>
      <c r="E11" s="1427"/>
      <c r="F11" s="1402"/>
      <c r="G11" s="1402"/>
      <c r="H11" s="1405"/>
      <c r="I11" s="1399"/>
      <c r="J11" s="1402"/>
      <c r="K11" s="1402"/>
      <c r="L11" s="1408"/>
      <c r="M11" s="455"/>
      <c r="N11" s="456"/>
      <c r="O11" s="457"/>
      <c r="P11" s="458"/>
      <c r="Q11" s="458"/>
      <c r="R11" s="459"/>
      <c r="S11" s="459"/>
      <c r="T11" s="459"/>
      <c r="U11" s="459"/>
      <c r="V11" s="459"/>
      <c r="W11" s="458"/>
      <c r="X11" s="1411"/>
      <c r="Y11" s="1388"/>
      <c r="Z11" s="1391"/>
      <c r="AA11" s="1394"/>
      <c r="AB11" s="1394"/>
      <c r="AC11" s="1397"/>
      <c r="AD11" s="418">
        <f>IF(O11=O10,0,IF(O11=O9,0,IF(O11=O8,0,IF(O11=O7,0,IF(O11=O6,0,IF(O11=O5,0,1))))))</f>
        <v>0</v>
      </c>
      <c r="AE11" s="418" t="s">
        <v>476</v>
      </c>
      <c r="AF11" s="418" t="str">
        <f t="shared" si="0"/>
        <v>??</v>
      </c>
      <c r="AG11" s="454">
        <f t="shared" si="1"/>
        <v>0</v>
      </c>
      <c r="AH11" s="418">
        <f>IF(M11=M10,0,IF(M11=M9,0,IF(M11=M8,0,IF(M11=M7,0,IF(M11=M6,0,IF(M11=M5,0,1))))))</f>
        <v>0</v>
      </c>
    </row>
    <row r="12" spans="1:34" ht="12.95" customHeight="1" thickBot="1">
      <c r="A12" s="1419"/>
      <c r="B12" s="1403"/>
      <c r="C12" s="1422"/>
      <c r="D12" s="1425"/>
      <c r="E12" s="1428"/>
      <c r="F12" s="1403"/>
      <c r="G12" s="1403"/>
      <c r="H12" s="1406"/>
      <c r="I12" s="1400"/>
      <c r="J12" s="1403"/>
      <c r="K12" s="1403"/>
      <c r="L12" s="1409"/>
      <c r="M12" s="462"/>
      <c r="N12" s="463"/>
      <c r="O12" s="464"/>
      <c r="P12" s="465"/>
      <c r="Q12" s="465"/>
      <c r="R12" s="466"/>
      <c r="S12" s="466"/>
      <c r="T12" s="466"/>
      <c r="U12" s="466"/>
      <c r="V12" s="466"/>
      <c r="W12" s="465"/>
      <c r="X12" s="1412"/>
      <c r="Y12" s="1389"/>
      <c r="Z12" s="1392"/>
      <c r="AA12" s="1395"/>
      <c r="AB12" s="1395"/>
      <c r="AC12" s="1398"/>
      <c r="AD12" s="418">
        <f>IF(O12=O11,0,IF(O12=O10,0,IF(O12=O9,0,IF(O12=O8,0,IF(O12=O7,0,IF(O12=O6,0,IF(O12=O5,0,1)))))))</f>
        <v>0</v>
      </c>
      <c r="AE12" s="418" t="s">
        <v>476</v>
      </c>
      <c r="AF12" s="418" t="str">
        <f t="shared" si="0"/>
        <v>??</v>
      </c>
      <c r="AG12" s="454">
        <f t="shared" si="1"/>
        <v>0</v>
      </c>
      <c r="AH12" s="418">
        <f>IF(M12=M11,0,IF(M12=M10,0,IF(M12=M9,0,IF(M12=M8,0,IF(M12=M7,0,IF(M12=M6,0,IF(M12=M5,0,1)))))))</f>
        <v>0</v>
      </c>
    </row>
    <row r="13" spans="1:34" ht="17.25" customHeight="1" thickTop="1" thickBot="1">
      <c r="A13" s="469"/>
      <c r="B13" s="470"/>
      <c r="C13" s="471" t="s">
        <v>477</v>
      </c>
      <c r="D13" s="472"/>
      <c r="E13" s="473"/>
      <c r="F13" s="473"/>
      <c r="G13" s="473"/>
      <c r="H13" s="474"/>
      <c r="I13" s="473"/>
      <c r="J13" s="473"/>
      <c r="K13" s="473"/>
      <c r="L13" s="473"/>
      <c r="M13" s="475"/>
      <c r="N13" s="475"/>
      <c r="O13" s="474"/>
      <c r="P13" s="474"/>
      <c r="Q13" s="474"/>
      <c r="R13" s="474"/>
      <c r="S13" s="474"/>
      <c r="T13" s="474"/>
      <c r="U13" s="474"/>
      <c r="V13" s="474"/>
      <c r="W13" s="474"/>
      <c r="X13" s="476">
        <f>SUM(X14:X29)</f>
        <v>0</v>
      </c>
      <c r="Y13" s="476"/>
      <c r="Z13" s="476">
        <f>SUM(Z14:Z29)</f>
        <v>0</v>
      </c>
      <c r="AA13" s="476">
        <f>SUM(AA14:AA29)</f>
        <v>0</v>
      </c>
      <c r="AB13" s="477"/>
      <c r="AC13" s="478" t="s">
        <v>475</v>
      </c>
      <c r="AF13" s="418" t="str">
        <f t="shared" si="0"/>
        <v>??</v>
      </c>
    </row>
    <row r="14" spans="1:34" ht="12.95" customHeight="1" thickTop="1" thickBot="1">
      <c r="A14" s="1417"/>
      <c r="B14" s="1401"/>
      <c r="C14" s="1420"/>
      <c r="D14" s="1423"/>
      <c r="E14" s="1426"/>
      <c r="F14" s="1402"/>
      <c r="G14" s="1401"/>
      <c r="H14" s="1404"/>
      <c r="I14" s="446" t="s">
        <v>98</v>
      </c>
      <c r="J14" s="1402"/>
      <c r="K14" s="1401"/>
      <c r="L14" s="1407"/>
      <c r="M14" s="447"/>
      <c r="N14" s="448"/>
      <c r="O14" s="449"/>
      <c r="P14" s="450"/>
      <c r="Q14" s="450"/>
      <c r="R14" s="451"/>
      <c r="S14" s="451"/>
      <c r="T14" s="451"/>
      <c r="U14" s="451"/>
      <c r="V14" s="451"/>
      <c r="W14" s="450"/>
      <c r="X14" s="1411">
        <f>SUM(R14:W21)</f>
        <v>0</v>
      </c>
      <c r="Y14" s="1388"/>
      <c r="Z14" s="1429">
        <f>IF((X14-Y14)&gt;=0,X14-Y14,0)</f>
        <v>0</v>
      </c>
      <c r="AA14" s="1393">
        <f>IF(X14=0,0,IF(X14&gt;=Y14,1,(X14+(18-Y14))/18))</f>
        <v>0</v>
      </c>
      <c r="AB14" s="1393" t="str">
        <f>IF(AA14=1,"pe",IF(AA14&gt;0,"ne",""))</f>
        <v/>
      </c>
      <c r="AC14" s="1431"/>
      <c r="AD14" s="418">
        <v>1</v>
      </c>
      <c r="AE14" s="418" t="s">
        <v>478</v>
      </c>
      <c r="AF14" s="418" t="str">
        <f t="shared" si="0"/>
        <v>??</v>
      </c>
      <c r="AG14" s="454">
        <f>$C14</f>
        <v>0</v>
      </c>
      <c r="AH14" s="419">
        <v>1</v>
      </c>
    </row>
    <row r="15" spans="1:34" ht="12.95" customHeight="1" thickTop="1" thickBot="1">
      <c r="A15" s="1418"/>
      <c r="B15" s="1402"/>
      <c r="C15" s="1421"/>
      <c r="D15" s="1424"/>
      <c r="E15" s="1427"/>
      <c r="F15" s="1402"/>
      <c r="G15" s="1402"/>
      <c r="H15" s="1405"/>
      <c r="I15" s="1399"/>
      <c r="J15" s="1402"/>
      <c r="K15" s="1402"/>
      <c r="L15" s="1408"/>
      <c r="M15" s="455"/>
      <c r="N15" s="456"/>
      <c r="O15" s="457"/>
      <c r="P15" s="458"/>
      <c r="Q15" s="458"/>
      <c r="R15" s="459"/>
      <c r="S15" s="459"/>
      <c r="T15" s="459"/>
      <c r="U15" s="459"/>
      <c r="V15" s="459"/>
      <c r="W15" s="458"/>
      <c r="X15" s="1411"/>
      <c r="Y15" s="1388"/>
      <c r="Z15" s="1430"/>
      <c r="AA15" s="1394"/>
      <c r="AB15" s="1394"/>
      <c r="AC15" s="1431"/>
      <c r="AD15" s="418">
        <f>IF(O15=O14,0,1)</f>
        <v>0</v>
      </c>
      <c r="AE15" s="418" t="s">
        <v>478</v>
      </c>
      <c r="AF15" s="418" t="str">
        <f t="shared" si="0"/>
        <v>??</v>
      </c>
      <c r="AG15" s="454">
        <f t="shared" ref="AG15:AG29" si="2">AG14</f>
        <v>0</v>
      </c>
      <c r="AH15" s="418">
        <f>IF(M15=M14,0,1)</f>
        <v>0</v>
      </c>
    </row>
    <row r="16" spans="1:34" ht="12.95" customHeight="1" thickTop="1" thickBot="1">
      <c r="A16" s="1418"/>
      <c r="B16" s="1402"/>
      <c r="C16" s="1421"/>
      <c r="D16" s="1424"/>
      <c r="E16" s="1427"/>
      <c r="F16" s="1402"/>
      <c r="G16" s="1402"/>
      <c r="H16" s="1405"/>
      <c r="I16" s="1399"/>
      <c r="J16" s="1402"/>
      <c r="K16" s="1402"/>
      <c r="L16" s="1408"/>
      <c r="M16" s="455"/>
      <c r="N16" s="456"/>
      <c r="O16" s="457"/>
      <c r="P16" s="458"/>
      <c r="Q16" s="458"/>
      <c r="R16" s="459"/>
      <c r="S16" s="459"/>
      <c r="T16" s="459"/>
      <c r="U16" s="459"/>
      <c r="V16" s="459"/>
      <c r="W16" s="458"/>
      <c r="X16" s="1411"/>
      <c r="Y16" s="1388"/>
      <c r="Z16" s="1430"/>
      <c r="AA16" s="1394"/>
      <c r="AB16" s="1394"/>
      <c r="AC16" s="1431"/>
      <c r="AD16" s="418">
        <f>IF(O16=O15,0,IF(O16=O14,0,1))</f>
        <v>0</v>
      </c>
      <c r="AE16" s="418" t="s">
        <v>478</v>
      </c>
      <c r="AF16" s="418" t="str">
        <f t="shared" si="0"/>
        <v>??</v>
      </c>
      <c r="AG16" s="454">
        <f t="shared" si="2"/>
        <v>0</v>
      </c>
      <c r="AH16" s="418">
        <f>IF(M16=M15,0,IF(M16=M14,0,1))</f>
        <v>0</v>
      </c>
    </row>
    <row r="17" spans="1:34" ht="12.95" customHeight="1" thickTop="1" thickBot="1">
      <c r="A17" s="1418"/>
      <c r="B17" s="1402"/>
      <c r="C17" s="1421"/>
      <c r="D17" s="1424"/>
      <c r="E17" s="1427"/>
      <c r="F17" s="1402"/>
      <c r="G17" s="1402"/>
      <c r="H17" s="1405"/>
      <c r="I17" s="1399"/>
      <c r="J17" s="1402"/>
      <c r="K17" s="1402"/>
      <c r="L17" s="1408"/>
      <c r="M17" s="455"/>
      <c r="N17" s="456"/>
      <c r="O17" s="457"/>
      <c r="P17" s="458"/>
      <c r="Q17" s="458"/>
      <c r="R17" s="459"/>
      <c r="S17" s="459"/>
      <c r="T17" s="459"/>
      <c r="U17" s="459"/>
      <c r="V17" s="459"/>
      <c r="W17" s="458"/>
      <c r="X17" s="1411"/>
      <c r="Y17" s="1388"/>
      <c r="Z17" s="1430"/>
      <c r="AA17" s="1394"/>
      <c r="AB17" s="1394"/>
      <c r="AC17" s="1431"/>
      <c r="AD17" s="418">
        <f>IF(O17=O16,0,IF(O17=O15,0,IF(O17=O14,0,1)))</f>
        <v>0</v>
      </c>
      <c r="AE17" s="418" t="s">
        <v>478</v>
      </c>
      <c r="AF17" s="418" t="str">
        <f t="shared" si="0"/>
        <v>??</v>
      </c>
      <c r="AG17" s="454">
        <f t="shared" si="2"/>
        <v>0</v>
      </c>
      <c r="AH17" s="418">
        <f>IF(M17=M16,0,IF(M17=M15,0,IF(M17=M14,0,1)))</f>
        <v>0</v>
      </c>
    </row>
    <row r="18" spans="1:34" ht="12.95" customHeight="1" thickTop="1" thickBot="1">
      <c r="A18" s="1418"/>
      <c r="B18" s="1402"/>
      <c r="C18" s="1421"/>
      <c r="D18" s="1424"/>
      <c r="E18" s="1427"/>
      <c r="F18" s="1402"/>
      <c r="G18" s="1402"/>
      <c r="H18" s="1405"/>
      <c r="I18" s="1399"/>
      <c r="J18" s="1402"/>
      <c r="K18" s="1402"/>
      <c r="L18" s="1408"/>
      <c r="M18" s="455"/>
      <c r="N18" s="456"/>
      <c r="O18" s="457"/>
      <c r="P18" s="458"/>
      <c r="Q18" s="458"/>
      <c r="R18" s="459"/>
      <c r="S18" s="459"/>
      <c r="T18" s="459"/>
      <c r="U18" s="459"/>
      <c r="V18" s="459"/>
      <c r="W18" s="458"/>
      <c r="X18" s="1411"/>
      <c r="Y18" s="1388"/>
      <c r="Z18" s="1430"/>
      <c r="AA18" s="1394"/>
      <c r="AB18" s="1394"/>
      <c r="AC18" s="1431"/>
      <c r="AD18" s="418">
        <f>IF(O18=O17,0,IF(O18=O16,0,IF(O18=O15,0,IF(O18=O14,0,1))))</f>
        <v>0</v>
      </c>
      <c r="AE18" s="418" t="s">
        <v>478</v>
      </c>
      <c r="AF18" s="418" t="str">
        <f t="shared" si="0"/>
        <v>??</v>
      </c>
      <c r="AG18" s="454">
        <f t="shared" si="2"/>
        <v>0</v>
      </c>
      <c r="AH18" s="418">
        <f>IF(M18=M17,0,IF(M18=M16,0,IF(M18=M15,0,IF(M18=M14,0,1))))</f>
        <v>0</v>
      </c>
    </row>
    <row r="19" spans="1:34" ht="12.95" customHeight="1" thickTop="1" thickBot="1">
      <c r="A19" s="1418"/>
      <c r="B19" s="1402"/>
      <c r="C19" s="1421"/>
      <c r="D19" s="1424"/>
      <c r="E19" s="1427"/>
      <c r="F19" s="1402"/>
      <c r="G19" s="1402"/>
      <c r="H19" s="1405"/>
      <c r="I19" s="1399"/>
      <c r="J19" s="1402"/>
      <c r="K19" s="1402"/>
      <c r="L19" s="1408"/>
      <c r="M19" s="455"/>
      <c r="N19" s="456"/>
      <c r="O19" s="457"/>
      <c r="P19" s="458"/>
      <c r="Q19" s="458"/>
      <c r="R19" s="459"/>
      <c r="S19" s="459"/>
      <c r="T19" s="459"/>
      <c r="U19" s="459"/>
      <c r="V19" s="459"/>
      <c r="W19" s="458"/>
      <c r="X19" s="1411"/>
      <c r="Y19" s="1388"/>
      <c r="Z19" s="1432" t="str">
        <f>IF(Z14&gt;9,"Błąd","")</f>
        <v/>
      </c>
      <c r="AA19" s="1394"/>
      <c r="AB19" s="1394"/>
      <c r="AC19" s="1431"/>
      <c r="AD19" s="418">
        <f>IF(O19=O18,0,IF(O19=O17,0,IF(O19=O16,0,IF(O19=O15,0,IF(O19=O14,0,1)))))</f>
        <v>0</v>
      </c>
      <c r="AE19" s="418" t="s">
        <v>478</v>
      </c>
      <c r="AF19" s="418" t="str">
        <f t="shared" si="0"/>
        <v>??</v>
      </c>
      <c r="AG19" s="454">
        <f t="shared" si="2"/>
        <v>0</v>
      </c>
      <c r="AH19" s="418">
        <f>IF(M19=M18,0,IF(M19=M17,0,IF(M19=M16,0,IF(M19=M15,0,IF(M19=M14,0,1)))))</f>
        <v>0</v>
      </c>
    </row>
    <row r="20" spans="1:34" ht="12.95" customHeight="1" thickTop="1" thickBot="1">
      <c r="A20" s="1418"/>
      <c r="B20" s="1402"/>
      <c r="C20" s="1421"/>
      <c r="D20" s="1424"/>
      <c r="E20" s="1427"/>
      <c r="F20" s="1402"/>
      <c r="G20" s="1402"/>
      <c r="H20" s="1405"/>
      <c r="I20" s="1399"/>
      <c r="J20" s="1402"/>
      <c r="K20" s="1402"/>
      <c r="L20" s="1408"/>
      <c r="M20" s="455"/>
      <c r="N20" s="456"/>
      <c r="O20" s="457"/>
      <c r="P20" s="458"/>
      <c r="Q20" s="458"/>
      <c r="R20" s="459"/>
      <c r="S20" s="459"/>
      <c r="T20" s="459"/>
      <c r="U20" s="459"/>
      <c r="V20" s="459"/>
      <c r="W20" s="458"/>
      <c r="X20" s="1411"/>
      <c r="Y20" s="1388"/>
      <c r="Z20" s="1432"/>
      <c r="AA20" s="1394"/>
      <c r="AB20" s="1394"/>
      <c r="AC20" s="1431"/>
      <c r="AD20" s="418">
        <f>IF(O20=O19,0,IF(O20=O18,0,IF(O20=O17,0,IF(O20=O16,0,IF(O20=O15,0,IF(O20=O14,0,1))))))</f>
        <v>0</v>
      </c>
      <c r="AE20" s="418" t="s">
        <v>478</v>
      </c>
      <c r="AF20" s="418" t="str">
        <f t="shared" si="0"/>
        <v>??</v>
      </c>
      <c r="AG20" s="454">
        <f>AG19</f>
        <v>0</v>
      </c>
      <c r="AH20" s="418">
        <f>IF(M20=M19,0,IF(M20=M18,0,IF(M20=M17,0,IF(M20=M16,0,IF(M20=M15,0,IF(M20=M14,0,1))))))</f>
        <v>0</v>
      </c>
    </row>
    <row r="21" spans="1:34" ht="12.95" customHeight="1" thickTop="1" thickBot="1">
      <c r="A21" s="1419"/>
      <c r="B21" s="1403"/>
      <c r="C21" s="1422"/>
      <c r="D21" s="1425"/>
      <c r="E21" s="1428"/>
      <c r="F21" s="1403"/>
      <c r="G21" s="1403"/>
      <c r="H21" s="1406"/>
      <c r="I21" s="1400"/>
      <c r="J21" s="1403"/>
      <c r="K21" s="1403"/>
      <c r="L21" s="1409"/>
      <c r="M21" s="462"/>
      <c r="N21" s="463"/>
      <c r="O21" s="464"/>
      <c r="P21" s="465"/>
      <c r="Q21" s="465"/>
      <c r="R21" s="466"/>
      <c r="S21" s="466"/>
      <c r="T21" s="466"/>
      <c r="U21" s="466"/>
      <c r="V21" s="466"/>
      <c r="W21" s="465"/>
      <c r="X21" s="1412"/>
      <c r="Y21" s="1389"/>
      <c r="Z21" s="1433"/>
      <c r="AA21" s="1395"/>
      <c r="AB21" s="1395"/>
      <c r="AC21" s="1431"/>
      <c r="AD21" s="418">
        <f>IF(O21=O20,0,IF(O21=O19,0,IF(O21=O18,0,IF(O21=O17,0,IF(O21=O16,0,IF(O21=O15,0,IF(O21=O14,0,1)))))))</f>
        <v>0</v>
      </c>
      <c r="AE21" s="418" t="s">
        <v>478</v>
      </c>
      <c r="AF21" s="418" t="str">
        <f t="shared" si="0"/>
        <v>??</v>
      </c>
      <c r="AG21" s="454">
        <f t="shared" si="2"/>
        <v>0</v>
      </c>
      <c r="AH21" s="418">
        <f>IF(M21=M20,0,IF(M21=M19,0,IF(M21=M18,0,IF(M21=M17,0,IF(M21=M16,0,IF(M21=M15,0,IF(M21=M14,0,1)))))))</f>
        <v>0</v>
      </c>
    </row>
    <row r="22" spans="1:34" ht="12.95" customHeight="1" thickTop="1" thickBot="1">
      <c r="A22" s="1417"/>
      <c r="B22" s="1401"/>
      <c r="C22" s="1420"/>
      <c r="D22" s="1423"/>
      <c r="E22" s="1426"/>
      <c r="F22" s="1402"/>
      <c r="G22" s="1401"/>
      <c r="H22" s="1404"/>
      <c r="I22" s="446" t="s">
        <v>98</v>
      </c>
      <c r="J22" s="1402"/>
      <c r="K22" s="1401"/>
      <c r="L22" s="1407"/>
      <c r="M22" s="447"/>
      <c r="N22" s="448"/>
      <c r="O22" s="449"/>
      <c r="P22" s="450"/>
      <c r="Q22" s="450"/>
      <c r="R22" s="451"/>
      <c r="S22" s="451"/>
      <c r="T22" s="451"/>
      <c r="U22" s="451"/>
      <c r="V22" s="451"/>
      <c r="W22" s="450"/>
      <c r="X22" s="1410">
        <f>SUM(R22:W29)</f>
        <v>0</v>
      </c>
      <c r="Y22" s="1387"/>
      <c r="Z22" s="1429">
        <f>IF((X22-Y22)&gt;=0,X22-Y22,0)</f>
        <v>0</v>
      </c>
      <c r="AA22" s="1393">
        <f>IF(X22=0,0,IF(X22&gt;=Y22,1,(X22+(18-Y22))/18))</f>
        <v>0</v>
      </c>
      <c r="AB22" s="1393" t="str">
        <f>IF(AA22=1,"pe",IF(AA22&gt;0,"ne",""))</f>
        <v/>
      </c>
      <c r="AC22" s="1431"/>
      <c r="AD22" s="418">
        <v>1</v>
      </c>
      <c r="AE22" s="418" t="s">
        <v>478</v>
      </c>
      <c r="AF22" s="418" t="str">
        <f t="shared" si="0"/>
        <v>??</v>
      </c>
      <c r="AG22" s="454">
        <f>$C22</f>
        <v>0</v>
      </c>
      <c r="AH22" s="419">
        <v>1</v>
      </c>
    </row>
    <row r="23" spans="1:34" ht="12.95" customHeight="1" thickTop="1" thickBot="1">
      <c r="A23" s="1418"/>
      <c r="B23" s="1402"/>
      <c r="C23" s="1421"/>
      <c r="D23" s="1424"/>
      <c r="E23" s="1427"/>
      <c r="F23" s="1402"/>
      <c r="G23" s="1402"/>
      <c r="H23" s="1405"/>
      <c r="I23" s="1399"/>
      <c r="J23" s="1402"/>
      <c r="K23" s="1402"/>
      <c r="L23" s="1408"/>
      <c r="M23" s="455"/>
      <c r="N23" s="456"/>
      <c r="O23" s="457"/>
      <c r="P23" s="458"/>
      <c r="Q23" s="458"/>
      <c r="R23" s="459"/>
      <c r="S23" s="459"/>
      <c r="T23" s="459"/>
      <c r="U23" s="459"/>
      <c r="V23" s="459"/>
      <c r="W23" s="458"/>
      <c r="X23" s="1411"/>
      <c r="Y23" s="1388"/>
      <c r="Z23" s="1430"/>
      <c r="AA23" s="1394"/>
      <c r="AB23" s="1394"/>
      <c r="AC23" s="1431"/>
      <c r="AD23" s="418">
        <f>IF(O23=O22,0,1)</f>
        <v>0</v>
      </c>
      <c r="AE23" s="418" t="s">
        <v>478</v>
      </c>
      <c r="AF23" s="418" t="str">
        <f t="shared" si="0"/>
        <v>??</v>
      </c>
      <c r="AG23" s="454">
        <f>AG22</f>
        <v>0</v>
      </c>
      <c r="AH23" s="418">
        <f>IF(M23=M22,0,1)</f>
        <v>0</v>
      </c>
    </row>
    <row r="24" spans="1:34" ht="12.95" customHeight="1" thickTop="1" thickBot="1">
      <c r="A24" s="1418"/>
      <c r="B24" s="1402"/>
      <c r="C24" s="1421"/>
      <c r="D24" s="1424"/>
      <c r="E24" s="1427"/>
      <c r="F24" s="1402"/>
      <c r="G24" s="1402"/>
      <c r="H24" s="1405"/>
      <c r="I24" s="1399"/>
      <c r="J24" s="1402"/>
      <c r="K24" s="1402"/>
      <c r="L24" s="1408"/>
      <c r="M24" s="455"/>
      <c r="N24" s="456"/>
      <c r="O24" s="457"/>
      <c r="P24" s="458"/>
      <c r="Q24" s="458"/>
      <c r="R24" s="459"/>
      <c r="S24" s="459"/>
      <c r="T24" s="459"/>
      <c r="U24" s="459"/>
      <c r="V24" s="459"/>
      <c r="W24" s="458"/>
      <c r="X24" s="1411"/>
      <c r="Y24" s="1388"/>
      <c r="Z24" s="1430"/>
      <c r="AA24" s="1394"/>
      <c r="AB24" s="1394"/>
      <c r="AC24" s="1431"/>
      <c r="AD24" s="418">
        <f>IF(O24=O23,0,IF(O24=O22,0,1))</f>
        <v>0</v>
      </c>
      <c r="AE24" s="418" t="s">
        <v>478</v>
      </c>
      <c r="AF24" s="418" t="str">
        <f t="shared" si="0"/>
        <v>??</v>
      </c>
      <c r="AG24" s="454">
        <f t="shared" si="2"/>
        <v>0</v>
      </c>
      <c r="AH24" s="418">
        <f>IF(M24=M23,0,IF(M24=M22,0,1))</f>
        <v>0</v>
      </c>
    </row>
    <row r="25" spans="1:34" ht="12.95" customHeight="1" thickTop="1" thickBot="1">
      <c r="A25" s="1418"/>
      <c r="B25" s="1402"/>
      <c r="C25" s="1421"/>
      <c r="D25" s="1424"/>
      <c r="E25" s="1427"/>
      <c r="F25" s="1402"/>
      <c r="G25" s="1402"/>
      <c r="H25" s="1405"/>
      <c r="I25" s="1399"/>
      <c r="J25" s="1402"/>
      <c r="K25" s="1402"/>
      <c r="L25" s="1408"/>
      <c r="M25" s="455"/>
      <c r="N25" s="456"/>
      <c r="O25" s="457"/>
      <c r="P25" s="458"/>
      <c r="Q25" s="458"/>
      <c r="R25" s="459"/>
      <c r="S25" s="459"/>
      <c r="T25" s="459"/>
      <c r="U25" s="459"/>
      <c r="V25" s="459"/>
      <c r="W25" s="458"/>
      <c r="X25" s="1411"/>
      <c r="Y25" s="1388"/>
      <c r="Z25" s="1430"/>
      <c r="AA25" s="1394"/>
      <c r="AB25" s="1394"/>
      <c r="AC25" s="1431"/>
      <c r="AD25" s="418">
        <f>IF(O25=O24,0,IF(O25=O23,0,IF(O25=O22,0,1)))</f>
        <v>0</v>
      </c>
      <c r="AE25" s="418" t="s">
        <v>478</v>
      </c>
      <c r="AF25" s="418" t="str">
        <f t="shared" si="0"/>
        <v>??</v>
      </c>
      <c r="AG25" s="454">
        <f t="shared" si="2"/>
        <v>0</v>
      </c>
      <c r="AH25" s="418">
        <f>IF(M25=M24,0,IF(M25=M23,0,IF(M25=M22,0,1)))</f>
        <v>0</v>
      </c>
    </row>
    <row r="26" spans="1:34" ht="12.95" customHeight="1" thickTop="1" thickBot="1">
      <c r="A26" s="1418"/>
      <c r="B26" s="1402"/>
      <c r="C26" s="1421"/>
      <c r="D26" s="1424"/>
      <c r="E26" s="1427"/>
      <c r="F26" s="1402"/>
      <c r="G26" s="1402"/>
      <c r="H26" s="1405"/>
      <c r="I26" s="1399"/>
      <c r="J26" s="1402"/>
      <c r="K26" s="1402"/>
      <c r="L26" s="1408"/>
      <c r="M26" s="455"/>
      <c r="N26" s="456"/>
      <c r="O26" s="457"/>
      <c r="P26" s="458"/>
      <c r="Q26" s="458"/>
      <c r="R26" s="459"/>
      <c r="S26" s="459"/>
      <c r="T26" s="459"/>
      <c r="U26" s="459"/>
      <c r="V26" s="459"/>
      <c r="W26" s="458"/>
      <c r="X26" s="1411"/>
      <c r="Y26" s="1388"/>
      <c r="Z26" s="1430"/>
      <c r="AA26" s="1394"/>
      <c r="AB26" s="1394"/>
      <c r="AC26" s="1431"/>
      <c r="AD26" s="418">
        <f>IF(O26=O25,0,IF(O26=O24,0,IF(O26=O23,0,IF(O26=O22,0,1))))</f>
        <v>0</v>
      </c>
      <c r="AE26" s="418" t="s">
        <v>478</v>
      </c>
      <c r="AF26" s="418" t="str">
        <f t="shared" si="0"/>
        <v>??</v>
      </c>
      <c r="AG26" s="454">
        <f>AG25</f>
        <v>0</v>
      </c>
      <c r="AH26" s="418">
        <f>IF(M26=M25,0,IF(M26=M24,0,IF(M26=M23,0,IF(M26=M22,0,1))))</f>
        <v>0</v>
      </c>
    </row>
    <row r="27" spans="1:34" ht="12.95" customHeight="1" thickTop="1" thickBot="1">
      <c r="A27" s="1418"/>
      <c r="B27" s="1402"/>
      <c r="C27" s="1421"/>
      <c r="D27" s="1424"/>
      <c r="E27" s="1427"/>
      <c r="F27" s="1402"/>
      <c r="G27" s="1402"/>
      <c r="H27" s="1405"/>
      <c r="I27" s="1399"/>
      <c r="J27" s="1402"/>
      <c r="K27" s="1402"/>
      <c r="L27" s="1408"/>
      <c r="M27" s="455"/>
      <c r="N27" s="456"/>
      <c r="O27" s="457"/>
      <c r="P27" s="458"/>
      <c r="Q27" s="458"/>
      <c r="R27" s="459"/>
      <c r="S27" s="459"/>
      <c r="T27" s="459"/>
      <c r="U27" s="459"/>
      <c r="V27" s="459"/>
      <c r="W27" s="458"/>
      <c r="X27" s="1411"/>
      <c r="Y27" s="1388"/>
      <c r="Z27" s="1432" t="str">
        <f>IF(Z22&gt;9,"Błąd","")</f>
        <v/>
      </c>
      <c r="AA27" s="1394"/>
      <c r="AB27" s="1394"/>
      <c r="AC27" s="1431"/>
      <c r="AD27" s="418">
        <f>IF(O27=O26,0,IF(O27=O25,0,IF(O27=O24,0,IF(O27=O23,0,IF(O27=O22,0,1)))))</f>
        <v>0</v>
      </c>
      <c r="AE27" s="418" t="s">
        <v>478</v>
      </c>
      <c r="AF27" s="418" t="str">
        <f t="shared" si="0"/>
        <v>??</v>
      </c>
      <c r="AG27" s="454">
        <f t="shared" si="2"/>
        <v>0</v>
      </c>
      <c r="AH27" s="418">
        <f>IF(M27=M26,0,IF(M27=M25,0,IF(M27=M24,0,IF(M27=M23,0,IF(M27=M22,0,1)))))</f>
        <v>0</v>
      </c>
    </row>
    <row r="28" spans="1:34" ht="12.95" customHeight="1" thickTop="1" thickBot="1">
      <c r="A28" s="1418"/>
      <c r="B28" s="1402"/>
      <c r="C28" s="1421"/>
      <c r="D28" s="1424"/>
      <c r="E28" s="1427"/>
      <c r="F28" s="1402"/>
      <c r="G28" s="1402"/>
      <c r="H28" s="1405"/>
      <c r="I28" s="1399"/>
      <c r="J28" s="1402"/>
      <c r="K28" s="1402"/>
      <c r="L28" s="1408"/>
      <c r="M28" s="455"/>
      <c r="N28" s="456"/>
      <c r="O28" s="457"/>
      <c r="P28" s="458"/>
      <c r="Q28" s="458"/>
      <c r="R28" s="459"/>
      <c r="S28" s="459"/>
      <c r="T28" s="459"/>
      <c r="U28" s="459"/>
      <c r="V28" s="459"/>
      <c r="W28" s="458"/>
      <c r="X28" s="1411"/>
      <c r="Y28" s="1388"/>
      <c r="Z28" s="1432"/>
      <c r="AA28" s="1394"/>
      <c r="AB28" s="1394"/>
      <c r="AC28" s="1431"/>
      <c r="AD28" s="418">
        <f>IF(O28=O27,0,IF(O28=O26,0,IF(O28=O25,0,IF(O28=O24,0,IF(O28=O23,0,IF(O28=O22,0,1))))))</f>
        <v>0</v>
      </c>
      <c r="AE28" s="418" t="s">
        <v>478</v>
      </c>
      <c r="AF28" s="418" t="str">
        <f t="shared" si="0"/>
        <v>??</v>
      </c>
      <c r="AG28" s="454">
        <f t="shared" si="2"/>
        <v>0</v>
      </c>
      <c r="AH28" s="418">
        <f>IF(M28=M27,0,IF(M28=M26,0,IF(M28=M25,0,IF(M28=M24,0,IF(M28=M23,0,IF(M28=M22,0,1))))))</f>
        <v>0</v>
      </c>
    </row>
    <row r="29" spans="1:34" ht="12.95" customHeight="1" thickTop="1" thickBot="1">
      <c r="A29" s="1419"/>
      <c r="B29" s="1403"/>
      <c r="C29" s="1422"/>
      <c r="D29" s="1425"/>
      <c r="E29" s="1428"/>
      <c r="F29" s="1403"/>
      <c r="G29" s="1403"/>
      <c r="H29" s="1406"/>
      <c r="I29" s="1400"/>
      <c r="J29" s="1403"/>
      <c r="K29" s="1403"/>
      <c r="L29" s="1409"/>
      <c r="M29" s="462"/>
      <c r="N29" s="463"/>
      <c r="O29" s="464"/>
      <c r="P29" s="465"/>
      <c r="Q29" s="465"/>
      <c r="R29" s="466"/>
      <c r="S29" s="466"/>
      <c r="T29" s="466"/>
      <c r="U29" s="466"/>
      <c r="V29" s="466"/>
      <c r="W29" s="465"/>
      <c r="X29" s="1412"/>
      <c r="Y29" s="1389"/>
      <c r="Z29" s="1433"/>
      <c r="AA29" s="1395"/>
      <c r="AB29" s="1395"/>
      <c r="AC29" s="1431"/>
      <c r="AD29" s="418">
        <f>IF(O29=O28,0,IF(O29=O27,0,IF(O29=O26,0,IF(O29=O25,0,IF(O29=O24,0,IF(O29=O23,0,IF(O29=O22,0,1)))))))</f>
        <v>0</v>
      </c>
      <c r="AE29" s="418" t="s">
        <v>478</v>
      </c>
      <c r="AF29" s="418" t="str">
        <f t="shared" si="0"/>
        <v>??</v>
      </c>
      <c r="AG29" s="454">
        <f t="shared" si="2"/>
        <v>0</v>
      </c>
      <c r="AH29" s="418">
        <f>IF(M29=M28,0,IF(M29=M27,0,IF(M29=M26,0,IF(M29=M25,0,IF(M29=M24,0,IF(M29=M23,0,IF(M29=M22,0,1)))))))</f>
        <v>0</v>
      </c>
    </row>
    <row r="30" spans="1:34" ht="17.25" customHeight="1" thickTop="1" thickBot="1">
      <c r="A30" s="469"/>
      <c r="B30" s="470"/>
      <c r="C30" s="471" t="s">
        <v>479</v>
      </c>
      <c r="D30" s="479"/>
      <c r="E30" s="479"/>
      <c r="F30" s="479"/>
      <c r="G30" s="479"/>
      <c r="H30" s="470"/>
      <c r="I30" s="479"/>
      <c r="J30" s="479"/>
      <c r="K30" s="479"/>
      <c r="L30" s="479"/>
      <c r="M30" s="480"/>
      <c r="N30" s="480"/>
      <c r="O30" s="470"/>
      <c r="P30" s="470"/>
      <c r="Q30" s="470"/>
      <c r="R30" s="470"/>
      <c r="S30" s="470"/>
      <c r="T30" s="470"/>
      <c r="U30" s="470"/>
      <c r="V30" s="470"/>
      <c r="W30" s="481"/>
      <c r="X30" s="476">
        <f>SUM(X31:X70)</f>
        <v>0</v>
      </c>
      <c r="Y30" s="476"/>
      <c r="Z30" s="482">
        <f>SUM(Z31:Z70)</f>
        <v>0</v>
      </c>
      <c r="AA30" s="476">
        <f>SUM(AA31:AA70)</f>
        <v>0</v>
      </c>
      <c r="AB30" s="483"/>
      <c r="AC30" s="445" t="s">
        <v>475</v>
      </c>
      <c r="AF30" s="418" t="str">
        <f t="shared" si="0"/>
        <v>??</v>
      </c>
    </row>
    <row r="31" spans="1:34" ht="12.95" customHeight="1">
      <c r="A31" s="1418"/>
      <c r="B31" s="1401"/>
      <c r="C31" s="1441"/>
      <c r="D31" s="1423"/>
      <c r="E31" s="1426"/>
      <c r="F31" s="1401"/>
      <c r="G31" s="1401"/>
      <c r="H31" s="1436"/>
      <c r="I31" s="1439" t="s">
        <v>98</v>
      </c>
      <c r="J31" s="1401"/>
      <c r="K31" s="1401"/>
      <c r="L31" s="1401"/>
      <c r="M31" s="447"/>
      <c r="N31" s="448"/>
      <c r="O31" s="449"/>
      <c r="P31" s="450"/>
      <c r="Q31" s="450"/>
      <c r="R31" s="484"/>
      <c r="S31" s="484"/>
      <c r="T31" s="484"/>
      <c r="U31" s="484"/>
      <c r="V31" s="484"/>
      <c r="W31" s="485"/>
      <c r="X31" s="1411">
        <f>SUM(R31:W40)</f>
        <v>0</v>
      </c>
      <c r="Y31" s="1388"/>
      <c r="Z31" s="1429">
        <f>IF((X31-Y31)&gt;=0,X31-Y31,0)</f>
        <v>0</v>
      </c>
      <c r="AA31" s="1393">
        <f>IF(X31=0,0,IF(X31&gt;=Y31,1,(X31+(18-Y31))/18))</f>
        <v>0</v>
      </c>
      <c r="AB31" s="1393" t="str">
        <f>IF(AA31=1,"pe",IF(AA31&gt;0,"ne",""))</f>
        <v/>
      </c>
      <c r="AC31" s="1431"/>
      <c r="AD31" s="418">
        <v>1</v>
      </c>
      <c r="AE31" s="418" t="s">
        <v>480</v>
      </c>
      <c r="AF31" s="418" t="str">
        <f t="shared" si="0"/>
        <v>??</v>
      </c>
      <c r="AG31" s="454">
        <f>$C31</f>
        <v>0</v>
      </c>
      <c r="AH31" s="419">
        <v>1</v>
      </c>
    </row>
    <row r="32" spans="1:34" ht="12.95" customHeight="1" thickTop="1" thickBot="1">
      <c r="A32" s="1418"/>
      <c r="B32" s="1402"/>
      <c r="C32" s="1441"/>
      <c r="D32" s="1424"/>
      <c r="E32" s="1427"/>
      <c r="F32" s="1402"/>
      <c r="G32" s="1402"/>
      <c r="H32" s="1437"/>
      <c r="I32" s="1440"/>
      <c r="J32" s="1402"/>
      <c r="K32" s="1402"/>
      <c r="L32" s="1402"/>
      <c r="M32" s="455"/>
      <c r="N32" s="456"/>
      <c r="O32" s="457"/>
      <c r="P32" s="458"/>
      <c r="Q32" s="458"/>
      <c r="R32" s="459"/>
      <c r="S32" s="459"/>
      <c r="T32" s="459"/>
      <c r="U32" s="459"/>
      <c r="V32" s="459"/>
      <c r="W32" s="458"/>
      <c r="X32" s="1411"/>
      <c r="Y32" s="1388"/>
      <c r="Z32" s="1430"/>
      <c r="AA32" s="1394"/>
      <c r="AB32" s="1394"/>
      <c r="AC32" s="1431"/>
      <c r="AD32" s="418">
        <f>IF(O32=O31,0,1)</f>
        <v>0</v>
      </c>
      <c r="AE32" s="418" t="s">
        <v>480</v>
      </c>
      <c r="AF32" s="418" t="str">
        <f t="shared" si="0"/>
        <v>??</v>
      </c>
      <c r="AG32" s="454">
        <f>AG31</f>
        <v>0</v>
      </c>
      <c r="AH32" s="418">
        <f>IF(M32=M31,0,1)</f>
        <v>0</v>
      </c>
    </row>
    <row r="33" spans="1:36" ht="12.95" customHeight="1">
      <c r="A33" s="1418"/>
      <c r="B33" s="1402"/>
      <c r="C33" s="1441"/>
      <c r="D33" s="1424"/>
      <c r="E33" s="1427"/>
      <c r="F33" s="1402"/>
      <c r="G33" s="1402"/>
      <c r="H33" s="1437"/>
      <c r="I33" s="1399"/>
      <c r="J33" s="1402"/>
      <c r="K33" s="1402"/>
      <c r="L33" s="1402"/>
      <c r="M33" s="455"/>
      <c r="N33" s="456"/>
      <c r="O33" s="457"/>
      <c r="P33" s="458"/>
      <c r="Q33" s="458"/>
      <c r="R33" s="459"/>
      <c r="S33" s="459"/>
      <c r="T33" s="459"/>
      <c r="U33" s="459"/>
      <c r="V33" s="459"/>
      <c r="W33" s="458"/>
      <c r="X33" s="1411"/>
      <c r="Y33" s="1388"/>
      <c r="Z33" s="1430"/>
      <c r="AA33" s="1394"/>
      <c r="AB33" s="1394"/>
      <c r="AC33" s="1431"/>
      <c r="AD33" s="418">
        <f>IF(O33=O32,0,IF(O33=O31,0,1))</f>
        <v>0</v>
      </c>
      <c r="AE33" s="418" t="s">
        <v>480</v>
      </c>
      <c r="AF33" s="418" t="str">
        <f t="shared" si="0"/>
        <v>??</v>
      </c>
      <c r="AG33" s="454">
        <f t="shared" ref="AG33:AG40" si="3">AG32</f>
        <v>0</v>
      </c>
      <c r="AH33" s="418">
        <f>IF(M33=M32,0,IF(M33=M31,0,1))</f>
        <v>0</v>
      </c>
    </row>
    <row r="34" spans="1:36" ht="12.95" customHeight="1" thickTop="1" thickBot="1">
      <c r="A34" s="1418"/>
      <c r="B34" s="1402"/>
      <c r="C34" s="1441"/>
      <c r="D34" s="1424"/>
      <c r="E34" s="1427"/>
      <c r="F34" s="1402"/>
      <c r="G34" s="1402"/>
      <c r="H34" s="1437"/>
      <c r="I34" s="1399"/>
      <c r="J34" s="1402"/>
      <c r="K34" s="1402"/>
      <c r="L34" s="1402"/>
      <c r="M34" s="455"/>
      <c r="N34" s="456"/>
      <c r="O34" s="457"/>
      <c r="P34" s="458"/>
      <c r="Q34" s="458"/>
      <c r="R34" s="459"/>
      <c r="S34" s="459"/>
      <c r="T34" s="459"/>
      <c r="U34" s="459"/>
      <c r="V34" s="459"/>
      <c r="W34" s="458"/>
      <c r="X34" s="1411"/>
      <c r="Y34" s="1388"/>
      <c r="Z34" s="1430"/>
      <c r="AA34" s="1394"/>
      <c r="AB34" s="1394"/>
      <c r="AC34" s="1431"/>
      <c r="AD34" s="418">
        <f>IF(O34=O33,0,IF(O34=O32,0,IF(O34=O31,0,1)))</f>
        <v>0</v>
      </c>
      <c r="AE34" s="418" t="s">
        <v>480</v>
      </c>
      <c r="AF34" s="418" t="str">
        <f t="shared" si="0"/>
        <v>??</v>
      </c>
      <c r="AG34" s="454">
        <f t="shared" si="3"/>
        <v>0</v>
      </c>
      <c r="AH34" s="418">
        <f>IF(M34=M33,0,IF(M34=M32,0,IF(M34=M31,0,1)))</f>
        <v>0</v>
      </c>
    </row>
    <row r="35" spans="1:36" ht="12.95" customHeight="1" thickTop="1" thickBot="1">
      <c r="A35" s="1418"/>
      <c r="B35" s="1402"/>
      <c r="C35" s="1441"/>
      <c r="D35" s="1424"/>
      <c r="E35" s="1427"/>
      <c r="F35" s="1402"/>
      <c r="G35" s="1402"/>
      <c r="H35" s="1437"/>
      <c r="I35" s="1399"/>
      <c r="J35" s="1402"/>
      <c r="K35" s="1402"/>
      <c r="L35" s="1402"/>
      <c r="M35" s="455"/>
      <c r="N35" s="456"/>
      <c r="O35" s="457"/>
      <c r="P35" s="458"/>
      <c r="Q35" s="458"/>
      <c r="R35" s="484"/>
      <c r="S35" s="484"/>
      <c r="T35" s="484"/>
      <c r="U35" s="484"/>
      <c r="V35" s="459"/>
      <c r="W35" s="458"/>
      <c r="X35" s="1411"/>
      <c r="Y35" s="1388"/>
      <c r="Z35" s="1430"/>
      <c r="AA35" s="1394"/>
      <c r="AB35" s="1394"/>
      <c r="AC35" s="1431"/>
      <c r="AD35" s="418">
        <f>IF(O35=O34,0,IF(O35=O33,0,IF(O35=O32,0,IF(O35=O31,0,1))))</f>
        <v>0</v>
      </c>
      <c r="AE35" s="418" t="s">
        <v>480</v>
      </c>
      <c r="AF35" s="418" t="str">
        <f t="shared" si="0"/>
        <v>??</v>
      </c>
      <c r="AG35" s="454">
        <f>AG34</f>
        <v>0</v>
      </c>
      <c r="AH35" s="418">
        <f>IF(M35=M34,0,IF(M35=M33,0,IF(M35=M32,0,IF(M35=M31,0,1))))</f>
        <v>0</v>
      </c>
    </row>
    <row r="36" spans="1:36" ht="12.95" customHeight="1">
      <c r="A36" s="1418"/>
      <c r="B36" s="1402"/>
      <c r="C36" s="1441"/>
      <c r="D36" s="1424"/>
      <c r="E36" s="1427"/>
      <c r="F36" s="1402"/>
      <c r="G36" s="1402"/>
      <c r="H36" s="1437"/>
      <c r="I36" s="1399"/>
      <c r="J36" s="1402"/>
      <c r="K36" s="1402"/>
      <c r="L36" s="1402"/>
      <c r="M36" s="455"/>
      <c r="N36" s="456"/>
      <c r="O36" s="457"/>
      <c r="P36" s="458"/>
      <c r="Q36" s="458"/>
      <c r="R36" s="484"/>
      <c r="S36" s="484"/>
      <c r="T36" s="484"/>
      <c r="U36" s="484"/>
      <c r="V36" s="459"/>
      <c r="W36" s="458"/>
      <c r="X36" s="1411"/>
      <c r="Y36" s="1388"/>
      <c r="Z36" s="1430"/>
      <c r="AA36" s="1394"/>
      <c r="AB36" s="1394"/>
      <c r="AC36" s="1431"/>
      <c r="AD36" s="418">
        <f>IF(O36=O35,0,IF(O36=O34,0,IF(O36=O33,0,IF(O36=O32,0,IF(O36=O31,0,1)))))</f>
        <v>0</v>
      </c>
      <c r="AE36" s="418" t="s">
        <v>480</v>
      </c>
      <c r="AF36" s="418" t="str">
        <f t="shared" si="0"/>
        <v>??</v>
      </c>
      <c r="AG36" s="454">
        <f t="shared" si="3"/>
        <v>0</v>
      </c>
      <c r="AH36" s="418">
        <f>IF(M36=M35,0,IF(M36=M34,0,IF(M36=M33,0,IF(M36=M32,0,IF(M36=M31,0,1)))))</f>
        <v>0</v>
      </c>
    </row>
    <row r="37" spans="1:36" ht="12.95" customHeight="1" thickTop="1" thickBot="1">
      <c r="A37" s="1418"/>
      <c r="B37" s="1402"/>
      <c r="C37" s="1441"/>
      <c r="D37" s="1424"/>
      <c r="E37" s="1427"/>
      <c r="F37" s="1402"/>
      <c r="G37" s="1402"/>
      <c r="H37" s="1437"/>
      <c r="I37" s="1399"/>
      <c r="J37" s="1402"/>
      <c r="K37" s="1402"/>
      <c r="L37" s="1402"/>
      <c r="M37" s="455"/>
      <c r="N37" s="456"/>
      <c r="O37" s="457"/>
      <c r="P37" s="458"/>
      <c r="Q37" s="458"/>
      <c r="R37" s="484"/>
      <c r="S37" s="484"/>
      <c r="T37" s="484"/>
      <c r="U37" s="484"/>
      <c r="V37" s="459"/>
      <c r="W37" s="458"/>
      <c r="X37" s="1411"/>
      <c r="Y37" s="1388"/>
      <c r="Z37" s="1434" t="str">
        <f>IF(Z31&gt;9,"Błąd","")</f>
        <v/>
      </c>
      <c r="AA37" s="1394"/>
      <c r="AB37" s="1394"/>
      <c r="AC37" s="1431"/>
      <c r="AD37" s="418">
        <f>IF(O37=O36,0,IF(O37=O35,0,IF(O37=O34,0,IF(O37=O33,0,IF(O37=O32,0,IF(O37=O31,0,1))))))</f>
        <v>0</v>
      </c>
      <c r="AE37" s="418" t="s">
        <v>480</v>
      </c>
      <c r="AF37" s="418" t="str">
        <f t="shared" si="0"/>
        <v>??</v>
      </c>
      <c r="AG37" s="454">
        <f t="shared" si="3"/>
        <v>0</v>
      </c>
      <c r="AH37" s="418">
        <f>IF(M37=M36,0,IF(M37=M35,0,IF(M37=M34,0,IF(M37=M33,0,IF(M37=M32,0,IF(M37=M31,0,1))))))</f>
        <v>0</v>
      </c>
    </row>
    <row r="38" spans="1:36" ht="12.95" customHeight="1" thickTop="1" thickBot="1">
      <c r="A38" s="1418"/>
      <c r="B38" s="1402"/>
      <c r="C38" s="1441"/>
      <c r="D38" s="1424"/>
      <c r="E38" s="1427"/>
      <c r="F38" s="1402"/>
      <c r="G38" s="1402"/>
      <c r="H38" s="1437"/>
      <c r="I38" s="1399"/>
      <c r="J38" s="1402"/>
      <c r="K38" s="1402"/>
      <c r="L38" s="1402"/>
      <c r="M38" s="455"/>
      <c r="N38" s="456"/>
      <c r="O38" s="457"/>
      <c r="P38" s="458"/>
      <c r="Q38" s="458"/>
      <c r="R38" s="459"/>
      <c r="S38" s="459"/>
      <c r="T38" s="459"/>
      <c r="U38" s="459"/>
      <c r="V38" s="459"/>
      <c r="W38" s="458"/>
      <c r="X38" s="1411"/>
      <c r="Y38" s="1388"/>
      <c r="Z38" s="1434"/>
      <c r="AA38" s="1394"/>
      <c r="AB38" s="1394"/>
      <c r="AC38" s="1431"/>
      <c r="AD38" s="418">
        <f>IF(O38=O37,0,IF(O38=O36,0,IF(O38=O35,0,IF(O38=O34,0,IF(O38=O33,0,IF(O38=O32,0,IF(O38=O31,0,1)))))))</f>
        <v>0</v>
      </c>
      <c r="AE38" s="418" t="s">
        <v>480</v>
      </c>
      <c r="AF38" s="418" t="str">
        <f t="shared" si="0"/>
        <v>??</v>
      </c>
      <c r="AG38" s="454">
        <f t="shared" si="3"/>
        <v>0</v>
      </c>
      <c r="AH38" s="418">
        <f>IF(M38=M37,0,IF(M38=M36,0,IF(M38=M35,0,IF(M38=M34,0,IF(M38=M33,0,IF(M38=M32,0,IF(M38=M31,0,1)))))))</f>
        <v>0</v>
      </c>
    </row>
    <row r="39" spans="1:36" ht="12.95" customHeight="1" thickTop="1" thickBot="1">
      <c r="A39" s="1418"/>
      <c r="B39" s="1402"/>
      <c r="C39" s="1441"/>
      <c r="D39" s="1424"/>
      <c r="E39" s="1427"/>
      <c r="F39" s="1402"/>
      <c r="G39" s="1402"/>
      <c r="H39" s="1437"/>
      <c r="I39" s="1399"/>
      <c r="J39" s="1402"/>
      <c r="K39" s="1402"/>
      <c r="L39" s="1402"/>
      <c r="M39" s="455"/>
      <c r="N39" s="456"/>
      <c r="O39" s="457"/>
      <c r="P39" s="458"/>
      <c r="Q39" s="458"/>
      <c r="R39" s="459"/>
      <c r="S39" s="459"/>
      <c r="T39" s="459"/>
      <c r="U39" s="459"/>
      <c r="V39" s="459"/>
      <c r="W39" s="458"/>
      <c r="X39" s="1411"/>
      <c r="Y39" s="1388"/>
      <c r="Z39" s="1434"/>
      <c r="AA39" s="1394"/>
      <c r="AB39" s="1394"/>
      <c r="AC39" s="1431"/>
      <c r="AD39" s="418">
        <f>IF(O39=O38,0,IF(O39=O37,0,IF(O39=O36,0,IF(O39=O35,0,IF(O39=O34,0,IF(O39=O33,0,IF(O39=O32,0,IF(O39=31,0,1))))))))</f>
        <v>0</v>
      </c>
      <c r="AE39" s="418" t="s">
        <v>480</v>
      </c>
      <c r="AF39" s="418" t="str">
        <f t="shared" si="0"/>
        <v>??</v>
      </c>
      <c r="AG39" s="454">
        <f t="shared" si="3"/>
        <v>0</v>
      </c>
      <c r="AH39" s="418">
        <f>IF(M39=M38,0,IF(M39=M37,0,IF(M39=M36,0,IF(M39=M35,0,IF(M39=M34,0,IF(M39=M33,0,IF(M39=M32,0,IF(M39=M31,0,1))))))))</f>
        <v>0</v>
      </c>
    </row>
    <row r="40" spans="1:36" ht="12.95" customHeight="1" thickTop="1" thickBot="1">
      <c r="A40" s="1419"/>
      <c r="B40" s="1403"/>
      <c r="C40" s="1442"/>
      <c r="D40" s="1425"/>
      <c r="E40" s="1428"/>
      <c r="F40" s="1403"/>
      <c r="G40" s="1403"/>
      <c r="H40" s="1438"/>
      <c r="I40" s="1400"/>
      <c r="J40" s="1403"/>
      <c r="K40" s="1403"/>
      <c r="L40" s="1403"/>
      <c r="M40" s="462"/>
      <c r="N40" s="463"/>
      <c r="O40" s="464"/>
      <c r="P40" s="465"/>
      <c r="Q40" s="465"/>
      <c r="R40" s="466"/>
      <c r="S40" s="466"/>
      <c r="T40" s="466"/>
      <c r="U40" s="466"/>
      <c r="V40" s="466"/>
      <c r="W40" s="465"/>
      <c r="X40" s="1412"/>
      <c r="Y40" s="1389"/>
      <c r="Z40" s="1435"/>
      <c r="AA40" s="1395"/>
      <c r="AB40" s="1395"/>
      <c r="AC40" s="1431"/>
      <c r="AD40" s="418">
        <f>IF(O40=O39,0,IF(O40=O38,0,IF(O40=O37,0,IF(O40=O36,0,IF(O40=O35,0,IF(O40=O34,0,IF(O40=O33,0,IF(O40=O32,0,IF(O40=O31,0,1)))))))))</f>
        <v>0</v>
      </c>
      <c r="AE40" s="418" t="s">
        <v>480</v>
      </c>
      <c r="AF40" s="418" t="str">
        <f t="shared" si="0"/>
        <v>??</v>
      </c>
      <c r="AG40" s="454">
        <f t="shared" si="3"/>
        <v>0</v>
      </c>
      <c r="AH40" s="418">
        <f>IF(M40=M39,0,IF(M40=M38,0,IF(M40=M37,0,IF(M40=M36,0,IF(M40=M35,0,IF(M40=M34,0,IF(M40=M33,0,IF(M40=M32,0,IF(M40=M31,0,1)))))))))</f>
        <v>0</v>
      </c>
    </row>
    <row r="41" spans="1:36" ht="12.95" customHeight="1" thickTop="1" thickBot="1">
      <c r="A41" s="1418"/>
      <c r="B41" s="1401"/>
      <c r="C41" s="1441"/>
      <c r="D41" s="1423"/>
      <c r="E41" s="1426"/>
      <c r="F41" s="1401"/>
      <c r="G41" s="1401"/>
      <c r="H41" s="1436"/>
      <c r="I41" s="1439" t="s">
        <v>98</v>
      </c>
      <c r="J41" s="1401"/>
      <c r="K41" s="1401"/>
      <c r="L41" s="1401"/>
      <c r="M41" s="447"/>
      <c r="N41" s="448"/>
      <c r="O41" s="449"/>
      <c r="P41" s="450"/>
      <c r="Q41" s="450"/>
      <c r="R41" s="484"/>
      <c r="S41" s="484"/>
      <c r="T41" s="484"/>
      <c r="U41" s="484"/>
      <c r="V41" s="484"/>
      <c r="W41" s="485"/>
      <c r="X41" s="1411">
        <f>SUM(R41:W50)</f>
        <v>0</v>
      </c>
      <c r="Y41" s="1388"/>
      <c r="Z41" s="1429">
        <f>IF((X41-Y41)&gt;=0,X41-Y41,0)</f>
        <v>0</v>
      </c>
      <c r="AA41" s="1393">
        <f>IF(X41=0,0,IF(X41&gt;=Y41,1,(X41+(18-Y41))/18))</f>
        <v>0</v>
      </c>
      <c r="AB41" s="1393" t="str">
        <f>IF(AA41=1,"pe",IF(AA41&gt;0,"ne",""))</f>
        <v/>
      </c>
      <c r="AC41" s="1431"/>
      <c r="AD41" s="418">
        <v>1</v>
      </c>
      <c r="AE41" s="418" t="s">
        <v>480</v>
      </c>
      <c r="AF41" s="418" t="str">
        <f t="shared" si="0"/>
        <v>??</v>
      </c>
      <c r="AG41" s="454">
        <f>$C41</f>
        <v>0</v>
      </c>
      <c r="AH41" s="419">
        <v>1</v>
      </c>
      <c r="AJ41" s="419" t="s">
        <v>449</v>
      </c>
    </row>
    <row r="42" spans="1:36" ht="12.95" customHeight="1" thickTop="1" thickBot="1">
      <c r="A42" s="1418"/>
      <c r="B42" s="1402"/>
      <c r="C42" s="1441"/>
      <c r="D42" s="1424"/>
      <c r="E42" s="1427"/>
      <c r="F42" s="1402"/>
      <c r="G42" s="1402"/>
      <c r="H42" s="1437"/>
      <c r="I42" s="1440"/>
      <c r="J42" s="1402"/>
      <c r="K42" s="1402"/>
      <c r="L42" s="1402"/>
      <c r="M42" s="455"/>
      <c r="N42" s="456"/>
      <c r="O42" s="457"/>
      <c r="P42" s="458"/>
      <c r="Q42" s="458"/>
      <c r="R42" s="459"/>
      <c r="S42" s="459"/>
      <c r="T42" s="459"/>
      <c r="U42" s="459"/>
      <c r="V42" s="459"/>
      <c r="W42" s="458"/>
      <c r="X42" s="1411"/>
      <c r="Y42" s="1388"/>
      <c r="Z42" s="1430"/>
      <c r="AA42" s="1394"/>
      <c r="AB42" s="1394"/>
      <c r="AC42" s="1431"/>
      <c r="AD42" s="418">
        <f>IF(O42=O41,0,1)</f>
        <v>0</v>
      </c>
      <c r="AE42" s="418" t="s">
        <v>480</v>
      </c>
      <c r="AF42" s="418" t="str">
        <f t="shared" si="0"/>
        <v>??</v>
      </c>
      <c r="AG42" s="454">
        <f>AG41</f>
        <v>0</v>
      </c>
      <c r="AH42" s="418">
        <f>IF(M42=M41,0,1)</f>
        <v>0</v>
      </c>
    </row>
    <row r="43" spans="1:36" ht="12.95" customHeight="1" thickTop="1" thickBot="1">
      <c r="A43" s="1418"/>
      <c r="B43" s="1402"/>
      <c r="C43" s="1441"/>
      <c r="D43" s="1424"/>
      <c r="E43" s="1427"/>
      <c r="F43" s="1402"/>
      <c r="G43" s="1402"/>
      <c r="H43" s="1437"/>
      <c r="I43" s="1399"/>
      <c r="J43" s="1402"/>
      <c r="K43" s="1402"/>
      <c r="L43" s="1402"/>
      <c r="M43" s="455"/>
      <c r="N43" s="456"/>
      <c r="O43" s="457"/>
      <c r="P43" s="458"/>
      <c r="Q43" s="458"/>
      <c r="R43" s="459"/>
      <c r="S43" s="459"/>
      <c r="T43" s="459"/>
      <c r="U43" s="459"/>
      <c r="V43" s="459"/>
      <c r="W43" s="458"/>
      <c r="X43" s="1411"/>
      <c r="Y43" s="1388"/>
      <c r="Z43" s="1430"/>
      <c r="AA43" s="1394"/>
      <c r="AB43" s="1394"/>
      <c r="AC43" s="1431"/>
      <c r="AD43" s="418">
        <f>IF(O43=O42,0,IF(O43=O41,0,1))</f>
        <v>0</v>
      </c>
      <c r="AE43" s="418" t="s">
        <v>480</v>
      </c>
      <c r="AF43" s="418" t="str">
        <f t="shared" si="0"/>
        <v>??</v>
      </c>
      <c r="AG43" s="454">
        <f t="shared" ref="AG43:AG60" si="4">AG42</f>
        <v>0</v>
      </c>
      <c r="AH43" s="418">
        <f>IF(M43=M42,0,IF(M43=M41,0,1))</f>
        <v>0</v>
      </c>
    </row>
    <row r="44" spans="1:36" ht="12.95" customHeight="1" thickTop="1" thickBot="1">
      <c r="A44" s="1418"/>
      <c r="B44" s="1402"/>
      <c r="C44" s="1441"/>
      <c r="D44" s="1424"/>
      <c r="E44" s="1427"/>
      <c r="F44" s="1402"/>
      <c r="G44" s="1402"/>
      <c r="H44" s="1437"/>
      <c r="I44" s="1399"/>
      <c r="J44" s="1402"/>
      <c r="K44" s="1402"/>
      <c r="L44" s="1402"/>
      <c r="M44" s="455"/>
      <c r="N44" s="456"/>
      <c r="O44" s="457"/>
      <c r="P44" s="458"/>
      <c r="Q44" s="458"/>
      <c r="R44" s="459"/>
      <c r="S44" s="459"/>
      <c r="T44" s="459"/>
      <c r="U44" s="459"/>
      <c r="V44" s="459"/>
      <c r="W44" s="458"/>
      <c r="X44" s="1411"/>
      <c r="Y44" s="1388"/>
      <c r="Z44" s="1430"/>
      <c r="AA44" s="1394"/>
      <c r="AB44" s="1394"/>
      <c r="AC44" s="1431"/>
      <c r="AD44" s="418">
        <f>IF(O44=O43,0,IF(O44=O42,0,IF(O44=O41,0,1)))</f>
        <v>0</v>
      </c>
      <c r="AE44" s="418" t="s">
        <v>480</v>
      </c>
      <c r="AF44" s="418" t="str">
        <f t="shared" si="0"/>
        <v>??</v>
      </c>
      <c r="AG44" s="454">
        <f t="shared" si="4"/>
        <v>0</v>
      </c>
      <c r="AH44" s="418">
        <f>IF(M44=M43,0,IF(M44=M42,0,IF(M44=M41,0,1)))</f>
        <v>0</v>
      </c>
    </row>
    <row r="45" spans="1:36" ht="12.95" customHeight="1" thickTop="1" thickBot="1">
      <c r="A45" s="1418"/>
      <c r="B45" s="1402"/>
      <c r="C45" s="1441"/>
      <c r="D45" s="1424"/>
      <c r="E45" s="1427"/>
      <c r="F45" s="1402"/>
      <c r="G45" s="1402"/>
      <c r="H45" s="1437"/>
      <c r="I45" s="1399"/>
      <c r="J45" s="1402"/>
      <c r="K45" s="1402"/>
      <c r="L45" s="1402"/>
      <c r="M45" s="455"/>
      <c r="N45" s="456"/>
      <c r="O45" s="457"/>
      <c r="P45" s="458"/>
      <c r="Q45" s="458"/>
      <c r="R45" s="484"/>
      <c r="S45" s="484"/>
      <c r="T45" s="484"/>
      <c r="U45" s="484"/>
      <c r="V45" s="459"/>
      <c r="W45" s="458"/>
      <c r="X45" s="1411"/>
      <c r="Y45" s="1388"/>
      <c r="Z45" s="1430"/>
      <c r="AA45" s="1394"/>
      <c r="AB45" s="1394"/>
      <c r="AC45" s="1431"/>
      <c r="AD45" s="418">
        <f>IF(O45=O44,0,IF(O45=O43,0,IF(O45=O42,0,IF(O45=O41,0,1))))</f>
        <v>0</v>
      </c>
      <c r="AE45" s="418" t="s">
        <v>480</v>
      </c>
      <c r="AF45" s="418" t="str">
        <f t="shared" si="0"/>
        <v>??</v>
      </c>
      <c r="AG45" s="454">
        <f t="shared" si="4"/>
        <v>0</v>
      </c>
      <c r="AH45" s="418">
        <f>IF(M45=M44,0,IF(M45=M43,0,IF(M45=M42,0,IF(M45=M41,0,1))))</f>
        <v>0</v>
      </c>
    </row>
    <row r="46" spans="1:36" ht="12.95" customHeight="1" thickTop="1" thickBot="1">
      <c r="A46" s="1418"/>
      <c r="B46" s="1402"/>
      <c r="C46" s="1441"/>
      <c r="D46" s="1424"/>
      <c r="E46" s="1427"/>
      <c r="F46" s="1402"/>
      <c r="G46" s="1402"/>
      <c r="H46" s="1437"/>
      <c r="I46" s="1399"/>
      <c r="J46" s="1402"/>
      <c r="K46" s="1402"/>
      <c r="L46" s="1402"/>
      <c r="M46" s="455"/>
      <c r="N46" s="456"/>
      <c r="O46" s="457"/>
      <c r="P46" s="458"/>
      <c r="Q46" s="458"/>
      <c r="R46" s="484"/>
      <c r="S46" s="484"/>
      <c r="T46" s="484"/>
      <c r="U46" s="484"/>
      <c r="V46" s="459"/>
      <c r="W46" s="458"/>
      <c r="X46" s="1411"/>
      <c r="Y46" s="1388"/>
      <c r="Z46" s="1430"/>
      <c r="AA46" s="1394"/>
      <c r="AB46" s="1394"/>
      <c r="AC46" s="1431"/>
      <c r="AD46" s="418">
        <f>IF(O46=O45,0,IF(O46=O44,0,IF(O46=O43,0,IF(O46=O42,0,IF(O46=O41,0,1)))))</f>
        <v>0</v>
      </c>
      <c r="AE46" s="418" t="s">
        <v>480</v>
      </c>
      <c r="AF46" s="418" t="str">
        <f t="shared" si="0"/>
        <v>??</v>
      </c>
      <c r="AG46" s="454">
        <f>AG43</f>
        <v>0</v>
      </c>
      <c r="AH46" s="418">
        <f>IF(M46=M45,0,IF(M46=M44,0,IF(M46=M43,0,IF(M46=M42,0,IF(M46=M41,0,1)))))</f>
        <v>0</v>
      </c>
    </row>
    <row r="47" spans="1:36" ht="12.95" customHeight="1" thickTop="1" thickBot="1">
      <c r="A47" s="1418"/>
      <c r="B47" s="1402"/>
      <c r="C47" s="1441"/>
      <c r="D47" s="1424"/>
      <c r="E47" s="1427"/>
      <c r="F47" s="1402"/>
      <c r="G47" s="1402"/>
      <c r="H47" s="1437"/>
      <c r="I47" s="1399"/>
      <c r="J47" s="1402"/>
      <c r="K47" s="1402"/>
      <c r="L47" s="1402"/>
      <c r="M47" s="455"/>
      <c r="N47" s="456"/>
      <c r="O47" s="457"/>
      <c r="P47" s="458"/>
      <c r="Q47" s="458"/>
      <c r="R47" s="484"/>
      <c r="S47" s="484"/>
      <c r="T47" s="484"/>
      <c r="U47" s="484"/>
      <c r="V47" s="459"/>
      <c r="W47" s="458"/>
      <c r="X47" s="1411"/>
      <c r="Y47" s="1388"/>
      <c r="Z47" s="1434" t="str">
        <f>IF(Z41&gt;9,"Błąd","")</f>
        <v/>
      </c>
      <c r="AA47" s="1394"/>
      <c r="AB47" s="1394"/>
      <c r="AC47" s="1431"/>
      <c r="AD47" s="418">
        <f>IF(O47=O46,0,IF(O47=O45,0,IF(O47=O44,0,IF(O47=O43,0,IF(O47=O42,0,IF(O47=O41,0,1))))))</f>
        <v>0</v>
      </c>
      <c r="AE47" s="418" t="s">
        <v>480</v>
      </c>
      <c r="AF47" s="418" t="str">
        <f t="shared" si="0"/>
        <v>??</v>
      </c>
      <c r="AG47" s="454">
        <f t="shared" si="4"/>
        <v>0</v>
      </c>
      <c r="AH47" s="418">
        <f>IF(M47=M46,0,IF(M47=M45,0,IF(M47=M44,0,IF(M47=M43,0,IF(M47=M42,0,IF(M47=M41,0,1))))))</f>
        <v>0</v>
      </c>
    </row>
    <row r="48" spans="1:36" ht="12.95" customHeight="1" thickTop="1" thickBot="1">
      <c r="A48" s="1418"/>
      <c r="B48" s="1402"/>
      <c r="C48" s="1441"/>
      <c r="D48" s="1424"/>
      <c r="E48" s="1427"/>
      <c r="F48" s="1402"/>
      <c r="G48" s="1402"/>
      <c r="H48" s="1437"/>
      <c r="I48" s="1399"/>
      <c r="J48" s="1402"/>
      <c r="K48" s="1402"/>
      <c r="L48" s="1402"/>
      <c r="M48" s="455"/>
      <c r="N48" s="456"/>
      <c r="O48" s="457"/>
      <c r="P48" s="458"/>
      <c r="Q48" s="458"/>
      <c r="R48" s="459"/>
      <c r="S48" s="459"/>
      <c r="T48" s="459"/>
      <c r="U48" s="459"/>
      <c r="V48" s="459"/>
      <c r="W48" s="458"/>
      <c r="X48" s="1411"/>
      <c r="Y48" s="1388"/>
      <c r="Z48" s="1434"/>
      <c r="AA48" s="1394"/>
      <c r="AB48" s="1394"/>
      <c r="AC48" s="1431"/>
      <c r="AD48" s="418">
        <f>IF(O48=O47,0,IF(O48=O46,0,IF(O48=O45,0,IF(O48=O44,0,IF(O48=O43,0,IF(O48=O42,0,IF(O48=O41,0,1)))))))</f>
        <v>0</v>
      </c>
      <c r="AE48" s="418" t="s">
        <v>480</v>
      </c>
      <c r="AF48" s="418" t="str">
        <f t="shared" si="0"/>
        <v>??</v>
      </c>
      <c r="AG48" s="454">
        <f t="shared" si="4"/>
        <v>0</v>
      </c>
      <c r="AH48" s="418">
        <f>IF(M48=M47,0,IF(M48=M46,0,IF(M48=M45,0,IF(M48=M44,0,IF(M48=M43,0,IF(M48=M42,0,IF(M48=M41,0,1)))))))</f>
        <v>0</v>
      </c>
    </row>
    <row r="49" spans="1:34" ht="12.95" customHeight="1" thickTop="1" thickBot="1">
      <c r="A49" s="1418"/>
      <c r="B49" s="1402"/>
      <c r="C49" s="1441"/>
      <c r="D49" s="1424"/>
      <c r="E49" s="1427"/>
      <c r="F49" s="1402"/>
      <c r="G49" s="1402"/>
      <c r="H49" s="1437"/>
      <c r="I49" s="1399"/>
      <c r="J49" s="1402"/>
      <c r="K49" s="1402"/>
      <c r="L49" s="1402"/>
      <c r="M49" s="455"/>
      <c r="N49" s="456"/>
      <c r="O49" s="457"/>
      <c r="P49" s="458"/>
      <c r="Q49" s="458"/>
      <c r="R49" s="459"/>
      <c r="S49" s="459"/>
      <c r="T49" s="459"/>
      <c r="U49" s="459"/>
      <c r="V49" s="459"/>
      <c r="W49" s="458"/>
      <c r="X49" s="1411"/>
      <c r="Y49" s="1388"/>
      <c r="Z49" s="1434"/>
      <c r="AA49" s="1394"/>
      <c r="AB49" s="1394"/>
      <c r="AC49" s="1431"/>
      <c r="AD49" s="418">
        <f>IF(O49=O48,0,IF(O49=O47,0,IF(O49=O46,0,IF(O49=O45,0,IF(O49=O44,0,IF(O49=O43,0,IF(O49=O42,0,IF(O49=31,0,1))))))))</f>
        <v>0</v>
      </c>
      <c r="AE49" s="418" t="s">
        <v>480</v>
      </c>
      <c r="AF49" s="418" t="str">
        <f t="shared" si="0"/>
        <v>??</v>
      </c>
      <c r="AG49" s="454">
        <f t="shared" si="4"/>
        <v>0</v>
      </c>
      <c r="AH49" s="418">
        <f>IF(M49=M48,0,IF(M49=M47,0,IF(M49=M46,0,IF(M49=M45,0,IF(M49=M44,0,IF(M49=M43,0,IF(M49=M42,0,IF(M49=M41,0,1))))))))</f>
        <v>0</v>
      </c>
    </row>
    <row r="50" spans="1:34" ht="12.95" customHeight="1" thickTop="1" thickBot="1">
      <c r="A50" s="1419"/>
      <c r="B50" s="1403"/>
      <c r="C50" s="1442"/>
      <c r="D50" s="1425"/>
      <c r="E50" s="1428"/>
      <c r="F50" s="1403"/>
      <c r="G50" s="1403"/>
      <c r="H50" s="1438"/>
      <c r="I50" s="1400"/>
      <c r="J50" s="1403"/>
      <c r="K50" s="1403"/>
      <c r="L50" s="1403"/>
      <c r="M50" s="462"/>
      <c r="N50" s="463"/>
      <c r="O50" s="464"/>
      <c r="P50" s="465"/>
      <c r="Q50" s="465"/>
      <c r="R50" s="466"/>
      <c r="S50" s="466"/>
      <c r="T50" s="466"/>
      <c r="U50" s="466"/>
      <c r="V50" s="466"/>
      <c r="W50" s="465"/>
      <c r="X50" s="1412"/>
      <c r="Y50" s="1389"/>
      <c r="Z50" s="1435"/>
      <c r="AA50" s="1395"/>
      <c r="AB50" s="1395"/>
      <c r="AC50" s="1431"/>
      <c r="AD50" s="418">
        <f>IF(O50=O49,0,IF(O50=O48,0,IF(O50=O47,0,IF(O50=O46,0,IF(O50=O45,0,IF(O50=O44,0,IF(O50=O43,0,IF(O50=O42,0,IF(O50=O41,0,1)))))))))</f>
        <v>0</v>
      </c>
      <c r="AE50" s="418" t="s">
        <v>480</v>
      </c>
      <c r="AF50" s="418" t="str">
        <f t="shared" si="0"/>
        <v>??</v>
      </c>
      <c r="AG50" s="454">
        <f t="shared" si="4"/>
        <v>0</v>
      </c>
      <c r="AH50" s="418">
        <f>IF(M50=M49,0,IF(M50=M48,0,IF(M50=M47,0,IF(M50=M46,0,IF(M50=M45,0,IF(M50=M44,0,IF(M50=M43,0,IF(M50=M42,0,IF(M50=M41,0,1)))))))))</f>
        <v>0</v>
      </c>
    </row>
    <row r="51" spans="1:34" ht="12.95" customHeight="1" thickTop="1">
      <c r="A51" s="1418"/>
      <c r="B51" s="1401"/>
      <c r="C51" s="1441"/>
      <c r="D51" s="1423"/>
      <c r="E51" s="1426"/>
      <c r="F51" s="1401"/>
      <c r="G51" s="1401"/>
      <c r="H51" s="1436"/>
      <c r="I51" s="1439" t="s">
        <v>98</v>
      </c>
      <c r="J51" s="1401"/>
      <c r="K51" s="1401"/>
      <c r="L51" s="1401"/>
      <c r="M51" s="447"/>
      <c r="N51" s="448"/>
      <c r="O51" s="449"/>
      <c r="P51" s="450"/>
      <c r="Q51" s="450"/>
      <c r="R51" s="484"/>
      <c r="S51" s="484"/>
      <c r="T51" s="484"/>
      <c r="U51" s="484"/>
      <c r="V51" s="484"/>
      <c r="W51" s="485"/>
      <c r="X51" s="1411">
        <f>SUM(R51:W60)</f>
        <v>0</v>
      </c>
      <c r="Y51" s="1388"/>
      <c r="Z51" s="1429">
        <f>IF((X51-Y51)&gt;=0,X51-Y51,0)</f>
        <v>0</v>
      </c>
      <c r="AA51" s="1393">
        <f>IF(X51=0,0,IF(X51&gt;=Y51,1,(X51+(18-Y51))/18))</f>
        <v>0</v>
      </c>
      <c r="AB51" s="1393" t="str">
        <f>IF(AA51=1,"pe",IF(AA51&gt;0,"ne",""))</f>
        <v/>
      </c>
      <c r="AC51" s="1443"/>
      <c r="AD51" s="418">
        <v>1</v>
      </c>
      <c r="AE51" s="418" t="s">
        <v>480</v>
      </c>
      <c r="AF51" s="418" t="str">
        <f t="shared" si="0"/>
        <v>??</v>
      </c>
      <c r="AG51" s="454">
        <f>$C51</f>
        <v>0</v>
      </c>
      <c r="AH51" s="419">
        <v>1</v>
      </c>
    </row>
    <row r="52" spans="1:34" ht="12.95" customHeight="1">
      <c r="A52" s="1418"/>
      <c r="B52" s="1402"/>
      <c r="C52" s="1441"/>
      <c r="D52" s="1424"/>
      <c r="E52" s="1427"/>
      <c r="F52" s="1402"/>
      <c r="G52" s="1402"/>
      <c r="H52" s="1437"/>
      <c r="I52" s="1440"/>
      <c r="J52" s="1402"/>
      <c r="K52" s="1402"/>
      <c r="L52" s="1402"/>
      <c r="M52" s="455"/>
      <c r="N52" s="456"/>
      <c r="O52" s="457"/>
      <c r="P52" s="458"/>
      <c r="Q52" s="458"/>
      <c r="R52" s="459"/>
      <c r="S52" s="459"/>
      <c r="T52" s="459"/>
      <c r="U52" s="459"/>
      <c r="V52" s="459"/>
      <c r="W52" s="458"/>
      <c r="X52" s="1411"/>
      <c r="Y52" s="1388"/>
      <c r="Z52" s="1430"/>
      <c r="AA52" s="1394"/>
      <c r="AB52" s="1394"/>
      <c r="AC52" s="1444"/>
      <c r="AD52" s="418">
        <f>IF(O52=O51,0,1)</f>
        <v>0</v>
      </c>
      <c r="AE52" s="418" t="s">
        <v>480</v>
      </c>
      <c r="AF52" s="418" t="str">
        <f t="shared" si="0"/>
        <v>??</v>
      </c>
      <c r="AG52" s="454">
        <f>AG51</f>
        <v>0</v>
      </c>
      <c r="AH52" s="418">
        <f>IF(M52=M51,0,1)</f>
        <v>0</v>
      </c>
    </row>
    <row r="53" spans="1:34" ht="12.95" customHeight="1">
      <c r="A53" s="1418"/>
      <c r="B53" s="1402"/>
      <c r="C53" s="1441"/>
      <c r="D53" s="1424"/>
      <c r="E53" s="1427"/>
      <c r="F53" s="1402"/>
      <c r="G53" s="1402"/>
      <c r="H53" s="1437"/>
      <c r="I53" s="1399"/>
      <c r="J53" s="1402"/>
      <c r="K53" s="1402"/>
      <c r="L53" s="1402"/>
      <c r="M53" s="455"/>
      <c r="N53" s="456"/>
      <c r="O53" s="457"/>
      <c r="P53" s="458"/>
      <c r="Q53" s="458"/>
      <c r="R53" s="459"/>
      <c r="S53" s="459"/>
      <c r="T53" s="459"/>
      <c r="U53" s="459"/>
      <c r="V53" s="459"/>
      <c r="W53" s="458"/>
      <c r="X53" s="1411"/>
      <c r="Y53" s="1388"/>
      <c r="Z53" s="1430"/>
      <c r="AA53" s="1394"/>
      <c r="AB53" s="1394"/>
      <c r="AC53" s="1444"/>
      <c r="AD53" s="418">
        <f>IF(O53=O52,0,IF(O53=O51,0,1))</f>
        <v>0</v>
      </c>
      <c r="AE53" s="418" t="s">
        <v>480</v>
      </c>
      <c r="AF53" s="418" t="str">
        <f t="shared" si="0"/>
        <v>??</v>
      </c>
      <c r="AG53" s="454">
        <f t="shared" si="4"/>
        <v>0</v>
      </c>
      <c r="AH53" s="418">
        <f>IF(M53=M52,0,IF(M53=M51,0,1))</f>
        <v>0</v>
      </c>
    </row>
    <row r="54" spans="1:34" ht="13.5" customHeight="1">
      <c r="A54" s="1418"/>
      <c r="B54" s="1402"/>
      <c r="C54" s="1441"/>
      <c r="D54" s="1424"/>
      <c r="E54" s="1427"/>
      <c r="F54" s="1402"/>
      <c r="G54" s="1402"/>
      <c r="H54" s="1437"/>
      <c r="I54" s="1399"/>
      <c r="J54" s="1402"/>
      <c r="K54" s="1402"/>
      <c r="L54" s="1402"/>
      <c r="M54" s="455"/>
      <c r="N54" s="456"/>
      <c r="O54" s="457"/>
      <c r="P54" s="458"/>
      <c r="Q54" s="458"/>
      <c r="R54" s="459"/>
      <c r="S54" s="459"/>
      <c r="T54" s="459"/>
      <c r="U54" s="459"/>
      <c r="V54" s="459"/>
      <c r="W54" s="458"/>
      <c r="X54" s="1411"/>
      <c r="Y54" s="1388"/>
      <c r="Z54" s="1430"/>
      <c r="AA54" s="1394"/>
      <c r="AB54" s="1394"/>
      <c r="AC54" s="1444"/>
      <c r="AD54" s="418">
        <f>IF(O54=O53,0,IF(O54=O52,0,IF(O54=O51,0,1)))</f>
        <v>0</v>
      </c>
      <c r="AE54" s="418" t="s">
        <v>480</v>
      </c>
      <c r="AF54" s="418" t="str">
        <f t="shared" si="0"/>
        <v>??</v>
      </c>
      <c r="AG54" s="454">
        <f t="shared" si="4"/>
        <v>0</v>
      </c>
      <c r="AH54" s="418">
        <f>IF(M54=M53,0,IF(M54=M52,0,IF(M54=M51,0,1)))</f>
        <v>0</v>
      </c>
    </row>
    <row r="55" spans="1:34" ht="13.5" customHeight="1">
      <c r="A55" s="1418"/>
      <c r="B55" s="1402"/>
      <c r="C55" s="1441"/>
      <c r="D55" s="1424"/>
      <c r="E55" s="1427"/>
      <c r="F55" s="1402"/>
      <c r="G55" s="1402"/>
      <c r="H55" s="1437"/>
      <c r="I55" s="1399"/>
      <c r="J55" s="1402"/>
      <c r="K55" s="1402"/>
      <c r="L55" s="1402"/>
      <c r="M55" s="455"/>
      <c r="N55" s="456"/>
      <c r="O55" s="457"/>
      <c r="P55" s="458"/>
      <c r="Q55" s="458"/>
      <c r="R55" s="484"/>
      <c r="S55" s="484"/>
      <c r="T55" s="484"/>
      <c r="U55" s="484"/>
      <c r="V55" s="459"/>
      <c r="W55" s="458"/>
      <c r="X55" s="1411"/>
      <c r="Y55" s="1388"/>
      <c r="Z55" s="1430"/>
      <c r="AA55" s="1394"/>
      <c r="AB55" s="1394"/>
      <c r="AC55" s="1444"/>
      <c r="AD55" s="418">
        <f>IF(O55=O54,0,IF(O55=O53,0,IF(O55=O52,0,IF(O55=O51,0,1))))</f>
        <v>0</v>
      </c>
      <c r="AE55" s="418" t="s">
        <v>480</v>
      </c>
      <c r="AF55" s="418" t="str">
        <f t="shared" si="0"/>
        <v>??</v>
      </c>
      <c r="AG55" s="454">
        <f t="shared" si="4"/>
        <v>0</v>
      </c>
      <c r="AH55" s="418">
        <f>IF(M55=M54,0,IF(M55=M53,0,IF(M55=M52,0,IF(M55=M51,0,1))))</f>
        <v>0</v>
      </c>
    </row>
    <row r="56" spans="1:34" ht="13.5" customHeight="1">
      <c r="A56" s="1418"/>
      <c r="B56" s="1402"/>
      <c r="C56" s="1441"/>
      <c r="D56" s="1424"/>
      <c r="E56" s="1427"/>
      <c r="F56" s="1402"/>
      <c r="G56" s="1402"/>
      <c r="H56" s="1437"/>
      <c r="I56" s="1399"/>
      <c r="J56" s="1402"/>
      <c r="K56" s="1402"/>
      <c r="L56" s="1402"/>
      <c r="M56" s="455"/>
      <c r="N56" s="456"/>
      <c r="O56" s="457"/>
      <c r="P56" s="458"/>
      <c r="Q56" s="458"/>
      <c r="R56" s="484"/>
      <c r="S56" s="484"/>
      <c r="T56" s="484"/>
      <c r="U56" s="484"/>
      <c r="V56" s="459"/>
      <c r="W56" s="458"/>
      <c r="X56" s="1411"/>
      <c r="Y56" s="1388"/>
      <c r="Z56" s="1430"/>
      <c r="AA56" s="1394"/>
      <c r="AB56" s="1394"/>
      <c r="AC56" s="1444"/>
      <c r="AD56" s="418">
        <f>IF(O56=O55,0,IF(O56=O54,0,IF(O56=O53,0,IF(O56=O52,0,IF(O56=O51,0,1)))))</f>
        <v>0</v>
      </c>
      <c r="AE56" s="418" t="s">
        <v>480</v>
      </c>
      <c r="AF56" s="418" t="str">
        <f t="shared" si="0"/>
        <v>??</v>
      </c>
      <c r="AG56" s="454">
        <f t="shared" si="4"/>
        <v>0</v>
      </c>
      <c r="AH56" s="418">
        <f>IF(M56=M55,0,IF(M56=M54,0,IF(M56=M53,0,IF(M56=M52,0,IF(M56=M51,0,1)))))</f>
        <v>0</v>
      </c>
    </row>
    <row r="57" spans="1:34" ht="12.95" customHeight="1">
      <c r="A57" s="1418"/>
      <c r="B57" s="1402"/>
      <c r="C57" s="1441"/>
      <c r="D57" s="1424"/>
      <c r="E57" s="1427"/>
      <c r="F57" s="1402"/>
      <c r="G57" s="1402"/>
      <c r="H57" s="1437"/>
      <c r="I57" s="1399"/>
      <c r="J57" s="1402"/>
      <c r="K57" s="1402"/>
      <c r="L57" s="1402"/>
      <c r="M57" s="455"/>
      <c r="N57" s="456"/>
      <c r="O57" s="457"/>
      <c r="P57" s="458"/>
      <c r="Q57" s="458"/>
      <c r="R57" s="484"/>
      <c r="S57" s="484"/>
      <c r="T57" s="484"/>
      <c r="U57" s="484"/>
      <c r="V57" s="459"/>
      <c r="W57" s="458"/>
      <c r="X57" s="1411"/>
      <c r="Y57" s="1388"/>
      <c r="Z57" s="1434" t="str">
        <f>IF(Z51&gt;9,"Błąd","")</f>
        <v/>
      </c>
      <c r="AA57" s="1394"/>
      <c r="AB57" s="1394"/>
      <c r="AC57" s="1444"/>
      <c r="AD57" s="418">
        <f>IF(O57=O56,0,IF(O57=O55,0,IF(O57=O54,0,IF(O57=O53,0,IF(O57=O52,0,IF(O57=O51,0,1))))))</f>
        <v>0</v>
      </c>
      <c r="AE57" s="418" t="s">
        <v>480</v>
      </c>
      <c r="AF57" s="418" t="str">
        <f t="shared" si="0"/>
        <v>??</v>
      </c>
      <c r="AG57" s="454">
        <f>AG54</f>
        <v>0</v>
      </c>
      <c r="AH57" s="418">
        <f>IF(M57=M56,0,IF(M57=M55,0,IF(M57=M54,0,IF(M57=M53,0,IF(M57=M52,0,IF(M57=M51,0,1))))))</f>
        <v>0</v>
      </c>
    </row>
    <row r="58" spans="1:34" ht="12.95" customHeight="1">
      <c r="A58" s="1418"/>
      <c r="B58" s="1402"/>
      <c r="C58" s="1441"/>
      <c r="D58" s="1424"/>
      <c r="E58" s="1427"/>
      <c r="F58" s="1402"/>
      <c r="G58" s="1402"/>
      <c r="H58" s="1437"/>
      <c r="I58" s="1399"/>
      <c r="J58" s="1402"/>
      <c r="K58" s="1402"/>
      <c r="L58" s="1402"/>
      <c r="M58" s="455"/>
      <c r="N58" s="456"/>
      <c r="O58" s="457"/>
      <c r="P58" s="458"/>
      <c r="Q58" s="458"/>
      <c r="R58" s="459"/>
      <c r="S58" s="459"/>
      <c r="T58" s="459"/>
      <c r="U58" s="459"/>
      <c r="V58" s="459"/>
      <c r="W58" s="458"/>
      <c r="X58" s="1411"/>
      <c r="Y58" s="1388"/>
      <c r="Z58" s="1434"/>
      <c r="AA58" s="1394"/>
      <c r="AB58" s="1394"/>
      <c r="AC58" s="1444"/>
      <c r="AD58" s="418">
        <f>IF(O58=O57,0,IF(O58=O56,0,IF(O58=O55,0,IF(O58=O54,0,IF(O58=O53,0,IF(O58=O52,0,IF(O58=O51,0,1)))))))</f>
        <v>0</v>
      </c>
      <c r="AE58" s="418" t="s">
        <v>480</v>
      </c>
      <c r="AF58" s="418" t="str">
        <f t="shared" si="0"/>
        <v>??</v>
      </c>
      <c r="AG58" s="454">
        <f t="shared" si="4"/>
        <v>0</v>
      </c>
      <c r="AH58" s="418">
        <f>IF(M58=M57,0,IF(M58=M56,0,IF(M58=M55,0,IF(M58=M54,0,IF(M58=M53,0,IF(M58=M52,0,IF(M58=M51,0,1)))))))</f>
        <v>0</v>
      </c>
    </row>
    <row r="59" spans="1:34" ht="12.95" customHeight="1">
      <c r="A59" s="1418"/>
      <c r="B59" s="1402"/>
      <c r="C59" s="1441"/>
      <c r="D59" s="1424"/>
      <c r="E59" s="1427"/>
      <c r="F59" s="1402"/>
      <c r="G59" s="1402"/>
      <c r="H59" s="1437"/>
      <c r="I59" s="1399"/>
      <c r="J59" s="1402"/>
      <c r="K59" s="1402"/>
      <c r="L59" s="1402"/>
      <c r="M59" s="455"/>
      <c r="N59" s="456"/>
      <c r="O59" s="457"/>
      <c r="P59" s="458"/>
      <c r="Q59" s="458"/>
      <c r="R59" s="459"/>
      <c r="S59" s="459"/>
      <c r="T59" s="459"/>
      <c r="U59" s="459"/>
      <c r="V59" s="459"/>
      <c r="W59" s="458"/>
      <c r="X59" s="1411"/>
      <c r="Y59" s="1388"/>
      <c r="Z59" s="1434"/>
      <c r="AA59" s="1394"/>
      <c r="AB59" s="1394"/>
      <c r="AC59" s="1444"/>
      <c r="AD59" s="418">
        <f>IF(O59=O58,0,IF(O59=O57,0,IF(O59=O56,0,IF(O59=O55,0,IF(O59=O54,0,IF(O59=O53,IF(O59=O52,0,IF(O59=31,0,1))))))))</f>
        <v>0</v>
      </c>
      <c r="AE59" s="418" t="s">
        <v>480</v>
      </c>
      <c r="AF59" s="418" t="str">
        <f t="shared" si="0"/>
        <v>??</v>
      </c>
      <c r="AG59" s="454">
        <f t="shared" si="4"/>
        <v>0</v>
      </c>
      <c r="AH59" s="418">
        <f>IF(M59=M58,0,IF(M59=M57,0,IF(M59=M56,0,IF(M59=M55,0,IF(M59=M54,0,IF(M59=M53,0,IF(M59=M52,0,IF(M59=M51,0,1))))))))</f>
        <v>0</v>
      </c>
    </row>
    <row r="60" spans="1:34" ht="12.95" customHeight="1" thickBot="1">
      <c r="A60" s="1419"/>
      <c r="B60" s="1403"/>
      <c r="C60" s="1442"/>
      <c r="D60" s="1425"/>
      <c r="E60" s="1428"/>
      <c r="F60" s="1403"/>
      <c r="G60" s="1403"/>
      <c r="H60" s="1438"/>
      <c r="I60" s="1400"/>
      <c r="J60" s="1403"/>
      <c r="K60" s="1403"/>
      <c r="L60" s="1403"/>
      <c r="M60" s="462"/>
      <c r="N60" s="463"/>
      <c r="O60" s="464"/>
      <c r="P60" s="465"/>
      <c r="Q60" s="465"/>
      <c r="R60" s="466"/>
      <c r="S60" s="466"/>
      <c r="T60" s="466"/>
      <c r="U60" s="466"/>
      <c r="V60" s="466"/>
      <c r="W60" s="465"/>
      <c r="X60" s="1412"/>
      <c r="Y60" s="1389"/>
      <c r="Z60" s="1435"/>
      <c r="AA60" s="1395"/>
      <c r="AB60" s="1395"/>
      <c r="AC60" s="1445"/>
      <c r="AD60" s="418">
        <f>IF(O60=O59,0,IF(O60=O58,0,IF(O60=O57,0,IF(O60=O56,0,IF(O60=O55,0,IF(O60=O54,0,IF(O60=O53,0,IF(O60=O52,0,IF(O60=O51,0,1)))))))))</f>
        <v>0</v>
      </c>
      <c r="AE60" s="418" t="s">
        <v>480</v>
      </c>
      <c r="AF60" s="418" t="str">
        <f t="shared" si="0"/>
        <v>??</v>
      </c>
      <c r="AG60" s="454">
        <f t="shared" si="4"/>
        <v>0</v>
      </c>
      <c r="AH60" s="418">
        <f>IF(M60=M59,0,IF(M60=M58,0,IF(M60=M57,0,IF(M60=M56,0,IF(M60=M55,0,IF(M60=M54,0,IF(M60=M53,0,IF(M60=M52,0,IF(M60=M51,0,1)))))))))</f>
        <v>0</v>
      </c>
    </row>
    <row r="61" spans="1:34" ht="12.95" customHeight="1" thickTop="1" thickBot="1">
      <c r="A61" s="1418"/>
      <c r="B61" s="1401"/>
      <c r="C61" s="1441"/>
      <c r="D61" s="1423"/>
      <c r="E61" s="1426"/>
      <c r="F61" s="1401"/>
      <c r="G61" s="1401"/>
      <c r="H61" s="1436"/>
      <c r="I61" s="1439" t="s">
        <v>98</v>
      </c>
      <c r="J61" s="1401"/>
      <c r="K61" s="1401"/>
      <c r="L61" s="1401"/>
      <c r="M61" s="447"/>
      <c r="N61" s="448"/>
      <c r="O61" s="449"/>
      <c r="P61" s="450"/>
      <c r="Q61" s="450"/>
      <c r="R61" s="484"/>
      <c r="S61" s="484"/>
      <c r="T61" s="484"/>
      <c r="U61" s="484"/>
      <c r="V61" s="484"/>
      <c r="W61" s="485"/>
      <c r="X61" s="1410">
        <f>SUM(R61:W70)</f>
        <v>0</v>
      </c>
      <c r="Y61" s="1387"/>
      <c r="Z61" s="1429">
        <f>IF((X61-Y61)&gt;=0,X61-Y61,0)</f>
        <v>0</v>
      </c>
      <c r="AA61" s="1393">
        <f>IF(X61=0,0,IF(X61&gt;=Y61,1,(X61+(18-Y61))/18))</f>
        <v>0</v>
      </c>
      <c r="AB61" s="1393" t="str">
        <f>IF(AA61=1,"pe",IF(AA61&gt;0,"ne",""))</f>
        <v/>
      </c>
      <c r="AC61" s="1431"/>
      <c r="AD61" s="418">
        <v>1</v>
      </c>
      <c r="AE61" s="418" t="s">
        <v>480</v>
      </c>
      <c r="AF61" s="418" t="str">
        <f t="shared" si="0"/>
        <v>??</v>
      </c>
      <c r="AG61" s="454">
        <f>$C61</f>
        <v>0</v>
      </c>
      <c r="AH61" s="419">
        <v>1</v>
      </c>
    </row>
    <row r="62" spans="1:34" ht="12.95" customHeight="1" thickTop="1" thickBot="1">
      <c r="A62" s="1418"/>
      <c r="B62" s="1402"/>
      <c r="C62" s="1441"/>
      <c r="D62" s="1424"/>
      <c r="E62" s="1427"/>
      <c r="F62" s="1402"/>
      <c r="G62" s="1402"/>
      <c r="H62" s="1437"/>
      <c r="I62" s="1440"/>
      <c r="J62" s="1402"/>
      <c r="K62" s="1402"/>
      <c r="L62" s="1402"/>
      <c r="M62" s="455"/>
      <c r="N62" s="456"/>
      <c r="O62" s="457"/>
      <c r="P62" s="458"/>
      <c r="Q62" s="458"/>
      <c r="R62" s="459"/>
      <c r="S62" s="459"/>
      <c r="T62" s="459"/>
      <c r="U62" s="459"/>
      <c r="V62" s="459"/>
      <c r="W62" s="458"/>
      <c r="X62" s="1411"/>
      <c r="Y62" s="1388"/>
      <c r="Z62" s="1430"/>
      <c r="AA62" s="1394"/>
      <c r="AB62" s="1394"/>
      <c r="AC62" s="1431"/>
      <c r="AD62" s="418">
        <f>IF(O62=O61,0,1)</f>
        <v>0</v>
      </c>
      <c r="AE62" s="418" t="s">
        <v>480</v>
      </c>
      <c r="AF62" s="418" t="str">
        <f t="shared" si="0"/>
        <v>??</v>
      </c>
      <c r="AG62" s="454">
        <f>AG61</f>
        <v>0</v>
      </c>
      <c r="AH62" s="418">
        <f>IF(M62=M61,0,1)</f>
        <v>0</v>
      </c>
    </row>
    <row r="63" spans="1:34" ht="12.95" customHeight="1" thickTop="1" thickBot="1">
      <c r="A63" s="1418"/>
      <c r="B63" s="1402"/>
      <c r="C63" s="1441"/>
      <c r="D63" s="1424"/>
      <c r="E63" s="1427"/>
      <c r="F63" s="1402"/>
      <c r="G63" s="1402"/>
      <c r="H63" s="1437"/>
      <c r="I63" s="1399"/>
      <c r="J63" s="1402"/>
      <c r="K63" s="1402"/>
      <c r="L63" s="1402"/>
      <c r="M63" s="455"/>
      <c r="N63" s="456"/>
      <c r="O63" s="457"/>
      <c r="P63" s="458"/>
      <c r="Q63" s="458"/>
      <c r="R63" s="459"/>
      <c r="S63" s="459"/>
      <c r="T63" s="459"/>
      <c r="U63" s="459"/>
      <c r="V63" s="459"/>
      <c r="W63" s="458"/>
      <c r="X63" s="1411"/>
      <c r="Y63" s="1388"/>
      <c r="Z63" s="1430"/>
      <c r="AA63" s="1394"/>
      <c r="AB63" s="1394"/>
      <c r="AC63" s="1431"/>
      <c r="AD63" s="418">
        <f>IF(O63=O62,0,IF(O63=O61,0,1))</f>
        <v>0</v>
      </c>
      <c r="AE63" s="418" t="s">
        <v>480</v>
      </c>
      <c r="AF63" s="418" t="str">
        <f t="shared" si="0"/>
        <v>??</v>
      </c>
      <c r="AG63" s="454">
        <f t="shared" ref="AG63:AG70" si="5">AG62</f>
        <v>0</v>
      </c>
      <c r="AH63" s="418">
        <f>IF(M63=M62,0,IF(M63=M61,0,1))</f>
        <v>0</v>
      </c>
    </row>
    <row r="64" spans="1:34" ht="12.95" customHeight="1" thickTop="1" thickBot="1">
      <c r="A64" s="1418"/>
      <c r="B64" s="1402"/>
      <c r="C64" s="1441"/>
      <c r="D64" s="1424"/>
      <c r="E64" s="1427"/>
      <c r="F64" s="1402"/>
      <c r="G64" s="1402"/>
      <c r="H64" s="1437"/>
      <c r="I64" s="1399"/>
      <c r="J64" s="1402"/>
      <c r="K64" s="1402"/>
      <c r="L64" s="1402"/>
      <c r="M64" s="455"/>
      <c r="N64" s="456"/>
      <c r="O64" s="457"/>
      <c r="P64" s="458"/>
      <c r="Q64" s="458"/>
      <c r="R64" s="459"/>
      <c r="S64" s="459"/>
      <c r="T64" s="459"/>
      <c r="U64" s="459"/>
      <c r="V64" s="459"/>
      <c r="W64" s="458"/>
      <c r="X64" s="1411"/>
      <c r="Y64" s="1388"/>
      <c r="Z64" s="1430"/>
      <c r="AA64" s="1394"/>
      <c r="AB64" s="1394"/>
      <c r="AC64" s="1431"/>
      <c r="AD64" s="418">
        <f>IF(O64=O63,0,IF(O64=O62,0,IF(O64=O61,0,1)))</f>
        <v>0</v>
      </c>
      <c r="AE64" s="418" t="s">
        <v>480</v>
      </c>
      <c r="AF64" s="418" t="str">
        <f t="shared" si="0"/>
        <v>??</v>
      </c>
      <c r="AG64" s="454">
        <f t="shared" si="5"/>
        <v>0</v>
      </c>
      <c r="AH64" s="418">
        <f>IF(M64=M63,0,IF(M64=M62,0,IF(M64=M61,0,1)))</f>
        <v>0</v>
      </c>
    </row>
    <row r="65" spans="1:34" ht="12.95" customHeight="1" thickTop="1" thickBot="1">
      <c r="A65" s="1418"/>
      <c r="B65" s="1402"/>
      <c r="C65" s="1441"/>
      <c r="D65" s="1424"/>
      <c r="E65" s="1427"/>
      <c r="F65" s="1402"/>
      <c r="G65" s="1402"/>
      <c r="H65" s="1437"/>
      <c r="I65" s="1399"/>
      <c r="J65" s="1402"/>
      <c r="K65" s="1402"/>
      <c r="L65" s="1402"/>
      <c r="M65" s="455"/>
      <c r="N65" s="456"/>
      <c r="O65" s="457"/>
      <c r="P65" s="458"/>
      <c r="Q65" s="458"/>
      <c r="R65" s="484"/>
      <c r="S65" s="484"/>
      <c r="T65" s="484"/>
      <c r="U65" s="484"/>
      <c r="V65" s="459"/>
      <c r="W65" s="458"/>
      <c r="X65" s="1411"/>
      <c r="Y65" s="1388"/>
      <c r="Z65" s="1430"/>
      <c r="AA65" s="1394"/>
      <c r="AB65" s="1394"/>
      <c r="AC65" s="1431"/>
      <c r="AD65" s="418">
        <f>IF(O65=O64,0,IF(O65=O63,0,IF(O65=O62,0,IF(O65=O61,0,1))))</f>
        <v>0</v>
      </c>
      <c r="AE65" s="418" t="s">
        <v>480</v>
      </c>
      <c r="AF65" s="418" t="str">
        <f t="shared" si="0"/>
        <v>??</v>
      </c>
      <c r="AG65" s="454">
        <f t="shared" si="5"/>
        <v>0</v>
      </c>
      <c r="AH65" s="418">
        <f>IF(M65=M64,0,IF(M65=M63,0,IF(M65=M62,0,IF(M65=M61,0,1))))</f>
        <v>0</v>
      </c>
    </row>
    <row r="66" spans="1:34" ht="12.95" customHeight="1" thickTop="1" thickBot="1">
      <c r="A66" s="1418"/>
      <c r="B66" s="1402"/>
      <c r="C66" s="1441"/>
      <c r="D66" s="1424"/>
      <c r="E66" s="1427"/>
      <c r="F66" s="1402"/>
      <c r="G66" s="1402"/>
      <c r="H66" s="1437"/>
      <c r="I66" s="1399"/>
      <c r="J66" s="1402"/>
      <c r="K66" s="1402"/>
      <c r="L66" s="1402"/>
      <c r="M66" s="455"/>
      <c r="N66" s="456"/>
      <c r="O66" s="457"/>
      <c r="P66" s="458"/>
      <c r="Q66" s="458"/>
      <c r="R66" s="484"/>
      <c r="S66" s="484"/>
      <c r="T66" s="484"/>
      <c r="U66" s="484"/>
      <c r="V66" s="459"/>
      <c r="W66" s="458"/>
      <c r="X66" s="1411"/>
      <c r="Y66" s="1388"/>
      <c r="Z66" s="1430"/>
      <c r="AA66" s="1394"/>
      <c r="AB66" s="1394"/>
      <c r="AC66" s="1431"/>
      <c r="AD66" s="418">
        <f>IF(O66=O65,0,IF(O66=O64,0,IF(O66=O63,0,IF(O66=O62,0,IF(O66=O61,0,1)))))</f>
        <v>0</v>
      </c>
      <c r="AE66" s="418" t="s">
        <v>480</v>
      </c>
      <c r="AF66" s="418" t="str">
        <f t="shared" si="0"/>
        <v>??</v>
      </c>
      <c r="AG66" s="454">
        <f t="shared" si="5"/>
        <v>0</v>
      </c>
      <c r="AH66" s="418">
        <f>IF(M66=M65,0,IF(M66=M64,0,IF(M66=M63,0,IF(M66=M62,0,IF(M66=M61,0,1)))))</f>
        <v>0</v>
      </c>
    </row>
    <row r="67" spans="1:34" ht="12.95" customHeight="1" thickTop="1" thickBot="1">
      <c r="A67" s="1418"/>
      <c r="B67" s="1402"/>
      <c r="C67" s="1441"/>
      <c r="D67" s="1424"/>
      <c r="E67" s="1427"/>
      <c r="F67" s="1402"/>
      <c r="G67" s="1402"/>
      <c r="H67" s="1437"/>
      <c r="I67" s="1399"/>
      <c r="J67" s="1402"/>
      <c r="K67" s="1402"/>
      <c r="L67" s="1402"/>
      <c r="M67" s="455"/>
      <c r="N67" s="456"/>
      <c r="O67" s="457"/>
      <c r="P67" s="458"/>
      <c r="Q67" s="458"/>
      <c r="R67" s="484"/>
      <c r="S67" s="484"/>
      <c r="T67" s="484"/>
      <c r="U67" s="484"/>
      <c r="V67" s="459"/>
      <c r="W67" s="458"/>
      <c r="X67" s="1411"/>
      <c r="Y67" s="1388"/>
      <c r="Z67" s="1434" t="str">
        <f>IF(Z61&gt;9,"Błąd","")</f>
        <v/>
      </c>
      <c r="AA67" s="1394"/>
      <c r="AB67" s="1394"/>
      <c r="AC67" s="1431"/>
      <c r="AD67" s="418">
        <f>IF(O67=O66,0,IF(O67=O65,0,IF(O67=O64,0,IF(O67=O63,0,IF(O67=O62,0,IF(O67=O61,0,1))))))</f>
        <v>0</v>
      </c>
      <c r="AE67" s="418" t="s">
        <v>480</v>
      </c>
      <c r="AF67" s="418" t="str">
        <f t="shared" si="0"/>
        <v>??</v>
      </c>
      <c r="AG67" s="454">
        <f t="shared" si="5"/>
        <v>0</v>
      </c>
      <c r="AH67" s="418">
        <f>IF(M67=M66,0,IF(M67=M65,0,IF(M67=M64,0,IF(M67=M63,0,IF(M67=M62,0,IF(M67=M61,0,1))))))</f>
        <v>0</v>
      </c>
    </row>
    <row r="68" spans="1:34" ht="12.95" customHeight="1" thickTop="1" thickBot="1">
      <c r="A68" s="1418"/>
      <c r="B68" s="1402"/>
      <c r="C68" s="1441"/>
      <c r="D68" s="1424"/>
      <c r="E68" s="1427"/>
      <c r="F68" s="1402"/>
      <c r="G68" s="1402"/>
      <c r="H68" s="1437"/>
      <c r="I68" s="1399"/>
      <c r="J68" s="1402"/>
      <c r="K68" s="1402"/>
      <c r="L68" s="1402"/>
      <c r="M68" s="455"/>
      <c r="N68" s="456"/>
      <c r="O68" s="457"/>
      <c r="P68" s="458"/>
      <c r="Q68" s="458"/>
      <c r="R68" s="459"/>
      <c r="S68" s="459"/>
      <c r="T68" s="459"/>
      <c r="U68" s="459"/>
      <c r="V68" s="459"/>
      <c r="W68" s="458"/>
      <c r="X68" s="1411"/>
      <c r="Y68" s="1388"/>
      <c r="Z68" s="1434"/>
      <c r="AA68" s="1394"/>
      <c r="AB68" s="1394"/>
      <c r="AC68" s="1431"/>
      <c r="AD68" s="418">
        <f>IF(O68=O67,0,IF(O68=O66,0,IF(O68=O65,0,IF(O68=O64,0,IF(O68=O63,0,IF(O68=O62,0,IF(O68=O61,0,1)))))))</f>
        <v>0</v>
      </c>
      <c r="AE68" s="418" t="s">
        <v>480</v>
      </c>
      <c r="AF68" s="418" t="str">
        <f t="shared" si="0"/>
        <v>??</v>
      </c>
      <c r="AG68" s="454">
        <f t="shared" si="5"/>
        <v>0</v>
      </c>
      <c r="AH68" s="418">
        <f>IF(M68=M67,0,IF(M68=M66,0,IF(M68=M65,0,IF(M68=M64,0,IF(M68=M63,0,IF(M68=M62,0,IF(M68=M61,0,1)))))))</f>
        <v>0</v>
      </c>
    </row>
    <row r="69" spans="1:34" ht="12.95" customHeight="1" thickTop="1" thickBot="1">
      <c r="A69" s="1418"/>
      <c r="B69" s="1402"/>
      <c r="C69" s="1441"/>
      <c r="D69" s="1424"/>
      <c r="E69" s="1427"/>
      <c r="F69" s="1402"/>
      <c r="G69" s="1402"/>
      <c r="H69" s="1437"/>
      <c r="I69" s="1399"/>
      <c r="J69" s="1402"/>
      <c r="K69" s="1402"/>
      <c r="L69" s="1402"/>
      <c r="M69" s="455"/>
      <c r="N69" s="456"/>
      <c r="O69" s="457"/>
      <c r="P69" s="458"/>
      <c r="Q69" s="458"/>
      <c r="R69" s="459"/>
      <c r="S69" s="459"/>
      <c r="T69" s="459"/>
      <c r="U69" s="459"/>
      <c r="V69" s="459"/>
      <c r="W69" s="458"/>
      <c r="X69" s="1411"/>
      <c r="Y69" s="1388"/>
      <c r="Z69" s="1434"/>
      <c r="AA69" s="1394"/>
      <c r="AB69" s="1394"/>
      <c r="AC69" s="1431"/>
      <c r="AD69" s="418">
        <f>IF(O69=O68,0,IF(O69=O67,0,IF(O69=O66,0,IF(O69=O65,0,IF(O69=O64,0,IF(O69=O63,IF(O69=O62,0,IF(O69=31,0,1))))))))</f>
        <v>0</v>
      </c>
      <c r="AE69" s="418" t="s">
        <v>480</v>
      </c>
      <c r="AF69" s="418" t="str">
        <f t="shared" si="0"/>
        <v>??</v>
      </c>
      <c r="AG69" s="454">
        <f t="shared" si="5"/>
        <v>0</v>
      </c>
      <c r="AH69" s="418">
        <f>IF(M69=M68,0,IF(M69=M67,0,IF(M69=M66,0,IF(M69=M65,0,IF(M69=M64,0,IF(M69=M63,0,IF(M69=M62,0,IF(M69=M61,0,1))))))))</f>
        <v>0</v>
      </c>
    </row>
    <row r="70" spans="1:34" ht="12.95" customHeight="1" thickTop="1" thickBot="1">
      <c r="A70" s="1419"/>
      <c r="B70" s="1403"/>
      <c r="C70" s="1442"/>
      <c r="D70" s="1425"/>
      <c r="E70" s="1428"/>
      <c r="F70" s="1403"/>
      <c r="G70" s="1403"/>
      <c r="H70" s="1438"/>
      <c r="I70" s="1400"/>
      <c r="J70" s="1403"/>
      <c r="K70" s="1403"/>
      <c r="L70" s="1403"/>
      <c r="M70" s="462"/>
      <c r="N70" s="463"/>
      <c r="O70" s="464"/>
      <c r="P70" s="465"/>
      <c r="Q70" s="465"/>
      <c r="R70" s="466"/>
      <c r="S70" s="466"/>
      <c r="T70" s="466"/>
      <c r="U70" s="466"/>
      <c r="V70" s="466"/>
      <c r="W70" s="465"/>
      <c r="X70" s="1412"/>
      <c r="Y70" s="1389"/>
      <c r="Z70" s="1435"/>
      <c r="AA70" s="1395"/>
      <c r="AB70" s="1395"/>
      <c r="AC70" s="1431"/>
      <c r="AD70" s="418">
        <f>IF(O70=O69,0,IF(O70=O68,0,IF(O70=O67,0,IF(O70=O66,0,IF(O70=O65,0,IF(O70=O64,0,IF(O70=O63,0,IF(O70=O62,0,IF(O70=O61,0,1)))))))))</f>
        <v>0</v>
      </c>
      <c r="AE70" s="418" t="s">
        <v>480</v>
      </c>
      <c r="AF70" s="418" t="str">
        <f t="shared" ref="AF70:AF133" si="6">$C$1</f>
        <v>??</v>
      </c>
      <c r="AG70" s="454">
        <f t="shared" si="5"/>
        <v>0</v>
      </c>
      <c r="AH70" s="418">
        <f>IF(M70=M69,0,IF(M70=M68,0,IF(M70=M67,0,IF(M70=M66,0,IF(M70=M65,0,IF(M70=M64,0,IF(M70=M63,0,IF(M70=M62,0,IF(M70=M61,0,1)))))))))</f>
        <v>0</v>
      </c>
    </row>
    <row r="71" spans="1:34" ht="17.25" customHeight="1" thickTop="1" thickBot="1">
      <c r="A71" s="469"/>
      <c r="B71" s="470"/>
      <c r="C71" s="471" t="s">
        <v>481</v>
      </c>
      <c r="D71" s="479"/>
      <c r="E71" s="479"/>
      <c r="F71" s="479"/>
      <c r="G71" s="479"/>
      <c r="H71" s="470"/>
      <c r="I71" s="479"/>
      <c r="J71" s="479"/>
      <c r="K71" s="479"/>
      <c r="L71" s="479"/>
      <c r="M71" s="480"/>
      <c r="N71" s="480"/>
      <c r="O71" s="470"/>
      <c r="P71" s="470"/>
      <c r="Q71" s="470"/>
      <c r="R71" s="470"/>
      <c r="S71" s="470"/>
      <c r="T71" s="470"/>
      <c r="U71" s="470"/>
      <c r="V71" s="470"/>
      <c r="W71" s="481"/>
      <c r="X71" s="486">
        <f>SUM(X72:X591)</f>
        <v>0</v>
      </c>
      <c r="Y71" s="486"/>
      <c r="Z71" s="487">
        <f>SUM(Z72:Z591)</f>
        <v>0</v>
      </c>
      <c r="AA71" s="486">
        <f>SUM(AA72:AA591)</f>
        <v>0</v>
      </c>
      <c r="AB71" s="483"/>
      <c r="AC71" s="445" t="s">
        <v>475</v>
      </c>
      <c r="AF71" s="418" t="str">
        <f t="shared" si="6"/>
        <v>??</v>
      </c>
    </row>
    <row r="72" spans="1:34" ht="12.95" customHeight="1" thickTop="1" thickBot="1">
      <c r="A72" s="1418"/>
      <c r="B72" s="1401"/>
      <c r="C72" s="1441"/>
      <c r="D72" s="1423"/>
      <c r="E72" s="1426"/>
      <c r="F72" s="1401"/>
      <c r="G72" s="1401"/>
      <c r="H72" s="1436"/>
      <c r="I72" s="1439" t="s">
        <v>98</v>
      </c>
      <c r="J72" s="1401"/>
      <c r="K72" s="1401"/>
      <c r="L72" s="1401"/>
      <c r="M72" s="447"/>
      <c r="N72" s="448"/>
      <c r="O72" s="449"/>
      <c r="P72" s="450"/>
      <c r="Q72" s="450"/>
      <c r="R72" s="484"/>
      <c r="S72" s="484"/>
      <c r="T72" s="484"/>
      <c r="U72" s="484"/>
      <c r="V72" s="484"/>
      <c r="W72" s="485"/>
      <c r="X72" s="1410">
        <f>SUM(R72:W81)</f>
        <v>0</v>
      </c>
      <c r="Y72" s="1410">
        <f>IF(X72&gt;0,18,0)</f>
        <v>0</v>
      </c>
      <c r="Z72" s="1429">
        <f>IF((X72-Y72)&gt;=0,X72-Y72,0)</f>
        <v>0</v>
      </c>
      <c r="AA72" s="1446">
        <f>IF(X72&lt;Y72,X72,Y72)/IF(Y72=0,1,Y72)</f>
        <v>0</v>
      </c>
      <c r="AB72" s="1393" t="str">
        <f>IF(AA72=1,"pe",IF(AA72&gt;0,"ne",""))</f>
        <v/>
      </c>
      <c r="AC72" s="1431"/>
      <c r="AD72" s="418">
        <v>1</v>
      </c>
      <c r="AE72" s="418" t="s">
        <v>482</v>
      </c>
      <c r="AF72" s="418" t="str">
        <f t="shared" si="6"/>
        <v>??</v>
      </c>
      <c r="AG72" s="454">
        <f>$C72</f>
        <v>0</v>
      </c>
      <c r="AH72" s="419">
        <v>1</v>
      </c>
    </row>
    <row r="73" spans="1:34" ht="12.95" customHeight="1" thickTop="1" thickBot="1">
      <c r="A73" s="1418"/>
      <c r="B73" s="1402"/>
      <c r="C73" s="1441"/>
      <c r="D73" s="1424"/>
      <c r="E73" s="1427"/>
      <c r="F73" s="1402"/>
      <c r="G73" s="1402"/>
      <c r="H73" s="1437"/>
      <c r="I73" s="1440"/>
      <c r="J73" s="1402"/>
      <c r="K73" s="1402"/>
      <c r="L73" s="1402"/>
      <c r="M73" s="455"/>
      <c r="N73" s="456"/>
      <c r="O73" s="457"/>
      <c r="P73" s="458"/>
      <c r="Q73" s="458"/>
      <c r="R73" s="459"/>
      <c r="S73" s="459"/>
      <c r="T73" s="459"/>
      <c r="U73" s="459"/>
      <c r="V73" s="459"/>
      <c r="W73" s="458"/>
      <c r="X73" s="1411"/>
      <c r="Y73" s="1411"/>
      <c r="Z73" s="1430"/>
      <c r="AA73" s="1446"/>
      <c r="AB73" s="1394"/>
      <c r="AC73" s="1431"/>
      <c r="AD73" s="418">
        <f>IF(O73=O72,0,1)</f>
        <v>0</v>
      </c>
      <c r="AE73" s="418" t="s">
        <v>482</v>
      </c>
      <c r="AF73" s="418" t="str">
        <f t="shared" si="6"/>
        <v>??</v>
      </c>
      <c r="AG73" s="454">
        <f t="shared" ref="AG73:AG136" si="7">AG72</f>
        <v>0</v>
      </c>
      <c r="AH73" s="418">
        <f>IF(M73=M72,0,1)</f>
        <v>0</v>
      </c>
    </row>
    <row r="74" spans="1:34" ht="12.95" customHeight="1" thickTop="1" thickBot="1">
      <c r="A74" s="1418"/>
      <c r="B74" s="1402"/>
      <c r="C74" s="1441"/>
      <c r="D74" s="1424"/>
      <c r="E74" s="1427"/>
      <c r="F74" s="1402"/>
      <c r="G74" s="1402"/>
      <c r="H74" s="1437"/>
      <c r="I74" s="1399"/>
      <c r="J74" s="1402"/>
      <c r="K74" s="1402"/>
      <c r="L74" s="1402"/>
      <c r="M74" s="455"/>
      <c r="N74" s="456"/>
      <c r="O74" s="457"/>
      <c r="P74" s="458"/>
      <c r="Q74" s="458"/>
      <c r="R74" s="459"/>
      <c r="S74" s="459"/>
      <c r="T74" s="459"/>
      <c r="U74" s="459"/>
      <c r="V74" s="459"/>
      <c r="W74" s="458"/>
      <c r="X74" s="1411"/>
      <c r="Y74" s="1411"/>
      <c r="Z74" s="1430"/>
      <c r="AA74" s="1446"/>
      <c r="AB74" s="1394"/>
      <c r="AC74" s="1431"/>
      <c r="AD74" s="418">
        <f>IF(O74=O73,0,IF(O74=O72,0,1))</f>
        <v>0</v>
      </c>
      <c r="AE74" s="418" t="s">
        <v>482</v>
      </c>
      <c r="AF74" s="418" t="str">
        <f t="shared" si="6"/>
        <v>??</v>
      </c>
      <c r="AG74" s="454">
        <f t="shared" si="7"/>
        <v>0</v>
      </c>
      <c r="AH74" s="418">
        <f>IF(M74=M73,0,IF(M74=M72,0,1))</f>
        <v>0</v>
      </c>
    </row>
    <row r="75" spans="1:34" ht="12.95" customHeight="1" thickTop="1" thickBot="1">
      <c r="A75" s="1418"/>
      <c r="B75" s="1402"/>
      <c r="C75" s="1441"/>
      <c r="D75" s="1424"/>
      <c r="E75" s="1427"/>
      <c r="F75" s="1402"/>
      <c r="G75" s="1402"/>
      <c r="H75" s="1437"/>
      <c r="I75" s="1399"/>
      <c r="J75" s="1402"/>
      <c r="K75" s="1402"/>
      <c r="L75" s="1402"/>
      <c r="M75" s="455"/>
      <c r="N75" s="456"/>
      <c r="O75" s="457"/>
      <c r="P75" s="458"/>
      <c r="Q75" s="458"/>
      <c r="R75" s="459"/>
      <c r="S75" s="459"/>
      <c r="T75" s="459"/>
      <c r="U75" s="459"/>
      <c r="V75" s="459"/>
      <c r="W75" s="458"/>
      <c r="X75" s="1411"/>
      <c r="Y75" s="1411"/>
      <c r="Z75" s="1430"/>
      <c r="AA75" s="1446"/>
      <c r="AB75" s="1394"/>
      <c r="AC75" s="1431"/>
      <c r="AD75" s="418">
        <f>IF(O75=O74,0,IF(O75=O73,0,IF(O75=O72,0,1)))</f>
        <v>0</v>
      </c>
      <c r="AE75" s="418" t="s">
        <v>482</v>
      </c>
      <c r="AF75" s="418" t="str">
        <f t="shared" si="6"/>
        <v>??</v>
      </c>
      <c r="AG75" s="454">
        <f t="shared" si="7"/>
        <v>0</v>
      </c>
      <c r="AH75" s="418">
        <f>IF(M75=M74,0,IF(M75=M73,0,IF(M75=M72,0,1)))</f>
        <v>0</v>
      </c>
    </row>
    <row r="76" spans="1:34" ht="12.95" customHeight="1" thickTop="1" thickBot="1">
      <c r="A76" s="1418"/>
      <c r="B76" s="1402"/>
      <c r="C76" s="1441"/>
      <c r="D76" s="1424"/>
      <c r="E76" s="1427"/>
      <c r="F76" s="1402"/>
      <c r="G76" s="1402"/>
      <c r="H76" s="1437"/>
      <c r="I76" s="1399"/>
      <c r="J76" s="1402"/>
      <c r="K76" s="1402"/>
      <c r="L76" s="1402"/>
      <c r="M76" s="455"/>
      <c r="N76" s="456"/>
      <c r="O76" s="457"/>
      <c r="P76" s="458"/>
      <c r="Q76" s="458"/>
      <c r="R76" s="484"/>
      <c r="S76" s="484"/>
      <c r="T76" s="484"/>
      <c r="U76" s="484"/>
      <c r="V76" s="459"/>
      <c r="W76" s="458"/>
      <c r="X76" s="1411"/>
      <c r="Y76" s="1411"/>
      <c r="Z76" s="1430"/>
      <c r="AA76" s="1446"/>
      <c r="AB76" s="1394"/>
      <c r="AC76" s="1431"/>
      <c r="AD76" s="418">
        <f>IF(O76=O75,0,IF(O76=O74,0,IF(O76=O73,0,IF(O76=O72,0,1))))</f>
        <v>0</v>
      </c>
      <c r="AE76" s="418" t="s">
        <v>482</v>
      </c>
      <c r="AF76" s="418" t="str">
        <f t="shared" si="6"/>
        <v>??</v>
      </c>
      <c r="AG76" s="454">
        <f>AG75</f>
        <v>0</v>
      </c>
      <c r="AH76" s="418">
        <f>IF(M76=M75,0,IF(M76=M74,0,IF(M76=M73,0,IF(M76=M72,0,1))))</f>
        <v>0</v>
      </c>
    </row>
    <row r="77" spans="1:34" ht="12.95" customHeight="1" thickTop="1" thickBot="1">
      <c r="A77" s="1418"/>
      <c r="B77" s="1402"/>
      <c r="C77" s="1441"/>
      <c r="D77" s="1424"/>
      <c r="E77" s="1427"/>
      <c r="F77" s="1402"/>
      <c r="G77" s="1402"/>
      <c r="H77" s="1437"/>
      <c r="I77" s="1399"/>
      <c r="J77" s="1402"/>
      <c r="K77" s="1402"/>
      <c r="L77" s="1402"/>
      <c r="M77" s="455"/>
      <c r="N77" s="456"/>
      <c r="O77" s="457"/>
      <c r="P77" s="458"/>
      <c r="Q77" s="458"/>
      <c r="R77" s="484"/>
      <c r="S77" s="484"/>
      <c r="T77" s="484"/>
      <c r="U77" s="484"/>
      <c r="V77" s="459"/>
      <c r="W77" s="458"/>
      <c r="X77" s="1411"/>
      <c r="Y77" s="1411"/>
      <c r="Z77" s="1430"/>
      <c r="AA77" s="1446"/>
      <c r="AB77" s="1394"/>
      <c r="AC77" s="1431"/>
      <c r="AD77" s="418">
        <f>IF(O77=O76,0,IF(O77=O75,0,IF(O77=O74,0,IF(O77=O73,0,IF(O77=O72,0,1)))))</f>
        <v>0</v>
      </c>
      <c r="AE77" s="418" t="s">
        <v>482</v>
      </c>
      <c r="AF77" s="418" t="str">
        <f t="shared" si="6"/>
        <v>??</v>
      </c>
      <c r="AG77" s="454">
        <f t="shared" si="7"/>
        <v>0</v>
      </c>
      <c r="AH77" s="418">
        <f>IF(M77=M76,0,IF(M77=M75,0,IF(M77=M74,0,IF(M77=M73,0,IF(M77=M72,0,1)))))</f>
        <v>0</v>
      </c>
    </row>
    <row r="78" spans="1:34" ht="12.95" customHeight="1" thickTop="1" thickBot="1">
      <c r="A78" s="1418"/>
      <c r="B78" s="1402"/>
      <c r="C78" s="1441"/>
      <c r="D78" s="1424"/>
      <c r="E78" s="1427"/>
      <c r="F78" s="1402"/>
      <c r="G78" s="1402"/>
      <c r="H78" s="1437"/>
      <c r="I78" s="1399"/>
      <c r="J78" s="1402"/>
      <c r="K78" s="1402"/>
      <c r="L78" s="1402"/>
      <c r="M78" s="455"/>
      <c r="N78" s="456"/>
      <c r="O78" s="457"/>
      <c r="P78" s="458"/>
      <c r="Q78" s="458"/>
      <c r="R78" s="484"/>
      <c r="S78" s="484"/>
      <c r="T78" s="484"/>
      <c r="U78" s="484"/>
      <c r="V78" s="459"/>
      <c r="W78" s="458"/>
      <c r="X78" s="1411"/>
      <c r="Y78" s="1411"/>
      <c r="Z78" s="1434" t="str">
        <f>IF(Z72&gt;9,"Błąd","")</f>
        <v/>
      </c>
      <c r="AA78" s="1446"/>
      <c r="AB78" s="1394"/>
      <c r="AC78" s="1431"/>
      <c r="AD78" s="418">
        <f>IF(O78=O77,0,IF(O78=O76,0,IF(O78=O75,0,IF(O78=O74,0,IF(O78=O73,0,IF(O78=O72,0,1))))))</f>
        <v>0</v>
      </c>
      <c r="AE78" s="418" t="s">
        <v>482</v>
      </c>
      <c r="AF78" s="418" t="str">
        <f t="shared" si="6"/>
        <v>??</v>
      </c>
      <c r="AG78" s="454">
        <f t="shared" si="7"/>
        <v>0</v>
      </c>
      <c r="AH78" s="418">
        <f>IF(M78=M77,0,IF(M78=M76,0,IF(M78=M75,0,IF(M78=M74,0,IF(M78=M73,0,IF(M78=M72,0,1))))))</f>
        <v>0</v>
      </c>
    </row>
    <row r="79" spans="1:34" ht="12.95" customHeight="1" thickTop="1" thickBot="1">
      <c r="A79" s="1418"/>
      <c r="B79" s="1402"/>
      <c r="C79" s="1441"/>
      <c r="D79" s="1424"/>
      <c r="E79" s="1427"/>
      <c r="F79" s="1402"/>
      <c r="G79" s="1402"/>
      <c r="H79" s="1437"/>
      <c r="I79" s="1399"/>
      <c r="J79" s="1402"/>
      <c r="K79" s="1402"/>
      <c r="L79" s="1402"/>
      <c r="M79" s="455"/>
      <c r="N79" s="456"/>
      <c r="O79" s="457"/>
      <c r="P79" s="458"/>
      <c r="Q79" s="458"/>
      <c r="R79" s="459"/>
      <c r="S79" s="459"/>
      <c r="T79" s="459"/>
      <c r="U79" s="459"/>
      <c r="V79" s="459"/>
      <c r="W79" s="458"/>
      <c r="X79" s="1411"/>
      <c r="Y79" s="1411"/>
      <c r="Z79" s="1434"/>
      <c r="AA79" s="1446"/>
      <c r="AB79" s="1394"/>
      <c r="AC79" s="1431"/>
      <c r="AD79" s="418">
        <f>IF(O79=O78,0,IF(O79=O77,0,IF(O79=O76,0,IF(O79=O75,0,IF(O79=O74,0,IF(O79=O73,0,IF(O79=O72,0,1)))))))</f>
        <v>0</v>
      </c>
      <c r="AE79" s="418" t="s">
        <v>482</v>
      </c>
      <c r="AF79" s="418" t="str">
        <f t="shared" si="6"/>
        <v>??</v>
      </c>
      <c r="AG79" s="454">
        <f>AG76</f>
        <v>0</v>
      </c>
      <c r="AH79" s="418">
        <f>IF(M79=M78,0,IF(M79=M77,0,IF(M79=M76,0,IF(M79=M75,0,IF(M79=M74,0,IF(M79=M73,0,IF(M79=M72,0,1)))))))</f>
        <v>0</v>
      </c>
    </row>
    <row r="80" spans="1:34" ht="12.95" customHeight="1" thickTop="1" thickBot="1">
      <c r="A80" s="1418"/>
      <c r="B80" s="1402"/>
      <c r="C80" s="1441"/>
      <c r="D80" s="1424"/>
      <c r="E80" s="1427"/>
      <c r="F80" s="1402"/>
      <c r="G80" s="1402"/>
      <c r="H80" s="1437"/>
      <c r="I80" s="1399"/>
      <c r="J80" s="1402"/>
      <c r="K80" s="1402"/>
      <c r="L80" s="1402"/>
      <c r="M80" s="455"/>
      <c r="N80" s="456"/>
      <c r="O80" s="457"/>
      <c r="P80" s="458"/>
      <c r="Q80" s="458"/>
      <c r="R80" s="459"/>
      <c r="S80" s="459"/>
      <c r="T80" s="459"/>
      <c r="U80" s="459"/>
      <c r="V80" s="459"/>
      <c r="W80" s="458"/>
      <c r="X80" s="1411"/>
      <c r="Y80" s="1411"/>
      <c r="Z80" s="1434"/>
      <c r="AA80" s="1446"/>
      <c r="AB80" s="1394"/>
      <c r="AC80" s="1431"/>
      <c r="AD80" s="418">
        <f>IF(O80=O79,0,IF(O80=O78,0,IF(O80=O77,0,IF(O80=O76,0,IF(O80=O75,0,IF(O80=O74,0,IF(O80=O73,0,IF(O80=31,0,1))))))))</f>
        <v>0</v>
      </c>
      <c r="AE80" s="418" t="s">
        <v>482</v>
      </c>
      <c r="AF80" s="418" t="str">
        <f t="shared" si="6"/>
        <v>??</v>
      </c>
      <c r="AG80" s="454">
        <f t="shared" si="7"/>
        <v>0</v>
      </c>
      <c r="AH80" s="418">
        <f>IF(M80=M79,0,IF(M80=M78,0,IF(M80=M77,0,IF(M80=M76,0,IF(M80=M75,0,IF(M80=M74,0,IF(M80=M73,0,IF(M80=M72,0,1))))))))</f>
        <v>0</v>
      </c>
    </row>
    <row r="81" spans="1:34" ht="12.95" customHeight="1" thickTop="1" thickBot="1">
      <c r="A81" s="1419"/>
      <c r="B81" s="1403"/>
      <c r="C81" s="1442"/>
      <c r="D81" s="1425"/>
      <c r="E81" s="1428"/>
      <c r="F81" s="1403"/>
      <c r="G81" s="1403"/>
      <c r="H81" s="1438"/>
      <c r="I81" s="1400"/>
      <c r="J81" s="1403"/>
      <c r="K81" s="1403"/>
      <c r="L81" s="1403"/>
      <c r="M81" s="462"/>
      <c r="N81" s="463"/>
      <c r="O81" s="464"/>
      <c r="P81" s="465"/>
      <c r="Q81" s="465"/>
      <c r="R81" s="466"/>
      <c r="S81" s="466"/>
      <c r="T81" s="466"/>
      <c r="U81" s="466"/>
      <c r="V81" s="466"/>
      <c r="W81" s="465"/>
      <c r="X81" s="1412"/>
      <c r="Y81" s="1412"/>
      <c r="Z81" s="1435"/>
      <c r="AA81" s="1446"/>
      <c r="AB81" s="1395"/>
      <c r="AC81" s="1431"/>
      <c r="AD81" s="418">
        <f>IF(O81=O80,0,IF(O81=O79,0,IF(O81=O78,0,IF(O81=O77,0,IF(O81=O76,0,IF(O81=O75,0,IF(O81=O74,0,IF(O81=O73,0,IF(O81=O72,0,1)))))))))</f>
        <v>0</v>
      </c>
      <c r="AE81" s="418" t="s">
        <v>482</v>
      </c>
      <c r="AF81" s="418" t="str">
        <f t="shared" si="6"/>
        <v>??</v>
      </c>
      <c r="AG81" s="454">
        <f t="shared" si="7"/>
        <v>0</v>
      </c>
      <c r="AH81" s="418">
        <f>IF(M81=M80,0,IF(M81=M79,0,IF(M81=M78,0,IF(M81=M77,0,IF(M81=M76,0,IF(M81=M75,0,IF(M81=M74,0,IF(M81=M73,0,IF(M81=M72,0,1)))))))))</f>
        <v>0</v>
      </c>
    </row>
    <row r="82" spans="1:34" ht="12.95" customHeight="1" thickTop="1" thickBot="1">
      <c r="A82" s="1418"/>
      <c r="B82" s="1401"/>
      <c r="C82" s="1441"/>
      <c r="D82" s="1423"/>
      <c r="E82" s="1426"/>
      <c r="F82" s="1401"/>
      <c r="G82" s="1401"/>
      <c r="H82" s="1436"/>
      <c r="I82" s="1439" t="s">
        <v>98</v>
      </c>
      <c r="J82" s="1401"/>
      <c r="K82" s="1401"/>
      <c r="L82" s="1401"/>
      <c r="M82" s="447"/>
      <c r="N82" s="448"/>
      <c r="O82" s="449"/>
      <c r="P82" s="450"/>
      <c r="Q82" s="450"/>
      <c r="R82" s="484"/>
      <c r="S82" s="484"/>
      <c r="T82" s="484"/>
      <c r="U82" s="484"/>
      <c r="V82" s="484"/>
      <c r="W82" s="485"/>
      <c r="X82" s="1410">
        <f>SUM(R82:W91)</f>
        <v>0</v>
      </c>
      <c r="Y82" s="1410">
        <f>IF(X82&gt;0,18,0)</f>
        <v>0</v>
      </c>
      <c r="Z82" s="1429">
        <f>IF((X82-Y82)&gt;=0,X82-Y82,0)</f>
        <v>0</v>
      </c>
      <c r="AA82" s="1446">
        <f>IF(X82&lt;Y82,X82,Y82)/IF(Y82=0,1,Y82)</f>
        <v>0</v>
      </c>
      <c r="AB82" s="1393" t="str">
        <f>IF(AA82=1,"pe",IF(AA82&gt;0,"ne",""))</f>
        <v/>
      </c>
      <c r="AC82" s="1431"/>
      <c r="AD82" s="418">
        <v>1</v>
      </c>
      <c r="AE82" s="418" t="s">
        <v>482</v>
      </c>
      <c r="AF82" s="418" t="str">
        <f t="shared" si="6"/>
        <v>??</v>
      </c>
      <c r="AG82" s="454">
        <f>$C82</f>
        <v>0</v>
      </c>
      <c r="AH82" s="419">
        <v>1</v>
      </c>
    </row>
    <row r="83" spans="1:34" ht="12.95" customHeight="1" thickTop="1" thickBot="1">
      <c r="A83" s="1418"/>
      <c r="B83" s="1402"/>
      <c r="C83" s="1441"/>
      <c r="D83" s="1424"/>
      <c r="E83" s="1427"/>
      <c r="F83" s="1402"/>
      <c r="G83" s="1402"/>
      <c r="H83" s="1437"/>
      <c r="I83" s="1440"/>
      <c r="J83" s="1402"/>
      <c r="K83" s="1402"/>
      <c r="L83" s="1402"/>
      <c r="M83" s="455"/>
      <c r="N83" s="456"/>
      <c r="O83" s="457"/>
      <c r="P83" s="458"/>
      <c r="Q83" s="458"/>
      <c r="R83" s="459"/>
      <c r="S83" s="459"/>
      <c r="T83" s="459"/>
      <c r="U83" s="459"/>
      <c r="V83" s="459"/>
      <c r="W83" s="458"/>
      <c r="X83" s="1411"/>
      <c r="Y83" s="1411"/>
      <c r="Z83" s="1430"/>
      <c r="AA83" s="1446"/>
      <c r="AB83" s="1394"/>
      <c r="AC83" s="1431"/>
      <c r="AD83" s="418">
        <f>IF(O83=O82,0,1)</f>
        <v>0</v>
      </c>
      <c r="AE83" s="418" t="s">
        <v>482</v>
      </c>
      <c r="AF83" s="418" t="str">
        <f t="shared" si="6"/>
        <v>??</v>
      </c>
      <c r="AG83" s="454">
        <f t="shared" si="7"/>
        <v>0</v>
      </c>
      <c r="AH83" s="418">
        <f>IF(M83=M82,0,1)</f>
        <v>0</v>
      </c>
    </row>
    <row r="84" spans="1:34" ht="12.95" customHeight="1" thickTop="1" thickBot="1">
      <c r="A84" s="1418"/>
      <c r="B84" s="1402"/>
      <c r="C84" s="1441"/>
      <c r="D84" s="1424"/>
      <c r="E84" s="1427"/>
      <c r="F84" s="1402"/>
      <c r="G84" s="1402"/>
      <c r="H84" s="1437"/>
      <c r="I84" s="1399"/>
      <c r="J84" s="1402"/>
      <c r="K84" s="1402"/>
      <c r="L84" s="1402"/>
      <c r="M84" s="455"/>
      <c r="N84" s="456"/>
      <c r="O84" s="457"/>
      <c r="P84" s="458"/>
      <c r="Q84" s="458"/>
      <c r="R84" s="459"/>
      <c r="S84" s="459"/>
      <c r="T84" s="459"/>
      <c r="U84" s="459"/>
      <c r="V84" s="459"/>
      <c r="W84" s="458"/>
      <c r="X84" s="1411"/>
      <c r="Y84" s="1411"/>
      <c r="Z84" s="1430"/>
      <c r="AA84" s="1446"/>
      <c r="AB84" s="1394"/>
      <c r="AC84" s="1431"/>
      <c r="AD84" s="418">
        <f>IF(O84=O83,0,IF(O84=O82,0,1))</f>
        <v>0</v>
      </c>
      <c r="AE84" s="418" t="s">
        <v>482</v>
      </c>
      <c r="AF84" s="418" t="str">
        <f t="shared" si="6"/>
        <v>??</v>
      </c>
      <c r="AG84" s="454">
        <f t="shared" si="7"/>
        <v>0</v>
      </c>
      <c r="AH84" s="418">
        <f>IF(M84=M83,0,IF(M84=M82,0,1))</f>
        <v>0</v>
      </c>
    </row>
    <row r="85" spans="1:34" ht="12.95" customHeight="1" thickTop="1" thickBot="1">
      <c r="A85" s="1418"/>
      <c r="B85" s="1402"/>
      <c r="C85" s="1441"/>
      <c r="D85" s="1424"/>
      <c r="E85" s="1427"/>
      <c r="F85" s="1402"/>
      <c r="G85" s="1402"/>
      <c r="H85" s="1437"/>
      <c r="I85" s="1399"/>
      <c r="J85" s="1402"/>
      <c r="K85" s="1402"/>
      <c r="L85" s="1402"/>
      <c r="M85" s="455"/>
      <c r="N85" s="456"/>
      <c r="O85" s="457"/>
      <c r="P85" s="458"/>
      <c r="Q85" s="458"/>
      <c r="R85" s="459"/>
      <c r="S85" s="459"/>
      <c r="T85" s="459"/>
      <c r="U85" s="459"/>
      <c r="V85" s="459"/>
      <c r="W85" s="458"/>
      <c r="X85" s="1411"/>
      <c r="Y85" s="1411"/>
      <c r="Z85" s="1430"/>
      <c r="AA85" s="1446"/>
      <c r="AB85" s="1394"/>
      <c r="AC85" s="1431"/>
      <c r="AD85" s="418">
        <f>IF(O85=O84,0,IF(O85=O83,0,IF(O85=O82,0,1)))</f>
        <v>0</v>
      </c>
      <c r="AE85" s="418" t="s">
        <v>482</v>
      </c>
      <c r="AF85" s="418" t="str">
        <f t="shared" si="6"/>
        <v>??</v>
      </c>
      <c r="AG85" s="454">
        <f t="shared" si="7"/>
        <v>0</v>
      </c>
      <c r="AH85" s="418">
        <f>IF(M85=M84,0,IF(M85=M83,0,IF(M85=M82,0,1)))</f>
        <v>0</v>
      </c>
    </row>
    <row r="86" spans="1:34" ht="12.95" customHeight="1" thickTop="1" thickBot="1">
      <c r="A86" s="1418"/>
      <c r="B86" s="1402"/>
      <c r="C86" s="1441"/>
      <c r="D86" s="1424"/>
      <c r="E86" s="1427"/>
      <c r="F86" s="1402"/>
      <c r="G86" s="1402"/>
      <c r="H86" s="1437"/>
      <c r="I86" s="1399"/>
      <c r="J86" s="1402"/>
      <c r="K86" s="1402"/>
      <c r="L86" s="1402"/>
      <c r="M86" s="455"/>
      <c r="N86" s="456"/>
      <c r="O86" s="457"/>
      <c r="P86" s="458"/>
      <c r="Q86" s="458"/>
      <c r="R86" s="484"/>
      <c r="S86" s="484"/>
      <c r="T86" s="484"/>
      <c r="U86" s="484"/>
      <c r="V86" s="459"/>
      <c r="W86" s="458"/>
      <c r="X86" s="1411"/>
      <c r="Y86" s="1411"/>
      <c r="Z86" s="1430"/>
      <c r="AA86" s="1446"/>
      <c r="AB86" s="1394"/>
      <c r="AC86" s="1431"/>
      <c r="AD86" s="418">
        <f>IF(O86=O85,0,IF(O86=O84,0,IF(O86=O83,0,IF(O86=O82,0,1))))</f>
        <v>0</v>
      </c>
      <c r="AE86" s="418" t="s">
        <v>482</v>
      </c>
      <c r="AF86" s="418" t="str">
        <f t="shared" si="6"/>
        <v>??</v>
      </c>
      <c r="AG86" s="454">
        <f>AG85</f>
        <v>0</v>
      </c>
      <c r="AH86" s="418">
        <f>IF(M86=M85,0,IF(M86=M84,0,IF(M86=M83,0,IF(M86=M82,0,1))))</f>
        <v>0</v>
      </c>
    </row>
    <row r="87" spans="1:34" ht="12.95" customHeight="1" thickTop="1" thickBot="1">
      <c r="A87" s="1418"/>
      <c r="B87" s="1402"/>
      <c r="C87" s="1441"/>
      <c r="D87" s="1424"/>
      <c r="E87" s="1427"/>
      <c r="F87" s="1402"/>
      <c r="G87" s="1402"/>
      <c r="H87" s="1437"/>
      <c r="I87" s="1399"/>
      <c r="J87" s="1402"/>
      <c r="K87" s="1402"/>
      <c r="L87" s="1402"/>
      <c r="M87" s="455"/>
      <c r="N87" s="456"/>
      <c r="O87" s="457"/>
      <c r="P87" s="458"/>
      <c r="Q87" s="458"/>
      <c r="R87" s="484"/>
      <c r="S87" s="484"/>
      <c r="T87" s="484"/>
      <c r="U87" s="484"/>
      <c r="V87" s="459"/>
      <c r="W87" s="458"/>
      <c r="X87" s="1411"/>
      <c r="Y87" s="1411"/>
      <c r="Z87" s="1430"/>
      <c r="AA87" s="1446"/>
      <c r="AB87" s="1394"/>
      <c r="AC87" s="1431"/>
      <c r="AD87" s="418">
        <f>IF(O87=O86,0,IF(O87=O85,0,IF(O87=O84,0,IF(O87=O83,0,IF(O87=O82,0,1)))))</f>
        <v>0</v>
      </c>
      <c r="AE87" s="418" t="s">
        <v>482</v>
      </c>
      <c r="AF87" s="418" t="str">
        <f t="shared" si="6"/>
        <v>??</v>
      </c>
      <c r="AG87" s="454">
        <f t="shared" si="7"/>
        <v>0</v>
      </c>
      <c r="AH87" s="418">
        <f>IF(M87=M86,0,IF(M87=M85,0,IF(M87=M84,0,IF(M87=M83,0,IF(M87=M82,0,1)))))</f>
        <v>0</v>
      </c>
    </row>
    <row r="88" spans="1:34" ht="12.95" customHeight="1" thickTop="1" thickBot="1">
      <c r="A88" s="1418"/>
      <c r="B88" s="1402"/>
      <c r="C88" s="1441"/>
      <c r="D88" s="1424"/>
      <c r="E88" s="1427"/>
      <c r="F88" s="1402"/>
      <c r="G88" s="1402"/>
      <c r="H88" s="1437"/>
      <c r="I88" s="1399"/>
      <c r="J88" s="1402"/>
      <c r="K88" s="1402"/>
      <c r="L88" s="1402"/>
      <c r="M88" s="455"/>
      <c r="N88" s="456"/>
      <c r="O88" s="457"/>
      <c r="P88" s="458"/>
      <c r="Q88" s="458"/>
      <c r="R88" s="484"/>
      <c r="S88" s="484"/>
      <c r="T88" s="484"/>
      <c r="U88" s="484"/>
      <c r="V88" s="459"/>
      <c r="W88" s="458"/>
      <c r="X88" s="1411"/>
      <c r="Y88" s="1411"/>
      <c r="Z88" s="1434" t="str">
        <f>IF(Z82&gt;9,"Błąd","")</f>
        <v/>
      </c>
      <c r="AA88" s="1446"/>
      <c r="AB88" s="1394"/>
      <c r="AC88" s="1431"/>
      <c r="AD88" s="418">
        <f>IF(O88=O87,0,IF(O88=O86,0,IF(O88=O85,0,IF(O88=O84,0,IF(O88=O83,0,IF(O88=O82,0,1))))))</f>
        <v>0</v>
      </c>
      <c r="AE88" s="418" t="s">
        <v>482</v>
      </c>
      <c r="AF88" s="418" t="str">
        <f t="shared" si="6"/>
        <v>??</v>
      </c>
      <c r="AG88" s="454">
        <f t="shared" si="7"/>
        <v>0</v>
      </c>
      <c r="AH88" s="418">
        <f>IF(M88=M87,0,IF(M88=M86,0,IF(M88=M85,0,IF(M88=M84,0,IF(M88=M83,0,IF(M88=M82,0,1))))))</f>
        <v>0</v>
      </c>
    </row>
    <row r="89" spans="1:34" ht="12.95" customHeight="1" thickTop="1" thickBot="1">
      <c r="A89" s="1418"/>
      <c r="B89" s="1402"/>
      <c r="C89" s="1441"/>
      <c r="D89" s="1424"/>
      <c r="E89" s="1427"/>
      <c r="F89" s="1402"/>
      <c r="G89" s="1402"/>
      <c r="H89" s="1437"/>
      <c r="I89" s="1399"/>
      <c r="J89" s="1402"/>
      <c r="K89" s="1402"/>
      <c r="L89" s="1402"/>
      <c r="M89" s="455"/>
      <c r="N89" s="456"/>
      <c r="O89" s="457"/>
      <c r="P89" s="458"/>
      <c r="Q89" s="458"/>
      <c r="R89" s="459"/>
      <c r="S89" s="459"/>
      <c r="T89" s="459"/>
      <c r="U89" s="459"/>
      <c r="V89" s="459"/>
      <c r="W89" s="458"/>
      <c r="X89" s="1411"/>
      <c r="Y89" s="1411"/>
      <c r="Z89" s="1434"/>
      <c r="AA89" s="1446"/>
      <c r="AB89" s="1394"/>
      <c r="AC89" s="1431"/>
      <c r="AD89" s="418">
        <f>IF(O89=O88,0,IF(O89=O87,0,IF(O89=O86,0,IF(O89=O85,0,IF(O89=O84,0,IF(O89=O83,0,IF(O89=O82,0,1)))))))</f>
        <v>0</v>
      </c>
      <c r="AE89" s="418" t="s">
        <v>482</v>
      </c>
      <c r="AF89" s="418" t="str">
        <f t="shared" si="6"/>
        <v>??</v>
      </c>
      <c r="AG89" s="454">
        <f>AG86</f>
        <v>0</v>
      </c>
      <c r="AH89" s="418">
        <f>IF(M89=M88,0,IF(M89=M87,0,IF(M89=M86,0,IF(M89=M85,0,IF(M89=M84,0,IF(M89=M83,0,IF(M89=M82,0,1)))))))</f>
        <v>0</v>
      </c>
    </row>
    <row r="90" spans="1:34" ht="12.95" customHeight="1" thickTop="1" thickBot="1">
      <c r="A90" s="1418"/>
      <c r="B90" s="1402"/>
      <c r="C90" s="1441"/>
      <c r="D90" s="1424"/>
      <c r="E90" s="1427"/>
      <c r="F90" s="1402"/>
      <c r="G90" s="1402"/>
      <c r="H90" s="1437"/>
      <c r="I90" s="1399"/>
      <c r="J90" s="1402"/>
      <c r="K90" s="1402"/>
      <c r="L90" s="1402"/>
      <c r="M90" s="455"/>
      <c r="N90" s="456"/>
      <c r="O90" s="457"/>
      <c r="P90" s="458"/>
      <c r="Q90" s="458"/>
      <c r="R90" s="459"/>
      <c r="S90" s="459"/>
      <c r="T90" s="459"/>
      <c r="U90" s="459"/>
      <c r="V90" s="459"/>
      <c r="W90" s="458"/>
      <c r="X90" s="1411"/>
      <c r="Y90" s="1411"/>
      <c r="Z90" s="1434"/>
      <c r="AA90" s="1446"/>
      <c r="AB90" s="1394"/>
      <c r="AC90" s="1431"/>
      <c r="AD90" s="418">
        <f>IF(O90=O89,0,IF(O90=O88,0,IF(O90=O87,0,IF(O90=O86,0,IF(O90=O85,0,IF(O90=O84,0,IF(O90=O83,0,IF(O90=31,0,1))))))))</f>
        <v>0</v>
      </c>
      <c r="AE90" s="418" t="s">
        <v>482</v>
      </c>
      <c r="AF90" s="418" t="str">
        <f t="shared" si="6"/>
        <v>??</v>
      </c>
      <c r="AG90" s="454">
        <f t="shared" si="7"/>
        <v>0</v>
      </c>
      <c r="AH90" s="418">
        <f>IF(M90=M89,0,IF(M90=M88,0,IF(M90=M87,0,IF(M90=M86,0,IF(M90=M85,0,IF(M90=M84,0,IF(M90=M83,0,IF(M90=M82,0,1))))))))</f>
        <v>0</v>
      </c>
    </row>
    <row r="91" spans="1:34" ht="12.95" customHeight="1" thickTop="1" thickBot="1">
      <c r="A91" s="1419"/>
      <c r="B91" s="1403"/>
      <c r="C91" s="1442"/>
      <c r="D91" s="1425"/>
      <c r="E91" s="1428"/>
      <c r="F91" s="1403"/>
      <c r="G91" s="1403"/>
      <c r="H91" s="1438"/>
      <c r="I91" s="1400"/>
      <c r="J91" s="1403"/>
      <c r="K91" s="1403"/>
      <c r="L91" s="1403"/>
      <c r="M91" s="462"/>
      <c r="N91" s="463"/>
      <c r="O91" s="464"/>
      <c r="P91" s="465"/>
      <c r="Q91" s="465"/>
      <c r="R91" s="466"/>
      <c r="S91" s="466"/>
      <c r="T91" s="466"/>
      <c r="U91" s="466"/>
      <c r="V91" s="466"/>
      <c r="W91" s="465"/>
      <c r="X91" s="1412"/>
      <c r="Y91" s="1412"/>
      <c r="Z91" s="1435"/>
      <c r="AA91" s="1446"/>
      <c r="AB91" s="1395"/>
      <c r="AC91" s="1431"/>
      <c r="AD91" s="418">
        <f>IF(O91=O90,0,IF(O91=O89,0,IF(O91=O88,0,IF(O91=O87,0,IF(O91=O86,0,IF(O91=O85,0,IF(O91=O84,0,IF(O91=O83,0,IF(O91=O82,0,1)))))))))</f>
        <v>0</v>
      </c>
      <c r="AE91" s="418" t="s">
        <v>482</v>
      </c>
      <c r="AF91" s="418" t="str">
        <f t="shared" si="6"/>
        <v>??</v>
      </c>
      <c r="AG91" s="454">
        <f t="shared" si="7"/>
        <v>0</v>
      </c>
      <c r="AH91" s="418">
        <f>IF(M91=M90,0,IF(M91=M89,0,IF(M91=M88,0,IF(M91=M87,0,IF(M91=M86,0,IF(M91=M85,0,IF(M91=M84,0,IF(M91=M83,0,IF(M91=M82,0,1)))))))))</f>
        <v>0</v>
      </c>
    </row>
    <row r="92" spans="1:34" ht="12.95" customHeight="1" thickTop="1" thickBot="1">
      <c r="A92" s="1418"/>
      <c r="B92" s="1401"/>
      <c r="C92" s="1441"/>
      <c r="D92" s="1423"/>
      <c r="E92" s="1426"/>
      <c r="F92" s="1401"/>
      <c r="G92" s="1401"/>
      <c r="H92" s="1436"/>
      <c r="I92" s="1439" t="s">
        <v>98</v>
      </c>
      <c r="J92" s="1401"/>
      <c r="K92" s="1401"/>
      <c r="L92" s="1401"/>
      <c r="M92" s="447"/>
      <c r="N92" s="448"/>
      <c r="O92" s="449"/>
      <c r="P92" s="450"/>
      <c r="Q92" s="450"/>
      <c r="R92" s="484"/>
      <c r="S92" s="484"/>
      <c r="T92" s="484"/>
      <c r="U92" s="484"/>
      <c r="V92" s="484"/>
      <c r="W92" s="485"/>
      <c r="X92" s="1410">
        <f>SUM(R92:W101)</f>
        <v>0</v>
      </c>
      <c r="Y92" s="1410">
        <f>IF(X92&gt;0,18,0)</f>
        <v>0</v>
      </c>
      <c r="Z92" s="1429">
        <f>IF((X92-Y92)&gt;=0,X92-Y92,0)</f>
        <v>0</v>
      </c>
      <c r="AA92" s="1446">
        <f>IF(X92&lt;Y92,X92,Y92)/IF(Y92=0,1,Y92)</f>
        <v>0</v>
      </c>
      <c r="AB92" s="1393" t="str">
        <f>IF(AA92=1,"pe",IF(AA92&gt;0,"ne",""))</f>
        <v/>
      </c>
      <c r="AC92" s="1431"/>
      <c r="AD92" s="418">
        <v>1</v>
      </c>
      <c r="AE92" s="418" t="s">
        <v>482</v>
      </c>
      <c r="AF92" s="418" t="str">
        <f t="shared" si="6"/>
        <v>??</v>
      </c>
      <c r="AG92" s="454">
        <f>$C92</f>
        <v>0</v>
      </c>
      <c r="AH92" s="419">
        <v>1</v>
      </c>
    </row>
    <row r="93" spans="1:34" ht="12.95" customHeight="1" thickTop="1" thickBot="1">
      <c r="A93" s="1418"/>
      <c r="B93" s="1402"/>
      <c r="C93" s="1441"/>
      <c r="D93" s="1424"/>
      <c r="E93" s="1427"/>
      <c r="F93" s="1402"/>
      <c r="G93" s="1402"/>
      <c r="H93" s="1437"/>
      <c r="I93" s="1440"/>
      <c r="J93" s="1402"/>
      <c r="K93" s="1402"/>
      <c r="L93" s="1402"/>
      <c r="M93" s="455"/>
      <c r="N93" s="456"/>
      <c r="O93" s="457"/>
      <c r="P93" s="458"/>
      <c r="Q93" s="458"/>
      <c r="R93" s="459"/>
      <c r="S93" s="459"/>
      <c r="T93" s="459"/>
      <c r="U93" s="459"/>
      <c r="V93" s="459"/>
      <c r="W93" s="458"/>
      <c r="X93" s="1411"/>
      <c r="Y93" s="1411"/>
      <c r="Z93" s="1430"/>
      <c r="AA93" s="1446"/>
      <c r="AB93" s="1394"/>
      <c r="AC93" s="1431"/>
      <c r="AD93" s="418">
        <f>IF(O93=O92,0,1)</f>
        <v>0</v>
      </c>
      <c r="AE93" s="418" t="s">
        <v>482</v>
      </c>
      <c r="AF93" s="418" t="str">
        <f t="shared" si="6"/>
        <v>??</v>
      </c>
      <c r="AG93" s="454">
        <f t="shared" si="7"/>
        <v>0</v>
      </c>
      <c r="AH93" s="418">
        <f>IF(M93=M92,0,1)</f>
        <v>0</v>
      </c>
    </row>
    <row r="94" spans="1:34" ht="12.95" customHeight="1" thickTop="1" thickBot="1">
      <c r="A94" s="1418"/>
      <c r="B94" s="1402"/>
      <c r="C94" s="1441"/>
      <c r="D94" s="1424"/>
      <c r="E94" s="1427"/>
      <c r="F94" s="1402"/>
      <c r="G94" s="1402"/>
      <c r="H94" s="1437"/>
      <c r="I94" s="1399"/>
      <c r="J94" s="1402"/>
      <c r="K94" s="1402"/>
      <c r="L94" s="1402"/>
      <c r="M94" s="455"/>
      <c r="N94" s="456"/>
      <c r="O94" s="457"/>
      <c r="P94" s="458"/>
      <c r="Q94" s="458"/>
      <c r="R94" s="459"/>
      <c r="S94" s="459"/>
      <c r="T94" s="459"/>
      <c r="U94" s="459"/>
      <c r="V94" s="459"/>
      <c r="W94" s="458"/>
      <c r="X94" s="1411"/>
      <c r="Y94" s="1411"/>
      <c r="Z94" s="1430"/>
      <c r="AA94" s="1446"/>
      <c r="AB94" s="1394"/>
      <c r="AC94" s="1431"/>
      <c r="AD94" s="418">
        <f>IF(O94=O93,0,IF(O94=O92,0,1))</f>
        <v>0</v>
      </c>
      <c r="AE94" s="418" t="s">
        <v>482</v>
      </c>
      <c r="AF94" s="418" t="str">
        <f t="shared" si="6"/>
        <v>??</v>
      </c>
      <c r="AG94" s="454">
        <f t="shared" si="7"/>
        <v>0</v>
      </c>
      <c r="AH94" s="418">
        <f>IF(M94=M93,0,IF(M94=M92,0,1))</f>
        <v>0</v>
      </c>
    </row>
    <row r="95" spans="1:34" ht="12.95" customHeight="1" thickTop="1" thickBot="1">
      <c r="A95" s="1418"/>
      <c r="B95" s="1402"/>
      <c r="C95" s="1441"/>
      <c r="D95" s="1424"/>
      <c r="E95" s="1427"/>
      <c r="F95" s="1402"/>
      <c r="G95" s="1402"/>
      <c r="H95" s="1437"/>
      <c r="I95" s="1399"/>
      <c r="J95" s="1402"/>
      <c r="K95" s="1402"/>
      <c r="L95" s="1402"/>
      <c r="M95" s="455"/>
      <c r="N95" s="456"/>
      <c r="O95" s="457"/>
      <c r="P95" s="458"/>
      <c r="Q95" s="458"/>
      <c r="R95" s="459"/>
      <c r="S95" s="459"/>
      <c r="T95" s="459"/>
      <c r="U95" s="459"/>
      <c r="V95" s="459"/>
      <c r="W95" s="458"/>
      <c r="X95" s="1411"/>
      <c r="Y95" s="1411"/>
      <c r="Z95" s="1430"/>
      <c r="AA95" s="1446"/>
      <c r="AB95" s="1394"/>
      <c r="AC95" s="1431"/>
      <c r="AD95" s="418">
        <f>IF(O95=O94,0,IF(O95=O93,0,IF(O95=O92,0,1)))</f>
        <v>0</v>
      </c>
      <c r="AE95" s="418" t="s">
        <v>482</v>
      </c>
      <c r="AF95" s="418" t="str">
        <f t="shared" si="6"/>
        <v>??</v>
      </c>
      <c r="AG95" s="454">
        <f t="shared" si="7"/>
        <v>0</v>
      </c>
      <c r="AH95" s="418">
        <f>IF(M95=M94,0,IF(M95=M93,0,IF(M95=M92,0,1)))</f>
        <v>0</v>
      </c>
    </row>
    <row r="96" spans="1:34" ht="12.95" customHeight="1" thickTop="1" thickBot="1">
      <c r="A96" s="1418"/>
      <c r="B96" s="1402"/>
      <c r="C96" s="1441"/>
      <c r="D96" s="1424"/>
      <c r="E96" s="1427"/>
      <c r="F96" s="1402"/>
      <c r="G96" s="1402"/>
      <c r="H96" s="1437"/>
      <c r="I96" s="1399"/>
      <c r="J96" s="1402"/>
      <c r="K96" s="1402"/>
      <c r="L96" s="1402"/>
      <c r="M96" s="455"/>
      <c r="N96" s="456"/>
      <c r="O96" s="457"/>
      <c r="P96" s="458"/>
      <c r="Q96" s="458"/>
      <c r="R96" s="484"/>
      <c r="S96" s="484"/>
      <c r="T96" s="484"/>
      <c r="U96" s="484"/>
      <c r="V96" s="459"/>
      <c r="W96" s="458"/>
      <c r="X96" s="1411"/>
      <c r="Y96" s="1411"/>
      <c r="Z96" s="1430"/>
      <c r="AA96" s="1446"/>
      <c r="AB96" s="1394"/>
      <c r="AC96" s="1431"/>
      <c r="AD96" s="418">
        <f>IF(O96=O95,0,IF(O96=O94,0,IF(O96=O93,0,IF(O96=O92,0,1))))</f>
        <v>0</v>
      </c>
      <c r="AE96" s="418" t="s">
        <v>482</v>
      </c>
      <c r="AF96" s="418" t="str">
        <f t="shared" si="6"/>
        <v>??</v>
      </c>
      <c r="AG96" s="454">
        <f t="shared" si="7"/>
        <v>0</v>
      </c>
      <c r="AH96" s="418">
        <f>IF(M96=M95,0,IF(M96=M94,0,IF(M96=M93,0,IF(M96=M92,0,1))))</f>
        <v>0</v>
      </c>
    </row>
    <row r="97" spans="1:34" ht="12.95" customHeight="1" thickTop="1" thickBot="1">
      <c r="A97" s="1418"/>
      <c r="B97" s="1402"/>
      <c r="C97" s="1441"/>
      <c r="D97" s="1424"/>
      <c r="E97" s="1427"/>
      <c r="F97" s="1402"/>
      <c r="G97" s="1402"/>
      <c r="H97" s="1437"/>
      <c r="I97" s="1399"/>
      <c r="J97" s="1402"/>
      <c r="K97" s="1402"/>
      <c r="L97" s="1402"/>
      <c r="M97" s="455"/>
      <c r="N97" s="456"/>
      <c r="O97" s="457"/>
      <c r="P97" s="458"/>
      <c r="Q97" s="458"/>
      <c r="R97" s="484"/>
      <c r="S97" s="484"/>
      <c r="T97" s="484"/>
      <c r="U97" s="484"/>
      <c r="V97" s="459"/>
      <c r="W97" s="458"/>
      <c r="X97" s="1411"/>
      <c r="Y97" s="1411"/>
      <c r="Z97" s="1430"/>
      <c r="AA97" s="1446"/>
      <c r="AB97" s="1394"/>
      <c r="AC97" s="1431"/>
      <c r="AD97" s="418">
        <f>IF(O97=O96,0,IF(O97=O95,0,IF(O97=O94,0,IF(O97=O93,0,IF(O97=O92,0,1)))))</f>
        <v>0</v>
      </c>
      <c r="AE97" s="418" t="s">
        <v>482</v>
      </c>
      <c r="AF97" s="418" t="str">
        <f t="shared" si="6"/>
        <v>??</v>
      </c>
      <c r="AG97" s="454">
        <f t="shared" si="7"/>
        <v>0</v>
      </c>
      <c r="AH97" s="418">
        <f>IF(M97=M96,0,IF(M97=M95,0,IF(M97=M94,0,IF(M97=M93,0,IF(M97=M92,0,1)))))</f>
        <v>0</v>
      </c>
    </row>
    <row r="98" spans="1:34" ht="12.95" customHeight="1" thickTop="1" thickBot="1">
      <c r="A98" s="1418"/>
      <c r="B98" s="1402"/>
      <c r="C98" s="1441"/>
      <c r="D98" s="1424"/>
      <c r="E98" s="1427"/>
      <c r="F98" s="1402"/>
      <c r="G98" s="1402"/>
      <c r="H98" s="1437"/>
      <c r="I98" s="1399"/>
      <c r="J98" s="1402"/>
      <c r="K98" s="1402"/>
      <c r="L98" s="1402"/>
      <c r="M98" s="455"/>
      <c r="N98" s="456"/>
      <c r="O98" s="457"/>
      <c r="P98" s="458"/>
      <c r="Q98" s="458"/>
      <c r="R98" s="484"/>
      <c r="S98" s="484"/>
      <c r="T98" s="484"/>
      <c r="U98" s="484"/>
      <c r="V98" s="459"/>
      <c r="W98" s="458"/>
      <c r="X98" s="1411"/>
      <c r="Y98" s="1411"/>
      <c r="Z98" s="1434" t="str">
        <f>IF(Z92&gt;9,"Błąd","")</f>
        <v/>
      </c>
      <c r="AA98" s="1446"/>
      <c r="AB98" s="1394"/>
      <c r="AC98" s="1431"/>
      <c r="AD98" s="418">
        <f>IF(O98=O97,0,IF(O98=O96,0,IF(O98=O95,0,IF(O98=O94,0,IF(O98=O93,0,IF(O98=O92,0,1))))))</f>
        <v>0</v>
      </c>
      <c r="AE98" s="418" t="s">
        <v>482</v>
      </c>
      <c r="AF98" s="418" t="str">
        <f t="shared" si="6"/>
        <v>??</v>
      </c>
      <c r="AG98" s="454">
        <f t="shared" si="7"/>
        <v>0</v>
      </c>
      <c r="AH98" s="418">
        <f>IF(M98=M97,0,IF(M98=M96,0,IF(M98=M95,0,IF(M98=M94,0,IF(M98=M93,0,IF(M98=M92,0,1))))))</f>
        <v>0</v>
      </c>
    </row>
    <row r="99" spans="1:34" ht="12.95" customHeight="1" thickTop="1" thickBot="1">
      <c r="A99" s="1418"/>
      <c r="B99" s="1402"/>
      <c r="C99" s="1441"/>
      <c r="D99" s="1424"/>
      <c r="E99" s="1427"/>
      <c r="F99" s="1402"/>
      <c r="G99" s="1402"/>
      <c r="H99" s="1437"/>
      <c r="I99" s="1399"/>
      <c r="J99" s="1402"/>
      <c r="K99" s="1402"/>
      <c r="L99" s="1402"/>
      <c r="M99" s="455"/>
      <c r="N99" s="456"/>
      <c r="O99" s="457"/>
      <c r="P99" s="458"/>
      <c r="Q99" s="458"/>
      <c r="R99" s="459"/>
      <c r="S99" s="459"/>
      <c r="T99" s="459"/>
      <c r="U99" s="459"/>
      <c r="V99" s="459"/>
      <c r="W99" s="458"/>
      <c r="X99" s="1411"/>
      <c r="Y99" s="1411"/>
      <c r="Z99" s="1434"/>
      <c r="AA99" s="1446"/>
      <c r="AB99" s="1394"/>
      <c r="AC99" s="1431"/>
      <c r="AD99" s="418">
        <f>IF(O99=O98,0,IF(O99=O97,0,IF(O99=O96,0,IF(O99=O95,0,IF(O99=O94,0,IF(O99=O93,0,IF(O99=O92,0,1)))))))</f>
        <v>0</v>
      </c>
      <c r="AE99" s="418" t="s">
        <v>482</v>
      </c>
      <c r="AF99" s="418" t="str">
        <f t="shared" si="6"/>
        <v>??</v>
      </c>
      <c r="AG99" s="454">
        <f>AG96</f>
        <v>0</v>
      </c>
      <c r="AH99" s="418">
        <f>IF(M99=M98,0,IF(M99=M97,0,IF(M99=M96,0,IF(M99=M95,0,IF(M99=M94,0,IF(M99=M93,0,IF(M99=M92,0,1)))))))</f>
        <v>0</v>
      </c>
    </row>
    <row r="100" spans="1:34" ht="12.95" customHeight="1" thickTop="1" thickBot="1">
      <c r="A100" s="1418"/>
      <c r="B100" s="1402"/>
      <c r="C100" s="1441"/>
      <c r="D100" s="1424"/>
      <c r="E100" s="1427"/>
      <c r="F100" s="1402"/>
      <c r="G100" s="1402"/>
      <c r="H100" s="1437"/>
      <c r="I100" s="1399"/>
      <c r="J100" s="1402"/>
      <c r="K100" s="1402"/>
      <c r="L100" s="1402"/>
      <c r="M100" s="455"/>
      <c r="N100" s="456"/>
      <c r="O100" s="457"/>
      <c r="P100" s="458"/>
      <c r="Q100" s="458"/>
      <c r="R100" s="459"/>
      <c r="S100" s="459"/>
      <c r="T100" s="459"/>
      <c r="U100" s="459"/>
      <c r="V100" s="459"/>
      <c r="W100" s="458"/>
      <c r="X100" s="1411"/>
      <c r="Y100" s="1411"/>
      <c r="Z100" s="1434"/>
      <c r="AA100" s="1446"/>
      <c r="AB100" s="1394"/>
      <c r="AC100" s="1431"/>
      <c r="AD100" s="418">
        <f>IF(O100=O99,0,IF(O100=O98,0,IF(O100=O97,0,IF(O100=O96,0,IF(O100=O95,0,IF(O100=O94,0,IF(O100=O93,0,IF(O100=31,0,1))))))))</f>
        <v>0</v>
      </c>
      <c r="AE100" s="418" t="s">
        <v>482</v>
      </c>
      <c r="AF100" s="418" t="str">
        <f t="shared" si="6"/>
        <v>??</v>
      </c>
      <c r="AG100" s="454">
        <f t="shared" si="7"/>
        <v>0</v>
      </c>
      <c r="AH100" s="418">
        <f>IF(M100=M99,0,IF(M100=M98,0,IF(M100=M97,0,IF(M100=M96,0,IF(M100=M95,0,IF(M100=M94,0,IF(M100=M93,0,IF(M100=M92,0,1))))))))</f>
        <v>0</v>
      </c>
    </row>
    <row r="101" spans="1:34" ht="12.95" customHeight="1" thickTop="1" thickBot="1">
      <c r="A101" s="1419"/>
      <c r="B101" s="1403"/>
      <c r="C101" s="1442"/>
      <c r="D101" s="1425"/>
      <c r="E101" s="1428"/>
      <c r="F101" s="1403"/>
      <c r="G101" s="1403"/>
      <c r="H101" s="1438"/>
      <c r="I101" s="1400"/>
      <c r="J101" s="1403"/>
      <c r="K101" s="1403"/>
      <c r="L101" s="1403"/>
      <c r="M101" s="462"/>
      <c r="N101" s="463"/>
      <c r="O101" s="464"/>
      <c r="P101" s="465"/>
      <c r="Q101" s="465"/>
      <c r="R101" s="466"/>
      <c r="S101" s="466"/>
      <c r="T101" s="466"/>
      <c r="U101" s="466"/>
      <c r="V101" s="466"/>
      <c r="W101" s="465"/>
      <c r="X101" s="1412"/>
      <c r="Y101" s="1412"/>
      <c r="Z101" s="1435"/>
      <c r="AA101" s="1446"/>
      <c r="AB101" s="1395"/>
      <c r="AC101" s="1431"/>
      <c r="AD101" s="418">
        <f>IF(O101=O100,0,IF(O101=O99,0,IF(O101=O98,0,IF(O101=O97,0,IF(O101=O96,0,IF(O101=O95,0,IF(O101=O94,0,IF(O101=O93,0,IF(O101=O92,0,1)))))))))</f>
        <v>0</v>
      </c>
      <c r="AE101" s="418" t="s">
        <v>482</v>
      </c>
      <c r="AF101" s="418" t="str">
        <f t="shared" si="6"/>
        <v>??</v>
      </c>
      <c r="AG101" s="454">
        <f t="shared" si="7"/>
        <v>0</v>
      </c>
      <c r="AH101" s="418">
        <f>IF(M101=M100,0,IF(M101=M99,0,IF(M101=M98,0,IF(M101=M97,0,IF(M101=M96,0,IF(M101=M95,0,IF(M101=M94,0,IF(M101=M93,0,IF(M101=M92,0,1)))))))))</f>
        <v>0</v>
      </c>
    </row>
    <row r="102" spans="1:34" ht="12.95" customHeight="1" thickTop="1" thickBot="1">
      <c r="A102" s="1418"/>
      <c r="B102" s="1401"/>
      <c r="C102" s="1441"/>
      <c r="D102" s="1423"/>
      <c r="E102" s="1426"/>
      <c r="F102" s="1401"/>
      <c r="G102" s="1401"/>
      <c r="H102" s="1436"/>
      <c r="I102" s="1439" t="s">
        <v>98</v>
      </c>
      <c r="J102" s="1401"/>
      <c r="K102" s="1401"/>
      <c r="L102" s="1401"/>
      <c r="M102" s="447"/>
      <c r="N102" s="448"/>
      <c r="O102" s="449"/>
      <c r="P102" s="450"/>
      <c r="Q102" s="450"/>
      <c r="R102" s="484"/>
      <c r="S102" s="484"/>
      <c r="T102" s="484"/>
      <c r="U102" s="484"/>
      <c r="V102" s="484"/>
      <c r="W102" s="485"/>
      <c r="X102" s="1410">
        <f>SUM(R102:W111)</f>
        <v>0</v>
      </c>
      <c r="Y102" s="1410">
        <f>IF(X102&gt;0,18,0)</f>
        <v>0</v>
      </c>
      <c r="Z102" s="1429">
        <f>IF((X102-Y102)&gt;=0,X102-Y102,0)</f>
        <v>0</v>
      </c>
      <c r="AA102" s="1446">
        <f>IF(X102&lt;Y102,X102,Y102)/IF(Y102=0,1,Y102)</f>
        <v>0</v>
      </c>
      <c r="AB102" s="1393" t="str">
        <f>IF(AA102=1,"pe",IF(AA102&gt;0,"ne",""))</f>
        <v/>
      </c>
      <c r="AC102" s="1431"/>
      <c r="AD102" s="418">
        <v>1</v>
      </c>
      <c r="AE102" s="418" t="s">
        <v>482</v>
      </c>
      <c r="AF102" s="418" t="str">
        <f t="shared" si="6"/>
        <v>??</v>
      </c>
      <c r="AG102" s="454">
        <f>$C102</f>
        <v>0</v>
      </c>
      <c r="AH102" s="419">
        <v>1</v>
      </c>
    </row>
    <row r="103" spans="1:34" ht="12.95" customHeight="1" thickTop="1" thickBot="1">
      <c r="A103" s="1418"/>
      <c r="B103" s="1402"/>
      <c r="C103" s="1441"/>
      <c r="D103" s="1424"/>
      <c r="E103" s="1427"/>
      <c r="F103" s="1402"/>
      <c r="G103" s="1402"/>
      <c r="H103" s="1437"/>
      <c r="I103" s="1440"/>
      <c r="J103" s="1402"/>
      <c r="K103" s="1402"/>
      <c r="L103" s="1402"/>
      <c r="M103" s="455"/>
      <c r="N103" s="456"/>
      <c r="O103" s="457"/>
      <c r="P103" s="458"/>
      <c r="Q103" s="458"/>
      <c r="R103" s="459"/>
      <c r="S103" s="459"/>
      <c r="T103" s="459"/>
      <c r="U103" s="459"/>
      <c r="V103" s="459"/>
      <c r="W103" s="458"/>
      <c r="X103" s="1411"/>
      <c r="Y103" s="1411"/>
      <c r="Z103" s="1430"/>
      <c r="AA103" s="1446"/>
      <c r="AB103" s="1394"/>
      <c r="AC103" s="1431"/>
      <c r="AD103" s="418">
        <f>IF(O103=O102,0,1)</f>
        <v>0</v>
      </c>
      <c r="AE103" s="418" t="s">
        <v>482</v>
      </c>
      <c r="AF103" s="418" t="str">
        <f t="shared" si="6"/>
        <v>??</v>
      </c>
      <c r="AG103" s="454">
        <f t="shared" si="7"/>
        <v>0</v>
      </c>
      <c r="AH103" s="418">
        <f>IF(M103=M102,0,1)</f>
        <v>0</v>
      </c>
    </row>
    <row r="104" spans="1:34" ht="12.95" customHeight="1" thickTop="1" thickBot="1">
      <c r="A104" s="1418"/>
      <c r="B104" s="1402"/>
      <c r="C104" s="1441"/>
      <c r="D104" s="1424"/>
      <c r="E104" s="1427"/>
      <c r="F104" s="1402"/>
      <c r="G104" s="1402"/>
      <c r="H104" s="1437"/>
      <c r="I104" s="1399"/>
      <c r="J104" s="1402"/>
      <c r="K104" s="1402"/>
      <c r="L104" s="1402"/>
      <c r="M104" s="455"/>
      <c r="N104" s="456"/>
      <c r="O104" s="457"/>
      <c r="P104" s="458"/>
      <c r="Q104" s="458"/>
      <c r="R104" s="459"/>
      <c r="S104" s="459"/>
      <c r="T104" s="459"/>
      <c r="U104" s="459"/>
      <c r="V104" s="459"/>
      <c r="W104" s="458"/>
      <c r="X104" s="1411"/>
      <c r="Y104" s="1411"/>
      <c r="Z104" s="1430"/>
      <c r="AA104" s="1446"/>
      <c r="AB104" s="1394"/>
      <c r="AC104" s="1431"/>
      <c r="AD104" s="418">
        <f>IF(O104=O103,0,IF(O104=O102,0,1))</f>
        <v>0</v>
      </c>
      <c r="AE104" s="418" t="s">
        <v>482</v>
      </c>
      <c r="AF104" s="418" t="str">
        <f t="shared" si="6"/>
        <v>??</v>
      </c>
      <c r="AG104" s="454">
        <f t="shared" si="7"/>
        <v>0</v>
      </c>
      <c r="AH104" s="418">
        <f>IF(M104=M103,0,IF(M104=M102,0,1))</f>
        <v>0</v>
      </c>
    </row>
    <row r="105" spans="1:34" ht="12.95" customHeight="1" thickTop="1" thickBot="1">
      <c r="A105" s="1418"/>
      <c r="B105" s="1402"/>
      <c r="C105" s="1441"/>
      <c r="D105" s="1424"/>
      <c r="E105" s="1427"/>
      <c r="F105" s="1402"/>
      <c r="G105" s="1402"/>
      <c r="H105" s="1437"/>
      <c r="I105" s="1399"/>
      <c r="J105" s="1402"/>
      <c r="K105" s="1402"/>
      <c r="L105" s="1402"/>
      <c r="M105" s="455"/>
      <c r="N105" s="456"/>
      <c r="O105" s="457"/>
      <c r="P105" s="458"/>
      <c r="Q105" s="458"/>
      <c r="R105" s="459"/>
      <c r="S105" s="459"/>
      <c r="T105" s="459"/>
      <c r="U105" s="459"/>
      <c r="V105" s="459"/>
      <c r="W105" s="458"/>
      <c r="X105" s="1411"/>
      <c r="Y105" s="1411"/>
      <c r="Z105" s="1430"/>
      <c r="AA105" s="1446"/>
      <c r="AB105" s="1394"/>
      <c r="AC105" s="1431"/>
      <c r="AD105" s="418">
        <f>IF(O105=O104,0,IF(O105=O103,0,IF(O105=O102,0,1)))</f>
        <v>0</v>
      </c>
      <c r="AE105" s="418" t="s">
        <v>482</v>
      </c>
      <c r="AF105" s="418" t="str">
        <f t="shared" si="6"/>
        <v>??</v>
      </c>
      <c r="AG105" s="454">
        <f t="shared" si="7"/>
        <v>0</v>
      </c>
      <c r="AH105" s="418">
        <f>IF(M105=M104,0,IF(M105=M103,0,IF(M105=M102,0,1)))</f>
        <v>0</v>
      </c>
    </row>
    <row r="106" spans="1:34" ht="12.95" customHeight="1" thickTop="1" thickBot="1">
      <c r="A106" s="1418"/>
      <c r="B106" s="1402"/>
      <c r="C106" s="1441"/>
      <c r="D106" s="1424"/>
      <c r="E106" s="1427"/>
      <c r="F106" s="1402"/>
      <c r="G106" s="1402"/>
      <c r="H106" s="1437"/>
      <c r="I106" s="1399"/>
      <c r="J106" s="1402"/>
      <c r="K106" s="1402"/>
      <c r="L106" s="1402"/>
      <c r="M106" s="455"/>
      <c r="N106" s="456"/>
      <c r="O106" s="457"/>
      <c r="P106" s="458"/>
      <c r="Q106" s="458"/>
      <c r="R106" s="484"/>
      <c r="S106" s="484"/>
      <c r="T106" s="484"/>
      <c r="U106" s="484"/>
      <c r="V106" s="459"/>
      <c r="W106" s="458"/>
      <c r="X106" s="1411"/>
      <c r="Y106" s="1411"/>
      <c r="Z106" s="1430"/>
      <c r="AA106" s="1446"/>
      <c r="AB106" s="1394"/>
      <c r="AC106" s="1431"/>
      <c r="AD106" s="418">
        <f>IF(O106=O105,0,IF(O106=O104,0,IF(O106=O103,0,IF(O106=O102,0,1))))</f>
        <v>0</v>
      </c>
      <c r="AE106" s="418" t="s">
        <v>482</v>
      </c>
      <c r="AF106" s="418" t="str">
        <f t="shared" si="6"/>
        <v>??</v>
      </c>
      <c r="AG106" s="454">
        <f t="shared" si="7"/>
        <v>0</v>
      </c>
      <c r="AH106" s="418">
        <f>IF(M106=M105,0,IF(M106=M104,0,IF(M106=M103,0,IF(M106=M102,0,1))))</f>
        <v>0</v>
      </c>
    </row>
    <row r="107" spans="1:34" ht="12.95" customHeight="1" thickTop="1" thickBot="1">
      <c r="A107" s="1418"/>
      <c r="B107" s="1402"/>
      <c r="C107" s="1441"/>
      <c r="D107" s="1424"/>
      <c r="E107" s="1427"/>
      <c r="F107" s="1402"/>
      <c r="G107" s="1402"/>
      <c r="H107" s="1437"/>
      <c r="I107" s="1399"/>
      <c r="J107" s="1402"/>
      <c r="K107" s="1402"/>
      <c r="L107" s="1402"/>
      <c r="M107" s="455"/>
      <c r="N107" s="456"/>
      <c r="O107" s="457"/>
      <c r="P107" s="458"/>
      <c r="Q107" s="458"/>
      <c r="R107" s="484"/>
      <c r="S107" s="484"/>
      <c r="T107" s="484"/>
      <c r="U107" s="484"/>
      <c r="V107" s="459"/>
      <c r="W107" s="458"/>
      <c r="X107" s="1411"/>
      <c r="Y107" s="1411"/>
      <c r="Z107" s="1430"/>
      <c r="AA107" s="1446"/>
      <c r="AB107" s="1394"/>
      <c r="AC107" s="1431"/>
      <c r="AD107" s="418">
        <f>IF(O107=O106,0,IF(O107=O105,0,IF(O107=O104,0,IF(O107=O103,0,IF(O107=O102,0,1)))))</f>
        <v>0</v>
      </c>
      <c r="AE107" s="418" t="s">
        <v>482</v>
      </c>
      <c r="AF107" s="418" t="str">
        <f t="shared" si="6"/>
        <v>??</v>
      </c>
      <c r="AG107" s="454">
        <f t="shared" si="7"/>
        <v>0</v>
      </c>
      <c r="AH107" s="418">
        <f>IF(M107=M106,0,IF(M107=M105,0,IF(M107=M104,0,IF(M107=M103,0,IF(M107=M102,0,1)))))</f>
        <v>0</v>
      </c>
    </row>
    <row r="108" spans="1:34" ht="12.95" customHeight="1" thickTop="1" thickBot="1">
      <c r="A108" s="1418"/>
      <c r="B108" s="1402"/>
      <c r="C108" s="1441"/>
      <c r="D108" s="1424"/>
      <c r="E108" s="1427"/>
      <c r="F108" s="1402"/>
      <c r="G108" s="1402"/>
      <c r="H108" s="1437"/>
      <c r="I108" s="1399"/>
      <c r="J108" s="1402"/>
      <c r="K108" s="1402"/>
      <c r="L108" s="1402"/>
      <c r="M108" s="455"/>
      <c r="N108" s="456"/>
      <c r="O108" s="457"/>
      <c r="P108" s="458"/>
      <c r="Q108" s="458"/>
      <c r="R108" s="484"/>
      <c r="S108" s="484"/>
      <c r="T108" s="484"/>
      <c r="U108" s="484"/>
      <c r="V108" s="459"/>
      <c r="W108" s="458"/>
      <c r="X108" s="1411"/>
      <c r="Y108" s="1411"/>
      <c r="Z108" s="1434" t="str">
        <f>IF(Z102&gt;9,"Błąd","")</f>
        <v/>
      </c>
      <c r="AA108" s="1446"/>
      <c r="AB108" s="1394"/>
      <c r="AC108" s="1431"/>
      <c r="AD108" s="418">
        <f>IF(O108=O107,0,IF(O108=O106,0,IF(O108=O105,0,IF(O108=O104,0,IF(O108=O103,0,IF(O108=O102,0,1))))))</f>
        <v>0</v>
      </c>
      <c r="AE108" s="418" t="s">
        <v>482</v>
      </c>
      <c r="AF108" s="418" t="str">
        <f t="shared" si="6"/>
        <v>??</v>
      </c>
      <c r="AG108" s="454">
        <f t="shared" si="7"/>
        <v>0</v>
      </c>
      <c r="AH108" s="418">
        <f>IF(M108=M107,0,IF(M108=M106,0,IF(M108=M105,0,IF(M108=M104,0,IF(M108=M103,0,IF(M108=M102,0,1))))))</f>
        <v>0</v>
      </c>
    </row>
    <row r="109" spans="1:34" ht="12.95" customHeight="1" thickTop="1" thickBot="1">
      <c r="A109" s="1418"/>
      <c r="B109" s="1402"/>
      <c r="C109" s="1441"/>
      <c r="D109" s="1424"/>
      <c r="E109" s="1427"/>
      <c r="F109" s="1402"/>
      <c r="G109" s="1402"/>
      <c r="H109" s="1437"/>
      <c r="I109" s="1399"/>
      <c r="J109" s="1402"/>
      <c r="K109" s="1402"/>
      <c r="L109" s="1402"/>
      <c r="M109" s="455"/>
      <c r="N109" s="456"/>
      <c r="O109" s="457"/>
      <c r="P109" s="458"/>
      <c r="Q109" s="458"/>
      <c r="R109" s="459"/>
      <c r="S109" s="459"/>
      <c r="T109" s="459"/>
      <c r="U109" s="459"/>
      <c r="V109" s="459"/>
      <c r="W109" s="458"/>
      <c r="X109" s="1411"/>
      <c r="Y109" s="1411"/>
      <c r="Z109" s="1434"/>
      <c r="AA109" s="1446"/>
      <c r="AB109" s="1394"/>
      <c r="AC109" s="1431"/>
      <c r="AD109" s="418">
        <f>IF(O109=O108,0,IF(O109=O107,0,IF(O109=O106,0,IF(O109=O105,0,IF(O109=O104,0,IF(O109=O103,0,IF(O109=O102,0,1)))))))</f>
        <v>0</v>
      </c>
      <c r="AE109" s="418" t="s">
        <v>482</v>
      </c>
      <c r="AF109" s="418" t="str">
        <f t="shared" si="6"/>
        <v>??</v>
      </c>
      <c r="AG109" s="454">
        <f>AG106</f>
        <v>0</v>
      </c>
      <c r="AH109" s="418">
        <f>IF(M109=M108,0,IF(M109=M107,0,IF(M109=M106,0,IF(M109=M105,0,IF(M109=M104,0,IF(M109=M103,0,IF(M109=M102,0,1)))))))</f>
        <v>0</v>
      </c>
    </row>
    <row r="110" spans="1:34" ht="12.95" customHeight="1" thickTop="1" thickBot="1">
      <c r="A110" s="1418"/>
      <c r="B110" s="1402"/>
      <c r="C110" s="1441"/>
      <c r="D110" s="1424"/>
      <c r="E110" s="1427"/>
      <c r="F110" s="1402"/>
      <c r="G110" s="1402"/>
      <c r="H110" s="1437"/>
      <c r="I110" s="1399"/>
      <c r="J110" s="1402"/>
      <c r="K110" s="1402"/>
      <c r="L110" s="1402"/>
      <c r="M110" s="455"/>
      <c r="N110" s="456"/>
      <c r="O110" s="457"/>
      <c r="P110" s="458"/>
      <c r="Q110" s="458"/>
      <c r="R110" s="459"/>
      <c r="S110" s="459"/>
      <c r="T110" s="459"/>
      <c r="U110" s="459"/>
      <c r="V110" s="459"/>
      <c r="W110" s="458"/>
      <c r="X110" s="1411"/>
      <c r="Y110" s="1411"/>
      <c r="Z110" s="1434"/>
      <c r="AA110" s="1446"/>
      <c r="AB110" s="1394"/>
      <c r="AC110" s="1431"/>
      <c r="AD110" s="418">
        <f>IF(O110=O109,0,IF(O110=O108,0,IF(O110=O107,0,IF(O110=O106,0,IF(O110=O105,0,IF(O110=O104,0,IF(O110=O103,0,IF(O110=31,0,1))))))))</f>
        <v>0</v>
      </c>
      <c r="AE110" s="418" t="s">
        <v>482</v>
      </c>
      <c r="AF110" s="418" t="str">
        <f t="shared" si="6"/>
        <v>??</v>
      </c>
      <c r="AG110" s="454">
        <f t="shared" si="7"/>
        <v>0</v>
      </c>
      <c r="AH110" s="418">
        <f>IF(M110=M109,0,IF(M110=M108,0,IF(M110=M107,0,IF(M110=M106,0,IF(M110=M105,0,IF(M110=M104,0,IF(M110=M103,0,IF(M110=M102,0,1))))))))</f>
        <v>0</v>
      </c>
    </row>
    <row r="111" spans="1:34" ht="12.95" customHeight="1" thickTop="1" thickBot="1">
      <c r="A111" s="1419"/>
      <c r="B111" s="1403"/>
      <c r="C111" s="1442"/>
      <c r="D111" s="1425"/>
      <c r="E111" s="1428"/>
      <c r="F111" s="1403"/>
      <c r="G111" s="1403"/>
      <c r="H111" s="1438"/>
      <c r="I111" s="1400"/>
      <c r="J111" s="1403"/>
      <c r="K111" s="1403"/>
      <c r="L111" s="1403"/>
      <c r="M111" s="462"/>
      <c r="N111" s="463"/>
      <c r="O111" s="464"/>
      <c r="P111" s="465"/>
      <c r="Q111" s="465"/>
      <c r="R111" s="466"/>
      <c r="S111" s="466"/>
      <c r="T111" s="466"/>
      <c r="U111" s="466"/>
      <c r="V111" s="466"/>
      <c r="W111" s="465"/>
      <c r="X111" s="1412"/>
      <c r="Y111" s="1412"/>
      <c r="Z111" s="1435"/>
      <c r="AA111" s="1446"/>
      <c r="AB111" s="1395"/>
      <c r="AC111" s="1431"/>
      <c r="AD111" s="418">
        <f>IF(O111=O110,0,IF(O111=O109,0,IF(O111=O108,0,IF(O111=O107,0,IF(O111=O106,0,IF(O111=O105,0,IF(O111=O104,0,IF(O111=O103,0,IF(O111=O102,0,1)))))))))</f>
        <v>0</v>
      </c>
      <c r="AE111" s="418" t="s">
        <v>482</v>
      </c>
      <c r="AF111" s="418" t="str">
        <f t="shared" si="6"/>
        <v>??</v>
      </c>
      <c r="AG111" s="454">
        <f t="shared" si="7"/>
        <v>0</v>
      </c>
      <c r="AH111" s="418">
        <f>IF(M111=M110,0,IF(M111=M109,0,IF(M111=M108,0,IF(M111=M107,0,IF(M111=M106,0,IF(M111=M105,0,IF(M111=M104,0,IF(M111=M103,0,IF(M111=M102,0,1)))))))))</f>
        <v>0</v>
      </c>
    </row>
    <row r="112" spans="1:34" ht="12.95" customHeight="1" thickTop="1" thickBot="1">
      <c r="A112" s="1418"/>
      <c r="B112" s="1401"/>
      <c r="C112" s="1441"/>
      <c r="D112" s="1423"/>
      <c r="E112" s="1426"/>
      <c r="F112" s="1401"/>
      <c r="G112" s="1401"/>
      <c r="H112" s="1436"/>
      <c r="I112" s="1439" t="s">
        <v>98</v>
      </c>
      <c r="J112" s="1401"/>
      <c r="K112" s="1401"/>
      <c r="L112" s="1401"/>
      <c r="M112" s="447"/>
      <c r="N112" s="448"/>
      <c r="O112" s="449"/>
      <c r="P112" s="450"/>
      <c r="Q112" s="450"/>
      <c r="R112" s="484"/>
      <c r="S112" s="484"/>
      <c r="T112" s="484"/>
      <c r="U112" s="484"/>
      <c r="V112" s="484"/>
      <c r="W112" s="485"/>
      <c r="X112" s="1410">
        <f>SUM(R112:W121)</f>
        <v>0</v>
      </c>
      <c r="Y112" s="1410">
        <f>IF(X112&gt;0,18,0)</f>
        <v>0</v>
      </c>
      <c r="Z112" s="1429">
        <f>IF((X112-Y112)&gt;=0,X112-Y112,0)</f>
        <v>0</v>
      </c>
      <c r="AA112" s="1446">
        <f>IF(X112&lt;Y112,X112,Y112)/IF(Y112=0,1,Y112)</f>
        <v>0</v>
      </c>
      <c r="AB112" s="1393" t="str">
        <f>IF(AA112=1,"pe",IF(AA112&gt;0,"ne",""))</f>
        <v/>
      </c>
      <c r="AC112" s="1431"/>
      <c r="AD112" s="418">
        <v>1</v>
      </c>
      <c r="AE112" s="418" t="s">
        <v>482</v>
      </c>
      <c r="AF112" s="418" t="str">
        <f t="shared" si="6"/>
        <v>??</v>
      </c>
      <c r="AG112" s="454">
        <f>$C112</f>
        <v>0</v>
      </c>
      <c r="AH112" s="419">
        <v>1</v>
      </c>
    </row>
    <row r="113" spans="1:34" ht="12.95" customHeight="1" thickTop="1" thickBot="1">
      <c r="A113" s="1418"/>
      <c r="B113" s="1402"/>
      <c r="C113" s="1441"/>
      <c r="D113" s="1424"/>
      <c r="E113" s="1427"/>
      <c r="F113" s="1402"/>
      <c r="G113" s="1402"/>
      <c r="H113" s="1437"/>
      <c r="I113" s="1440"/>
      <c r="J113" s="1402"/>
      <c r="K113" s="1402"/>
      <c r="L113" s="1402"/>
      <c r="M113" s="455"/>
      <c r="N113" s="456"/>
      <c r="O113" s="457"/>
      <c r="P113" s="458"/>
      <c r="Q113" s="458"/>
      <c r="R113" s="459"/>
      <c r="S113" s="459"/>
      <c r="T113" s="459"/>
      <c r="U113" s="459"/>
      <c r="V113" s="459"/>
      <c r="W113" s="458"/>
      <c r="X113" s="1411"/>
      <c r="Y113" s="1411"/>
      <c r="Z113" s="1430"/>
      <c r="AA113" s="1446"/>
      <c r="AB113" s="1394"/>
      <c r="AC113" s="1431"/>
      <c r="AD113" s="418">
        <f>IF(O113=O112,0,1)</f>
        <v>0</v>
      </c>
      <c r="AE113" s="418" t="s">
        <v>482</v>
      </c>
      <c r="AF113" s="418" t="str">
        <f t="shared" si="6"/>
        <v>??</v>
      </c>
      <c r="AG113" s="454">
        <f t="shared" si="7"/>
        <v>0</v>
      </c>
      <c r="AH113" s="418">
        <f>IF(M113=M112,0,1)</f>
        <v>0</v>
      </c>
    </row>
    <row r="114" spans="1:34" ht="12.95" customHeight="1" thickTop="1" thickBot="1">
      <c r="A114" s="1418"/>
      <c r="B114" s="1402"/>
      <c r="C114" s="1441"/>
      <c r="D114" s="1424"/>
      <c r="E114" s="1427"/>
      <c r="F114" s="1402"/>
      <c r="G114" s="1402"/>
      <c r="H114" s="1437"/>
      <c r="I114" s="1399"/>
      <c r="J114" s="1402"/>
      <c r="K114" s="1402"/>
      <c r="L114" s="1402"/>
      <c r="M114" s="455"/>
      <c r="N114" s="456"/>
      <c r="O114" s="457"/>
      <c r="P114" s="458"/>
      <c r="Q114" s="458"/>
      <c r="R114" s="459"/>
      <c r="S114" s="459"/>
      <c r="T114" s="459"/>
      <c r="U114" s="459"/>
      <c r="V114" s="459"/>
      <c r="W114" s="458"/>
      <c r="X114" s="1411"/>
      <c r="Y114" s="1411"/>
      <c r="Z114" s="1430"/>
      <c r="AA114" s="1446"/>
      <c r="AB114" s="1394"/>
      <c r="AC114" s="1431"/>
      <c r="AD114" s="418">
        <f>IF(O114=O113,0,IF(O114=O112,0,1))</f>
        <v>0</v>
      </c>
      <c r="AE114" s="418" t="s">
        <v>482</v>
      </c>
      <c r="AF114" s="418" t="str">
        <f t="shared" si="6"/>
        <v>??</v>
      </c>
      <c r="AG114" s="454">
        <f t="shared" si="7"/>
        <v>0</v>
      </c>
      <c r="AH114" s="418">
        <f>IF(M114=M113,0,IF(M114=M112,0,1))</f>
        <v>0</v>
      </c>
    </row>
    <row r="115" spans="1:34" ht="12.95" customHeight="1" thickTop="1" thickBot="1">
      <c r="A115" s="1418"/>
      <c r="B115" s="1402"/>
      <c r="C115" s="1441"/>
      <c r="D115" s="1424"/>
      <c r="E115" s="1427"/>
      <c r="F115" s="1402"/>
      <c r="G115" s="1402"/>
      <c r="H115" s="1437"/>
      <c r="I115" s="1399"/>
      <c r="J115" s="1402"/>
      <c r="K115" s="1402"/>
      <c r="L115" s="1402"/>
      <c r="M115" s="455"/>
      <c r="N115" s="456"/>
      <c r="O115" s="457"/>
      <c r="P115" s="458"/>
      <c r="Q115" s="458"/>
      <c r="R115" s="459"/>
      <c r="S115" s="459"/>
      <c r="T115" s="459"/>
      <c r="U115" s="459"/>
      <c r="V115" s="459"/>
      <c r="W115" s="458"/>
      <c r="X115" s="1411"/>
      <c r="Y115" s="1411"/>
      <c r="Z115" s="1430"/>
      <c r="AA115" s="1446"/>
      <c r="AB115" s="1394"/>
      <c r="AC115" s="1431"/>
      <c r="AD115" s="418">
        <f>IF(O115=O114,0,IF(O115=O113,0,IF(O115=O112,0,1)))</f>
        <v>0</v>
      </c>
      <c r="AE115" s="418" t="s">
        <v>482</v>
      </c>
      <c r="AF115" s="418" t="str">
        <f t="shared" si="6"/>
        <v>??</v>
      </c>
      <c r="AG115" s="454">
        <f t="shared" si="7"/>
        <v>0</v>
      </c>
      <c r="AH115" s="418">
        <f>IF(M115=M114,0,IF(M115=M113,0,IF(M115=M112,0,1)))</f>
        <v>0</v>
      </c>
    </row>
    <row r="116" spans="1:34" ht="12.95" customHeight="1" thickTop="1" thickBot="1">
      <c r="A116" s="1418"/>
      <c r="B116" s="1402"/>
      <c r="C116" s="1441"/>
      <c r="D116" s="1424"/>
      <c r="E116" s="1427"/>
      <c r="F116" s="1402"/>
      <c r="G116" s="1402"/>
      <c r="H116" s="1437"/>
      <c r="I116" s="1399"/>
      <c r="J116" s="1402"/>
      <c r="K116" s="1402"/>
      <c r="L116" s="1402"/>
      <c r="M116" s="455"/>
      <c r="N116" s="456"/>
      <c r="O116" s="457"/>
      <c r="P116" s="458"/>
      <c r="Q116" s="458"/>
      <c r="R116" s="484"/>
      <c r="S116" s="484"/>
      <c r="T116" s="484"/>
      <c r="U116" s="484"/>
      <c r="V116" s="459"/>
      <c r="W116" s="458"/>
      <c r="X116" s="1411"/>
      <c r="Y116" s="1411"/>
      <c r="Z116" s="1430"/>
      <c r="AA116" s="1446"/>
      <c r="AB116" s="1394"/>
      <c r="AC116" s="1431"/>
      <c r="AD116" s="418">
        <f>IF(O116=O115,0,IF(O116=O114,0,IF(O116=O113,0,IF(O116=O112,0,1))))</f>
        <v>0</v>
      </c>
      <c r="AE116" s="418" t="s">
        <v>482</v>
      </c>
      <c r="AF116" s="418" t="str">
        <f t="shared" si="6"/>
        <v>??</v>
      </c>
      <c r="AG116" s="454">
        <f t="shared" si="7"/>
        <v>0</v>
      </c>
      <c r="AH116" s="418">
        <f>IF(M116=M115,0,IF(M116=M114,0,IF(M116=M113,0,IF(M116=M112,0,1))))</f>
        <v>0</v>
      </c>
    </row>
    <row r="117" spans="1:34" ht="12.95" customHeight="1" thickTop="1" thickBot="1">
      <c r="A117" s="1418"/>
      <c r="B117" s="1402"/>
      <c r="C117" s="1441"/>
      <c r="D117" s="1424"/>
      <c r="E117" s="1427"/>
      <c r="F117" s="1402"/>
      <c r="G117" s="1402"/>
      <c r="H117" s="1437"/>
      <c r="I117" s="1399"/>
      <c r="J117" s="1402"/>
      <c r="K117" s="1402"/>
      <c r="L117" s="1402"/>
      <c r="M117" s="455"/>
      <c r="N117" s="456"/>
      <c r="O117" s="457"/>
      <c r="P117" s="458"/>
      <c r="Q117" s="458"/>
      <c r="R117" s="484"/>
      <c r="S117" s="484"/>
      <c r="T117" s="484"/>
      <c r="U117" s="484"/>
      <c r="V117" s="459"/>
      <c r="W117" s="458"/>
      <c r="X117" s="1411"/>
      <c r="Y117" s="1411"/>
      <c r="Z117" s="1430"/>
      <c r="AA117" s="1446"/>
      <c r="AB117" s="1394"/>
      <c r="AC117" s="1431"/>
      <c r="AD117" s="418">
        <f>IF(O117=O116,0,IF(O117=O115,0,IF(O117=O114,0,IF(O117=O113,0,IF(O117=O112,0,1)))))</f>
        <v>0</v>
      </c>
      <c r="AE117" s="418" t="s">
        <v>482</v>
      </c>
      <c r="AF117" s="418" t="str">
        <f t="shared" si="6"/>
        <v>??</v>
      </c>
      <c r="AG117" s="454">
        <f t="shared" si="7"/>
        <v>0</v>
      </c>
      <c r="AH117" s="418">
        <f>IF(M117=M116,0,IF(M117=M115,0,IF(M117=M114,0,IF(M117=M113,0,IF(M117=M112,0,1)))))</f>
        <v>0</v>
      </c>
    </row>
    <row r="118" spans="1:34" ht="12.95" customHeight="1" thickTop="1" thickBot="1">
      <c r="A118" s="1418"/>
      <c r="B118" s="1402"/>
      <c r="C118" s="1441"/>
      <c r="D118" s="1424"/>
      <c r="E118" s="1427"/>
      <c r="F118" s="1402"/>
      <c r="G118" s="1402"/>
      <c r="H118" s="1437"/>
      <c r="I118" s="1399"/>
      <c r="J118" s="1402"/>
      <c r="K118" s="1402"/>
      <c r="L118" s="1402"/>
      <c r="M118" s="455"/>
      <c r="N118" s="456"/>
      <c r="O118" s="457"/>
      <c r="P118" s="458"/>
      <c r="Q118" s="458"/>
      <c r="R118" s="484"/>
      <c r="S118" s="484"/>
      <c r="T118" s="484"/>
      <c r="U118" s="484"/>
      <c r="V118" s="459"/>
      <c r="W118" s="458"/>
      <c r="X118" s="1411"/>
      <c r="Y118" s="1411"/>
      <c r="Z118" s="1434" t="str">
        <f>IF(Z112&gt;9,"Błąd","")</f>
        <v/>
      </c>
      <c r="AA118" s="1446"/>
      <c r="AB118" s="1394"/>
      <c r="AC118" s="1431"/>
      <c r="AD118" s="418">
        <f>IF(O118=O117,0,IF(O118=O116,0,IF(O118=O115,0,IF(O118=O114,0,IF(O118=O113,0,IF(O118=O112,0,1))))))</f>
        <v>0</v>
      </c>
      <c r="AE118" s="418" t="s">
        <v>482</v>
      </c>
      <c r="AF118" s="418" t="str">
        <f t="shared" si="6"/>
        <v>??</v>
      </c>
      <c r="AG118" s="454">
        <f t="shared" si="7"/>
        <v>0</v>
      </c>
      <c r="AH118" s="418">
        <f>IF(M118=M117,0,IF(M118=M116,0,IF(M118=M115,0,IF(M118=M114,0,IF(M118=M113,0,IF(M118=M112,0,1))))))</f>
        <v>0</v>
      </c>
    </row>
    <row r="119" spans="1:34" ht="12.95" customHeight="1" thickTop="1" thickBot="1">
      <c r="A119" s="1418"/>
      <c r="B119" s="1402"/>
      <c r="C119" s="1441"/>
      <c r="D119" s="1424"/>
      <c r="E119" s="1427"/>
      <c r="F119" s="1402"/>
      <c r="G119" s="1402"/>
      <c r="H119" s="1437"/>
      <c r="I119" s="1399"/>
      <c r="J119" s="1402"/>
      <c r="K119" s="1402"/>
      <c r="L119" s="1402"/>
      <c r="M119" s="455"/>
      <c r="N119" s="456"/>
      <c r="O119" s="457"/>
      <c r="P119" s="458"/>
      <c r="Q119" s="458"/>
      <c r="R119" s="459"/>
      <c r="S119" s="459"/>
      <c r="T119" s="459"/>
      <c r="U119" s="459"/>
      <c r="V119" s="459"/>
      <c r="W119" s="458"/>
      <c r="X119" s="1411"/>
      <c r="Y119" s="1411"/>
      <c r="Z119" s="1434"/>
      <c r="AA119" s="1446"/>
      <c r="AB119" s="1394"/>
      <c r="AC119" s="1431"/>
      <c r="AD119" s="418">
        <f>IF(O119=O118,0,IF(O119=O117,0,IF(O119=O116,0,IF(O119=O115,0,IF(O119=O114,0,IF(O119=O113,0,IF(O119=O112,0,1)))))))</f>
        <v>0</v>
      </c>
      <c r="AE119" s="418" t="s">
        <v>482</v>
      </c>
      <c r="AF119" s="418" t="str">
        <f t="shared" si="6"/>
        <v>??</v>
      </c>
      <c r="AG119" s="454">
        <f>AG116</f>
        <v>0</v>
      </c>
      <c r="AH119" s="418">
        <f>IF(M119=M118,0,IF(M119=M117,0,IF(M119=M116,0,IF(M119=M115,0,IF(M119=M114,0,IF(M119=M113,0,IF(M119=M112,0,1)))))))</f>
        <v>0</v>
      </c>
    </row>
    <row r="120" spans="1:34" ht="12.95" customHeight="1" thickTop="1" thickBot="1">
      <c r="A120" s="1418"/>
      <c r="B120" s="1402"/>
      <c r="C120" s="1441"/>
      <c r="D120" s="1424"/>
      <c r="E120" s="1427"/>
      <c r="F120" s="1402"/>
      <c r="G120" s="1402"/>
      <c r="H120" s="1437"/>
      <c r="I120" s="1399"/>
      <c r="J120" s="1402"/>
      <c r="K120" s="1402"/>
      <c r="L120" s="1402"/>
      <c r="M120" s="455"/>
      <c r="N120" s="456"/>
      <c r="O120" s="457"/>
      <c r="P120" s="458"/>
      <c r="Q120" s="458"/>
      <c r="R120" s="459"/>
      <c r="S120" s="459"/>
      <c r="T120" s="459"/>
      <c r="U120" s="459"/>
      <c r="V120" s="459"/>
      <c r="W120" s="458"/>
      <c r="X120" s="1411"/>
      <c r="Y120" s="1411"/>
      <c r="Z120" s="1434"/>
      <c r="AA120" s="1446"/>
      <c r="AB120" s="1394"/>
      <c r="AC120" s="1431"/>
      <c r="AD120" s="418">
        <f>IF(O120=O119,0,IF(O120=O118,0,IF(O120=O117,0,IF(O120=O116,0,IF(O120=O115,0,IF(O120=O114,0,IF(O120=O113,0,IF(O120=31,0,1))))))))</f>
        <v>0</v>
      </c>
      <c r="AE120" s="418" t="s">
        <v>482</v>
      </c>
      <c r="AF120" s="418" t="str">
        <f t="shared" si="6"/>
        <v>??</v>
      </c>
      <c r="AG120" s="454">
        <f t="shared" si="7"/>
        <v>0</v>
      </c>
      <c r="AH120" s="418">
        <f>IF(M120=M119,0,IF(M120=M118,0,IF(M120=M117,0,IF(M120=M116,0,IF(M120=M115,0,IF(M120=M114,0,IF(M120=M113,0,IF(M120=M112,0,1))))))))</f>
        <v>0</v>
      </c>
    </row>
    <row r="121" spans="1:34" ht="12.95" customHeight="1" thickTop="1" thickBot="1">
      <c r="A121" s="1419"/>
      <c r="B121" s="1403"/>
      <c r="C121" s="1442"/>
      <c r="D121" s="1425"/>
      <c r="E121" s="1428"/>
      <c r="F121" s="1403"/>
      <c r="G121" s="1403"/>
      <c r="H121" s="1438"/>
      <c r="I121" s="1400"/>
      <c r="J121" s="1403"/>
      <c r="K121" s="1403"/>
      <c r="L121" s="1403"/>
      <c r="M121" s="462"/>
      <c r="N121" s="463"/>
      <c r="O121" s="464"/>
      <c r="P121" s="465"/>
      <c r="Q121" s="465"/>
      <c r="R121" s="466"/>
      <c r="S121" s="466"/>
      <c r="T121" s="466"/>
      <c r="U121" s="466"/>
      <c r="V121" s="466"/>
      <c r="W121" s="465"/>
      <c r="X121" s="1412"/>
      <c r="Y121" s="1412"/>
      <c r="Z121" s="1435"/>
      <c r="AA121" s="1446"/>
      <c r="AB121" s="1395"/>
      <c r="AC121" s="1431"/>
      <c r="AD121" s="418">
        <f>IF(O121=O120,0,IF(O121=O119,0,IF(O121=O118,0,IF(O121=O117,0,IF(O121=O116,0,IF(O121=O115,0,IF(O121=O114,0,IF(O121=O113,0,IF(O121=O112,0,1)))))))))</f>
        <v>0</v>
      </c>
      <c r="AE121" s="418" t="s">
        <v>482</v>
      </c>
      <c r="AF121" s="418" t="str">
        <f t="shared" si="6"/>
        <v>??</v>
      </c>
      <c r="AG121" s="454">
        <f t="shared" si="7"/>
        <v>0</v>
      </c>
      <c r="AH121" s="418">
        <f>IF(M121=M120,0,IF(M121=M119,0,IF(M121=M118,0,IF(M121=M117,0,IF(M121=M116,0,IF(M121=M115,0,IF(M121=M114,0,IF(M121=M113,0,IF(M121=M112,0,1)))))))))</f>
        <v>0</v>
      </c>
    </row>
    <row r="122" spans="1:34" ht="12.95" customHeight="1" thickTop="1" thickBot="1">
      <c r="A122" s="1418"/>
      <c r="B122" s="1401"/>
      <c r="C122" s="1441"/>
      <c r="D122" s="1423"/>
      <c r="E122" s="1426"/>
      <c r="F122" s="1401"/>
      <c r="G122" s="1401"/>
      <c r="H122" s="1436"/>
      <c r="I122" s="1439" t="s">
        <v>98</v>
      </c>
      <c r="J122" s="1401"/>
      <c r="K122" s="1401"/>
      <c r="L122" s="1401"/>
      <c r="M122" s="447"/>
      <c r="N122" s="448"/>
      <c r="O122" s="449"/>
      <c r="P122" s="450"/>
      <c r="Q122" s="450"/>
      <c r="R122" s="484"/>
      <c r="S122" s="484"/>
      <c r="T122" s="484"/>
      <c r="U122" s="484"/>
      <c r="V122" s="484"/>
      <c r="W122" s="485"/>
      <c r="X122" s="1410">
        <f>SUM(R122:W131)</f>
        <v>0</v>
      </c>
      <c r="Y122" s="1410">
        <f>IF(X122&gt;0,18,0)</f>
        <v>0</v>
      </c>
      <c r="Z122" s="1429">
        <f>IF((X122-Y122)&gt;=0,X122-Y122,0)</f>
        <v>0</v>
      </c>
      <c r="AA122" s="1446">
        <f>IF(X122&lt;Y122,X122,Y122)/IF(Y122=0,1,Y122)</f>
        <v>0</v>
      </c>
      <c r="AB122" s="1393" t="str">
        <f>IF(AA122=1,"pe",IF(AA122&gt;0,"ne",""))</f>
        <v/>
      </c>
      <c r="AC122" s="1431"/>
      <c r="AD122" s="418">
        <v>1</v>
      </c>
      <c r="AE122" s="418" t="s">
        <v>482</v>
      </c>
      <c r="AF122" s="418" t="str">
        <f t="shared" si="6"/>
        <v>??</v>
      </c>
      <c r="AG122" s="454">
        <f>$C122</f>
        <v>0</v>
      </c>
      <c r="AH122" s="419">
        <v>1</v>
      </c>
    </row>
    <row r="123" spans="1:34" ht="12.95" customHeight="1" thickTop="1" thickBot="1">
      <c r="A123" s="1418"/>
      <c r="B123" s="1402"/>
      <c r="C123" s="1441"/>
      <c r="D123" s="1424"/>
      <c r="E123" s="1427"/>
      <c r="F123" s="1402"/>
      <c r="G123" s="1402"/>
      <c r="H123" s="1437"/>
      <c r="I123" s="1440"/>
      <c r="J123" s="1402"/>
      <c r="K123" s="1402"/>
      <c r="L123" s="1402"/>
      <c r="M123" s="455"/>
      <c r="N123" s="456"/>
      <c r="O123" s="457"/>
      <c r="P123" s="458"/>
      <c r="Q123" s="458"/>
      <c r="R123" s="459"/>
      <c r="S123" s="459"/>
      <c r="T123" s="459"/>
      <c r="U123" s="459"/>
      <c r="V123" s="459"/>
      <c r="W123" s="458"/>
      <c r="X123" s="1411"/>
      <c r="Y123" s="1411"/>
      <c r="Z123" s="1430"/>
      <c r="AA123" s="1446"/>
      <c r="AB123" s="1394"/>
      <c r="AC123" s="1431"/>
      <c r="AD123" s="418">
        <f>IF(O123=O122,0,1)</f>
        <v>0</v>
      </c>
      <c r="AE123" s="418" t="s">
        <v>482</v>
      </c>
      <c r="AF123" s="418" t="str">
        <f t="shared" si="6"/>
        <v>??</v>
      </c>
      <c r="AG123" s="454">
        <f t="shared" si="7"/>
        <v>0</v>
      </c>
      <c r="AH123" s="418">
        <f>IF(M123=M122,0,1)</f>
        <v>0</v>
      </c>
    </row>
    <row r="124" spans="1:34" ht="12.95" customHeight="1" thickTop="1" thickBot="1">
      <c r="A124" s="1418"/>
      <c r="B124" s="1402"/>
      <c r="C124" s="1441"/>
      <c r="D124" s="1424"/>
      <c r="E124" s="1427"/>
      <c r="F124" s="1402"/>
      <c r="G124" s="1402"/>
      <c r="H124" s="1437"/>
      <c r="I124" s="1399"/>
      <c r="J124" s="1402"/>
      <c r="K124" s="1402"/>
      <c r="L124" s="1402"/>
      <c r="M124" s="455"/>
      <c r="N124" s="456"/>
      <c r="O124" s="457"/>
      <c r="P124" s="458"/>
      <c r="Q124" s="458"/>
      <c r="R124" s="459"/>
      <c r="S124" s="459"/>
      <c r="T124" s="459"/>
      <c r="U124" s="459"/>
      <c r="V124" s="459"/>
      <c r="W124" s="458"/>
      <c r="X124" s="1411"/>
      <c r="Y124" s="1411"/>
      <c r="Z124" s="1430"/>
      <c r="AA124" s="1446"/>
      <c r="AB124" s="1394"/>
      <c r="AC124" s="1431"/>
      <c r="AD124" s="418">
        <f>IF(O124=O123,0,IF(O124=O122,0,1))</f>
        <v>0</v>
      </c>
      <c r="AE124" s="418" t="s">
        <v>482</v>
      </c>
      <c r="AF124" s="418" t="str">
        <f t="shared" si="6"/>
        <v>??</v>
      </c>
      <c r="AG124" s="454">
        <f t="shared" si="7"/>
        <v>0</v>
      </c>
      <c r="AH124" s="418">
        <f>IF(M124=M123,0,IF(M124=M122,0,1))</f>
        <v>0</v>
      </c>
    </row>
    <row r="125" spans="1:34" ht="12.95" customHeight="1" thickTop="1" thickBot="1">
      <c r="A125" s="1418"/>
      <c r="B125" s="1402"/>
      <c r="C125" s="1441"/>
      <c r="D125" s="1424"/>
      <c r="E125" s="1427"/>
      <c r="F125" s="1402"/>
      <c r="G125" s="1402"/>
      <c r="H125" s="1437"/>
      <c r="I125" s="1399"/>
      <c r="J125" s="1402"/>
      <c r="K125" s="1402"/>
      <c r="L125" s="1402"/>
      <c r="M125" s="455"/>
      <c r="N125" s="456"/>
      <c r="O125" s="457"/>
      <c r="P125" s="458"/>
      <c r="Q125" s="458"/>
      <c r="R125" s="459"/>
      <c r="S125" s="459"/>
      <c r="T125" s="459"/>
      <c r="U125" s="459"/>
      <c r="V125" s="459"/>
      <c r="W125" s="458"/>
      <c r="X125" s="1411"/>
      <c r="Y125" s="1411"/>
      <c r="Z125" s="1430"/>
      <c r="AA125" s="1446"/>
      <c r="AB125" s="1394"/>
      <c r="AC125" s="1431"/>
      <c r="AD125" s="418">
        <f>IF(O125=O124,0,IF(O125=O123,0,IF(O125=O122,0,1)))</f>
        <v>0</v>
      </c>
      <c r="AE125" s="418" t="s">
        <v>482</v>
      </c>
      <c r="AF125" s="418" t="str">
        <f t="shared" si="6"/>
        <v>??</v>
      </c>
      <c r="AG125" s="454">
        <f t="shared" si="7"/>
        <v>0</v>
      </c>
      <c r="AH125" s="418">
        <f>IF(M125=M124,0,IF(M125=M123,0,IF(M125=M122,0,1)))</f>
        <v>0</v>
      </c>
    </row>
    <row r="126" spans="1:34" ht="12.95" customHeight="1" thickTop="1" thickBot="1">
      <c r="A126" s="1418"/>
      <c r="B126" s="1402"/>
      <c r="C126" s="1441"/>
      <c r="D126" s="1424"/>
      <c r="E126" s="1427"/>
      <c r="F126" s="1402"/>
      <c r="G126" s="1402"/>
      <c r="H126" s="1437"/>
      <c r="I126" s="1399"/>
      <c r="J126" s="1402"/>
      <c r="K126" s="1402"/>
      <c r="L126" s="1402"/>
      <c r="M126" s="455"/>
      <c r="N126" s="456"/>
      <c r="O126" s="457"/>
      <c r="P126" s="458"/>
      <c r="Q126" s="458"/>
      <c r="R126" s="484"/>
      <c r="S126" s="484"/>
      <c r="T126" s="484"/>
      <c r="U126" s="484"/>
      <c r="V126" s="459"/>
      <c r="W126" s="458"/>
      <c r="X126" s="1411"/>
      <c r="Y126" s="1411"/>
      <c r="Z126" s="1430"/>
      <c r="AA126" s="1446"/>
      <c r="AB126" s="1394"/>
      <c r="AC126" s="1431"/>
      <c r="AD126" s="418">
        <f>IF(O126=O125,0,IF(O126=O124,0,IF(O126=O123,0,IF(O126=O122,0,1))))</f>
        <v>0</v>
      </c>
      <c r="AE126" s="418" t="s">
        <v>482</v>
      </c>
      <c r="AF126" s="418" t="str">
        <f t="shared" si="6"/>
        <v>??</v>
      </c>
      <c r="AG126" s="454">
        <f t="shared" si="7"/>
        <v>0</v>
      </c>
      <c r="AH126" s="418">
        <f>IF(M126=M125,0,IF(M126=M124,0,IF(M126=M123,0,IF(M126=M122,0,1))))</f>
        <v>0</v>
      </c>
    </row>
    <row r="127" spans="1:34" ht="12.95" customHeight="1" thickTop="1" thickBot="1">
      <c r="A127" s="1418"/>
      <c r="B127" s="1402"/>
      <c r="C127" s="1441"/>
      <c r="D127" s="1424"/>
      <c r="E127" s="1427"/>
      <c r="F127" s="1402"/>
      <c r="G127" s="1402"/>
      <c r="H127" s="1437"/>
      <c r="I127" s="1399"/>
      <c r="J127" s="1402"/>
      <c r="K127" s="1402"/>
      <c r="L127" s="1402"/>
      <c r="M127" s="455"/>
      <c r="N127" s="456"/>
      <c r="O127" s="457"/>
      <c r="P127" s="458"/>
      <c r="Q127" s="458"/>
      <c r="R127" s="484"/>
      <c r="S127" s="484"/>
      <c r="T127" s="484"/>
      <c r="U127" s="484"/>
      <c r="V127" s="459"/>
      <c r="W127" s="458"/>
      <c r="X127" s="1411"/>
      <c r="Y127" s="1411"/>
      <c r="Z127" s="1430"/>
      <c r="AA127" s="1446"/>
      <c r="AB127" s="1394"/>
      <c r="AC127" s="1431"/>
      <c r="AD127" s="418">
        <f>IF(O127=O126,0,IF(O127=O125,0,IF(O127=O124,0,IF(O127=O123,0,IF(O127=O122,0,1)))))</f>
        <v>0</v>
      </c>
      <c r="AE127" s="418" t="s">
        <v>482</v>
      </c>
      <c r="AF127" s="418" t="str">
        <f t="shared" si="6"/>
        <v>??</v>
      </c>
      <c r="AG127" s="454">
        <f t="shared" si="7"/>
        <v>0</v>
      </c>
      <c r="AH127" s="418">
        <f>IF(M127=M126,0,IF(M127=M125,0,IF(M127=M124,0,IF(M127=M123,0,IF(M127=M122,0,1)))))</f>
        <v>0</v>
      </c>
    </row>
    <row r="128" spans="1:34" ht="12.95" customHeight="1" thickTop="1" thickBot="1">
      <c r="A128" s="1418"/>
      <c r="B128" s="1402"/>
      <c r="C128" s="1441"/>
      <c r="D128" s="1424"/>
      <c r="E128" s="1427"/>
      <c r="F128" s="1402"/>
      <c r="G128" s="1402"/>
      <c r="H128" s="1437"/>
      <c r="I128" s="1399"/>
      <c r="J128" s="1402"/>
      <c r="K128" s="1402"/>
      <c r="L128" s="1402"/>
      <c r="M128" s="455"/>
      <c r="N128" s="456"/>
      <c r="O128" s="457"/>
      <c r="P128" s="458"/>
      <c r="Q128" s="458"/>
      <c r="R128" s="484"/>
      <c r="S128" s="484"/>
      <c r="T128" s="484"/>
      <c r="U128" s="484"/>
      <c r="V128" s="459"/>
      <c r="W128" s="458"/>
      <c r="X128" s="1411"/>
      <c r="Y128" s="1411"/>
      <c r="Z128" s="1434" t="str">
        <f>IF(Z122&gt;9,"Błąd","")</f>
        <v/>
      </c>
      <c r="AA128" s="1446"/>
      <c r="AB128" s="1394"/>
      <c r="AC128" s="1431"/>
      <c r="AD128" s="418">
        <f>IF(O128=O127,0,IF(O128=O126,0,IF(O128=O125,0,IF(O128=O124,0,IF(O128=O123,0,IF(O128=O122,0,1))))))</f>
        <v>0</v>
      </c>
      <c r="AE128" s="418" t="s">
        <v>482</v>
      </c>
      <c r="AF128" s="418" t="str">
        <f t="shared" si="6"/>
        <v>??</v>
      </c>
      <c r="AG128" s="454">
        <f t="shared" si="7"/>
        <v>0</v>
      </c>
      <c r="AH128" s="418">
        <f>IF(M128=M127,0,IF(M128=M126,0,IF(M128=M125,0,IF(M128=M124,0,IF(M128=M123,0,IF(M128=M122,0,1))))))</f>
        <v>0</v>
      </c>
    </row>
    <row r="129" spans="1:34" ht="12.95" customHeight="1" thickTop="1" thickBot="1">
      <c r="A129" s="1418"/>
      <c r="B129" s="1402"/>
      <c r="C129" s="1441"/>
      <c r="D129" s="1424"/>
      <c r="E129" s="1427"/>
      <c r="F129" s="1402"/>
      <c r="G129" s="1402"/>
      <c r="H129" s="1437"/>
      <c r="I129" s="1399"/>
      <c r="J129" s="1402"/>
      <c r="K129" s="1402"/>
      <c r="L129" s="1402"/>
      <c r="M129" s="455"/>
      <c r="N129" s="456"/>
      <c r="O129" s="457"/>
      <c r="P129" s="458"/>
      <c r="Q129" s="458"/>
      <c r="R129" s="459"/>
      <c r="S129" s="459"/>
      <c r="T129" s="459"/>
      <c r="U129" s="459"/>
      <c r="V129" s="459"/>
      <c r="W129" s="458"/>
      <c r="X129" s="1411"/>
      <c r="Y129" s="1411"/>
      <c r="Z129" s="1434"/>
      <c r="AA129" s="1446"/>
      <c r="AB129" s="1394"/>
      <c r="AC129" s="1431"/>
      <c r="AD129" s="418">
        <f>IF(O129=O128,0,IF(O129=O127,0,IF(O129=O126,0,IF(O129=O125,0,IF(O129=O124,0,IF(O129=O123,0,IF(O129=O122,0,1)))))))</f>
        <v>0</v>
      </c>
      <c r="AE129" s="418" t="s">
        <v>482</v>
      </c>
      <c r="AF129" s="418" t="str">
        <f t="shared" si="6"/>
        <v>??</v>
      </c>
      <c r="AG129" s="454">
        <f>AG126</f>
        <v>0</v>
      </c>
      <c r="AH129" s="418">
        <f>IF(M129=M128,0,IF(M129=M127,0,IF(M129=M126,0,IF(M129=M125,0,IF(M129=M124,0,IF(M129=M123,0,IF(M129=M122,0,1)))))))</f>
        <v>0</v>
      </c>
    </row>
    <row r="130" spans="1:34" ht="12.95" customHeight="1" thickTop="1" thickBot="1">
      <c r="A130" s="1418"/>
      <c r="B130" s="1402"/>
      <c r="C130" s="1441"/>
      <c r="D130" s="1424"/>
      <c r="E130" s="1427"/>
      <c r="F130" s="1402"/>
      <c r="G130" s="1402"/>
      <c r="H130" s="1437"/>
      <c r="I130" s="1399"/>
      <c r="J130" s="1402"/>
      <c r="K130" s="1402"/>
      <c r="L130" s="1402"/>
      <c r="M130" s="455"/>
      <c r="N130" s="456"/>
      <c r="O130" s="457"/>
      <c r="P130" s="458"/>
      <c r="Q130" s="458"/>
      <c r="R130" s="459"/>
      <c r="S130" s="459"/>
      <c r="T130" s="459"/>
      <c r="U130" s="459"/>
      <c r="V130" s="459"/>
      <c r="W130" s="458"/>
      <c r="X130" s="1411"/>
      <c r="Y130" s="1411"/>
      <c r="Z130" s="1434"/>
      <c r="AA130" s="1446"/>
      <c r="AB130" s="1394"/>
      <c r="AC130" s="1431"/>
      <c r="AD130" s="418">
        <f>IF(O130=O129,0,IF(O130=O128,0,IF(O130=O127,0,IF(O130=O126,0,IF(O130=O125,0,IF(O130=O124,0,IF(O130=O123,0,IF(O130=31,0,1))))))))</f>
        <v>0</v>
      </c>
      <c r="AE130" s="418" t="s">
        <v>482</v>
      </c>
      <c r="AF130" s="418" t="str">
        <f t="shared" si="6"/>
        <v>??</v>
      </c>
      <c r="AG130" s="454">
        <f t="shared" si="7"/>
        <v>0</v>
      </c>
      <c r="AH130" s="418">
        <f>IF(M130=M129,0,IF(M130=M128,0,IF(M130=M127,0,IF(M130=M126,0,IF(M130=M125,0,IF(M130=M124,0,IF(M130=M123,0,IF(M130=M122,0,1))))))))</f>
        <v>0</v>
      </c>
    </row>
    <row r="131" spans="1:34" ht="12.95" customHeight="1" thickTop="1" thickBot="1">
      <c r="A131" s="1419"/>
      <c r="B131" s="1403"/>
      <c r="C131" s="1442"/>
      <c r="D131" s="1425"/>
      <c r="E131" s="1428"/>
      <c r="F131" s="1403"/>
      <c r="G131" s="1403"/>
      <c r="H131" s="1438"/>
      <c r="I131" s="1400"/>
      <c r="J131" s="1403"/>
      <c r="K131" s="1403"/>
      <c r="L131" s="1403"/>
      <c r="M131" s="462"/>
      <c r="N131" s="463"/>
      <c r="O131" s="464"/>
      <c r="P131" s="465"/>
      <c r="Q131" s="465"/>
      <c r="R131" s="466"/>
      <c r="S131" s="466"/>
      <c r="T131" s="466"/>
      <c r="U131" s="466"/>
      <c r="V131" s="466"/>
      <c r="W131" s="465"/>
      <c r="X131" s="1412"/>
      <c r="Y131" s="1412"/>
      <c r="Z131" s="1435"/>
      <c r="AA131" s="1446"/>
      <c r="AB131" s="1395"/>
      <c r="AC131" s="1431"/>
      <c r="AD131" s="418">
        <f>IF(O131=O130,0,IF(O131=O129,0,IF(O131=O128,0,IF(O131=O127,0,IF(O131=O126,0,IF(O131=O125,0,IF(O131=O124,0,IF(O131=O123,0,IF(O131=O122,0,1)))))))))</f>
        <v>0</v>
      </c>
      <c r="AE131" s="418" t="s">
        <v>482</v>
      </c>
      <c r="AF131" s="418" t="str">
        <f t="shared" si="6"/>
        <v>??</v>
      </c>
      <c r="AG131" s="454">
        <f t="shared" si="7"/>
        <v>0</v>
      </c>
      <c r="AH131" s="418">
        <f>IF(M131=M130,0,IF(M131=M129,0,IF(M131=M128,0,IF(M131=M127,0,IF(M131=M126,0,IF(M131=M125,0,IF(M131=M124,0,IF(M131=M123,0,IF(M131=M122,0,1)))))))))</f>
        <v>0</v>
      </c>
    </row>
    <row r="132" spans="1:34" ht="12.95" customHeight="1" thickTop="1" thickBot="1">
      <c r="A132" s="1418"/>
      <c r="B132" s="1401"/>
      <c r="C132" s="1441"/>
      <c r="D132" s="1423"/>
      <c r="E132" s="1426"/>
      <c r="F132" s="1401"/>
      <c r="G132" s="1401"/>
      <c r="H132" s="1436"/>
      <c r="I132" s="1439" t="s">
        <v>98</v>
      </c>
      <c r="J132" s="1401"/>
      <c r="K132" s="1401"/>
      <c r="L132" s="1401"/>
      <c r="M132" s="447"/>
      <c r="N132" s="448"/>
      <c r="O132" s="449"/>
      <c r="P132" s="450"/>
      <c r="Q132" s="450"/>
      <c r="R132" s="484"/>
      <c r="S132" s="484"/>
      <c r="T132" s="484"/>
      <c r="U132" s="484"/>
      <c r="V132" s="484"/>
      <c r="W132" s="485"/>
      <c r="X132" s="1410">
        <f>SUM(R132:W141)</f>
        <v>0</v>
      </c>
      <c r="Y132" s="1410">
        <f>IF(X132&gt;0,18,0)</f>
        <v>0</v>
      </c>
      <c r="Z132" s="1429">
        <f>IF((X132-Y132)&gt;=0,X132-Y132,0)</f>
        <v>0</v>
      </c>
      <c r="AA132" s="1446">
        <f>IF(X132&lt;Y132,X132,Y132)/IF(Y132=0,1,Y132)</f>
        <v>0</v>
      </c>
      <c r="AB132" s="1393" t="str">
        <f>IF(AA132=1,"pe",IF(AA132&gt;0,"ne",""))</f>
        <v/>
      </c>
      <c r="AC132" s="1431"/>
      <c r="AD132" s="418">
        <v>1</v>
      </c>
      <c r="AE132" s="418" t="s">
        <v>482</v>
      </c>
      <c r="AF132" s="418" t="str">
        <f t="shared" si="6"/>
        <v>??</v>
      </c>
      <c r="AG132" s="454">
        <f>$C132</f>
        <v>0</v>
      </c>
      <c r="AH132" s="419">
        <v>1</v>
      </c>
    </row>
    <row r="133" spans="1:34" ht="12.95" customHeight="1" thickTop="1" thickBot="1">
      <c r="A133" s="1418"/>
      <c r="B133" s="1402"/>
      <c r="C133" s="1441"/>
      <c r="D133" s="1424"/>
      <c r="E133" s="1427"/>
      <c r="F133" s="1402"/>
      <c r="G133" s="1402"/>
      <c r="H133" s="1437"/>
      <c r="I133" s="1440"/>
      <c r="J133" s="1402"/>
      <c r="K133" s="1402"/>
      <c r="L133" s="1402"/>
      <c r="M133" s="455"/>
      <c r="N133" s="456"/>
      <c r="O133" s="457"/>
      <c r="P133" s="458"/>
      <c r="Q133" s="458"/>
      <c r="R133" s="459"/>
      <c r="S133" s="459"/>
      <c r="T133" s="459"/>
      <c r="U133" s="459"/>
      <c r="V133" s="459"/>
      <c r="W133" s="458"/>
      <c r="X133" s="1411"/>
      <c r="Y133" s="1411"/>
      <c r="Z133" s="1430"/>
      <c r="AA133" s="1446"/>
      <c r="AB133" s="1394"/>
      <c r="AC133" s="1431"/>
      <c r="AD133" s="418">
        <f>IF(O133=O132,0,1)</f>
        <v>0</v>
      </c>
      <c r="AE133" s="418" t="s">
        <v>482</v>
      </c>
      <c r="AF133" s="418" t="str">
        <f t="shared" si="6"/>
        <v>??</v>
      </c>
      <c r="AG133" s="454">
        <f t="shared" si="7"/>
        <v>0</v>
      </c>
      <c r="AH133" s="418">
        <f>IF(M133=M132,0,1)</f>
        <v>0</v>
      </c>
    </row>
    <row r="134" spans="1:34" ht="12.95" customHeight="1" thickTop="1" thickBot="1">
      <c r="A134" s="1418"/>
      <c r="B134" s="1402"/>
      <c r="C134" s="1441"/>
      <c r="D134" s="1424"/>
      <c r="E134" s="1427"/>
      <c r="F134" s="1402"/>
      <c r="G134" s="1402"/>
      <c r="H134" s="1437"/>
      <c r="I134" s="1399"/>
      <c r="J134" s="1402"/>
      <c r="K134" s="1402"/>
      <c r="L134" s="1402"/>
      <c r="M134" s="455"/>
      <c r="N134" s="456"/>
      <c r="O134" s="457"/>
      <c r="P134" s="458"/>
      <c r="Q134" s="458"/>
      <c r="R134" s="459"/>
      <c r="S134" s="459"/>
      <c r="T134" s="459"/>
      <c r="U134" s="459"/>
      <c r="V134" s="459"/>
      <c r="W134" s="458"/>
      <c r="X134" s="1411"/>
      <c r="Y134" s="1411"/>
      <c r="Z134" s="1430"/>
      <c r="AA134" s="1446"/>
      <c r="AB134" s="1394"/>
      <c r="AC134" s="1431"/>
      <c r="AD134" s="418">
        <f>IF(O134=O133,0,IF(O134=O132,0,1))</f>
        <v>0</v>
      </c>
      <c r="AE134" s="418" t="s">
        <v>482</v>
      </c>
      <c r="AF134" s="418" t="str">
        <f t="shared" ref="AF134:AF197" si="8">$C$1</f>
        <v>??</v>
      </c>
      <c r="AG134" s="454">
        <f t="shared" si="7"/>
        <v>0</v>
      </c>
      <c r="AH134" s="418">
        <f>IF(M134=M133,0,IF(M134=M132,0,1))</f>
        <v>0</v>
      </c>
    </row>
    <row r="135" spans="1:34" ht="12.95" customHeight="1" thickTop="1" thickBot="1">
      <c r="A135" s="1418"/>
      <c r="B135" s="1402"/>
      <c r="C135" s="1441"/>
      <c r="D135" s="1424"/>
      <c r="E135" s="1427"/>
      <c r="F135" s="1402"/>
      <c r="G135" s="1402"/>
      <c r="H135" s="1437"/>
      <c r="I135" s="1399"/>
      <c r="J135" s="1402"/>
      <c r="K135" s="1402"/>
      <c r="L135" s="1402"/>
      <c r="M135" s="455"/>
      <c r="N135" s="456"/>
      <c r="O135" s="457"/>
      <c r="P135" s="458"/>
      <c r="Q135" s="458"/>
      <c r="R135" s="459"/>
      <c r="S135" s="459"/>
      <c r="T135" s="459"/>
      <c r="U135" s="459"/>
      <c r="V135" s="459"/>
      <c r="W135" s="458"/>
      <c r="X135" s="1411"/>
      <c r="Y135" s="1411"/>
      <c r="Z135" s="1430"/>
      <c r="AA135" s="1446"/>
      <c r="AB135" s="1394"/>
      <c r="AC135" s="1431"/>
      <c r="AD135" s="418">
        <f>IF(O135=O134,0,IF(O135=O133,0,IF(O135=O132,0,1)))</f>
        <v>0</v>
      </c>
      <c r="AE135" s="418" t="s">
        <v>482</v>
      </c>
      <c r="AF135" s="418" t="str">
        <f t="shared" si="8"/>
        <v>??</v>
      </c>
      <c r="AG135" s="454">
        <f t="shared" si="7"/>
        <v>0</v>
      </c>
      <c r="AH135" s="418">
        <f>IF(M135=M134,0,IF(M135=M133,0,IF(M135=M132,0,1)))</f>
        <v>0</v>
      </c>
    </row>
    <row r="136" spans="1:34" ht="12.95" customHeight="1" thickTop="1" thickBot="1">
      <c r="A136" s="1418"/>
      <c r="B136" s="1402"/>
      <c r="C136" s="1441"/>
      <c r="D136" s="1424"/>
      <c r="E136" s="1427"/>
      <c r="F136" s="1402"/>
      <c r="G136" s="1402"/>
      <c r="H136" s="1437"/>
      <c r="I136" s="1399"/>
      <c r="J136" s="1402"/>
      <c r="K136" s="1402"/>
      <c r="L136" s="1402"/>
      <c r="M136" s="455"/>
      <c r="N136" s="456"/>
      <c r="O136" s="457"/>
      <c r="P136" s="458"/>
      <c r="Q136" s="458"/>
      <c r="R136" s="484"/>
      <c r="S136" s="484"/>
      <c r="T136" s="484"/>
      <c r="U136" s="484"/>
      <c r="V136" s="459"/>
      <c r="W136" s="458"/>
      <c r="X136" s="1411"/>
      <c r="Y136" s="1411"/>
      <c r="Z136" s="1430"/>
      <c r="AA136" s="1446"/>
      <c r="AB136" s="1394"/>
      <c r="AC136" s="1431"/>
      <c r="AD136" s="418">
        <f>IF(O136=O135,0,IF(O136=O134,0,IF(O136=O133,0,IF(O136=O132,0,1))))</f>
        <v>0</v>
      </c>
      <c r="AE136" s="418" t="s">
        <v>482</v>
      </c>
      <c r="AF136" s="418" t="str">
        <f t="shared" si="8"/>
        <v>??</v>
      </c>
      <c r="AG136" s="454">
        <f t="shared" si="7"/>
        <v>0</v>
      </c>
      <c r="AH136" s="418">
        <f>IF(M136=M135,0,IF(M136=M134,0,IF(M136=M133,0,IF(M136=M132,0,1))))</f>
        <v>0</v>
      </c>
    </row>
    <row r="137" spans="1:34" ht="12.95" customHeight="1" thickTop="1" thickBot="1">
      <c r="A137" s="1418"/>
      <c r="B137" s="1402"/>
      <c r="C137" s="1441"/>
      <c r="D137" s="1424"/>
      <c r="E137" s="1427"/>
      <c r="F137" s="1402"/>
      <c r="G137" s="1402"/>
      <c r="H137" s="1437"/>
      <c r="I137" s="1399"/>
      <c r="J137" s="1402"/>
      <c r="K137" s="1402"/>
      <c r="L137" s="1402"/>
      <c r="M137" s="455"/>
      <c r="N137" s="456"/>
      <c r="O137" s="457"/>
      <c r="P137" s="458"/>
      <c r="Q137" s="458"/>
      <c r="R137" s="484"/>
      <c r="S137" s="484"/>
      <c r="T137" s="484"/>
      <c r="U137" s="484"/>
      <c r="V137" s="459"/>
      <c r="W137" s="458"/>
      <c r="X137" s="1411"/>
      <c r="Y137" s="1411"/>
      <c r="Z137" s="1430"/>
      <c r="AA137" s="1446"/>
      <c r="AB137" s="1394"/>
      <c r="AC137" s="1431"/>
      <c r="AD137" s="418">
        <f>IF(O137=O136,0,IF(O137=O135,0,IF(O137=O134,0,IF(O137=O133,0,IF(O137=O132,0,1)))))</f>
        <v>0</v>
      </c>
      <c r="AE137" s="418" t="s">
        <v>482</v>
      </c>
      <c r="AF137" s="418" t="str">
        <f t="shared" si="8"/>
        <v>??</v>
      </c>
      <c r="AG137" s="454">
        <f t="shared" ref="AG137:AG141" si="9">AG136</f>
        <v>0</v>
      </c>
      <c r="AH137" s="418">
        <f>IF(M137=M136,0,IF(M137=M135,0,IF(M137=M134,0,IF(M137=M133,0,IF(M137=M132,0,1)))))</f>
        <v>0</v>
      </c>
    </row>
    <row r="138" spans="1:34" ht="12.95" customHeight="1" thickTop="1" thickBot="1">
      <c r="A138" s="1418"/>
      <c r="B138" s="1402"/>
      <c r="C138" s="1441"/>
      <c r="D138" s="1424"/>
      <c r="E138" s="1427"/>
      <c r="F138" s="1402"/>
      <c r="G138" s="1402"/>
      <c r="H138" s="1437"/>
      <c r="I138" s="1399"/>
      <c r="J138" s="1402"/>
      <c r="K138" s="1402"/>
      <c r="L138" s="1402"/>
      <c r="M138" s="455"/>
      <c r="N138" s="456"/>
      <c r="O138" s="457"/>
      <c r="P138" s="458"/>
      <c r="Q138" s="458"/>
      <c r="R138" s="484"/>
      <c r="S138" s="484"/>
      <c r="T138" s="484"/>
      <c r="U138" s="484"/>
      <c r="V138" s="459"/>
      <c r="W138" s="458"/>
      <c r="X138" s="1411"/>
      <c r="Y138" s="1411"/>
      <c r="Z138" s="1434" t="str">
        <f>IF(Z132&gt;9,"Błąd","")</f>
        <v/>
      </c>
      <c r="AA138" s="1446"/>
      <c r="AB138" s="1394"/>
      <c r="AC138" s="1431"/>
      <c r="AD138" s="418">
        <f>IF(O138=O137,0,IF(O138=O136,0,IF(O138=O135,0,IF(O138=O134,0,IF(O138=O133,0,IF(O138=O132,0,1))))))</f>
        <v>0</v>
      </c>
      <c r="AE138" s="418" t="s">
        <v>482</v>
      </c>
      <c r="AF138" s="418" t="str">
        <f t="shared" si="8"/>
        <v>??</v>
      </c>
      <c r="AG138" s="454">
        <f t="shared" si="9"/>
        <v>0</v>
      </c>
      <c r="AH138" s="418">
        <f>IF(M138=M137,0,IF(M138=M136,0,IF(M138=M135,0,IF(M138=M134,0,IF(M138=M133,0,IF(M138=M132,0,1))))))</f>
        <v>0</v>
      </c>
    </row>
    <row r="139" spans="1:34" ht="12.95" customHeight="1" thickTop="1" thickBot="1">
      <c r="A139" s="1418"/>
      <c r="B139" s="1402"/>
      <c r="C139" s="1441"/>
      <c r="D139" s="1424"/>
      <c r="E139" s="1427"/>
      <c r="F139" s="1402"/>
      <c r="G139" s="1402"/>
      <c r="H139" s="1437"/>
      <c r="I139" s="1399"/>
      <c r="J139" s="1402"/>
      <c r="K139" s="1402"/>
      <c r="L139" s="1402"/>
      <c r="M139" s="455"/>
      <c r="N139" s="456"/>
      <c r="O139" s="457"/>
      <c r="P139" s="458"/>
      <c r="Q139" s="458"/>
      <c r="R139" s="459"/>
      <c r="S139" s="459"/>
      <c r="T139" s="459"/>
      <c r="U139" s="459"/>
      <c r="V139" s="459"/>
      <c r="W139" s="458"/>
      <c r="X139" s="1411"/>
      <c r="Y139" s="1411"/>
      <c r="Z139" s="1434"/>
      <c r="AA139" s="1446"/>
      <c r="AB139" s="1394"/>
      <c r="AC139" s="1431"/>
      <c r="AD139" s="418">
        <f>IF(O139=O138,0,IF(O139=O137,0,IF(O139=O136,0,IF(O139=O135,0,IF(O139=O134,0,IF(O139=O133,0,IF(O139=O132,0,1)))))))</f>
        <v>0</v>
      </c>
      <c r="AE139" s="418" t="s">
        <v>482</v>
      </c>
      <c r="AF139" s="418" t="str">
        <f t="shared" si="8"/>
        <v>??</v>
      </c>
      <c r="AG139" s="454">
        <f>AG136</f>
        <v>0</v>
      </c>
      <c r="AH139" s="418">
        <f>IF(M139=M138,0,IF(M139=M137,0,IF(M139=M136,0,IF(M139=M135,0,IF(M139=M134,0,IF(M139=M133,0,IF(M139=M132,0,1)))))))</f>
        <v>0</v>
      </c>
    </row>
    <row r="140" spans="1:34" ht="12.95" customHeight="1" thickTop="1" thickBot="1">
      <c r="A140" s="1418"/>
      <c r="B140" s="1402"/>
      <c r="C140" s="1441"/>
      <c r="D140" s="1424"/>
      <c r="E140" s="1427"/>
      <c r="F140" s="1402"/>
      <c r="G140" s="1402"/>
      <c r="H140" s="1437"/>
      <c r="I140" s="1399"/>
      <c r="J140" s="1402"/>
      <c r="K140" s="1402"/>
      <c r="L140" s="1402"/>
      <c r="M140" s="455"/>
      <c r="N140" s="456"/>
      <c r="O140" s="457"/>
      <c r="P140" s="458"/>
      <c r="Q140" s="458"/>
      <c r="R140" s="459"/>
      <c r="S140" s="459"/>
      <c r="T140" s="459"/>
      <c r="U140" s="459"/>
      <c r="V140" s="459"/>
      <c r="W140" s="458"/>
      <c r="X140" s="1411"/>
      <c r="Y140" s="1411"/>
      <c r="Z140" s="1434"/>
      <c r="AA140" s="1446"/>
      <c r="AB140" s="1394"/>
      <c r="AC140" s="1431"/>
      <c r="AD140" s="418">
        <f>IF(O140=O139,0,IF(O140=O138,0,IF(O140=O137,0,IF(O140=O136,0,IF(O140=O135,0,IF(O140=O134,0,IF(O140=O133,0,IF(O140=31,0,1))))))))</f>
        <v>0</v>
      </c>
      <c r="AE140" s="418" t="s">
        <v>482</v>
      </c>
      <c r="AF140" s="418" t="str">
        <f t="shared" si="8"/>
        <v>??</v>
      </c>
      <c r="AG140" s="454">
        <f t="shared" si="9"/>
        <v>0</v>
      </c>
      <c r="AH140" s="418">
        <f>IF(M140=M139,0,IF(M140=M138,0,IF(M140=M137,0,IF(M140=M136,0,IF(M140=M135,0,IF(M140=M134,0,IF(M140=M133,0,IF(M140=M132,0,1))))))))</f>
        <v>0</v>
      </c>
    </row>
    <row r="141" spans="1:34" ht="12.95" customHeight="1" thickTop="1" thickBot="1">
      <c r="A141" s="1419"/>
      <c r="B141" s="1403"/>
      <c r="C141" s="1442"/>
      <c r="D141" s="1425"/>
      <c r="E141" s="1428"/>
      <c r="F141" s="1403"/>
      <c r="G141" s="1403"/>
      <c r="H141" s="1438"/>
      <c r="I141" s="1400"/>
      <c r="J141" s="1403"/>
      <c r="K141" s="1403"/>
      <c r="L141" s="1403"/>
      <c r="M141" s="462"/>
      <c r="N141" s="463"/>
      <c r="O141" s="464"/>
      <c r="P141" s="465"/>
      <c r="Q141" s="465"/>
      <c r="R141" s="466"/>
      <c r="S141" s="466"/>
      <c r="T141" s="466"/>
      <c r="U141" s="466"/>
      <c r="V141" s="466"/>
      <c r="W141" s="465"/>
      <c r="X141" s="1412"/>
      <c r="Y141" s="1412"/>
      <c r="Z141" s="1435"/>
      <c r="AA141" s="1446"/>
      <c r="AB141" s="1395"/>
      <c r="AC141" s="1431"/>
      <c r="AD141" s="418">
        <f>IF(O141=O140,0,IF(O141=O139,0,IF(O141=O138,0,IF(O141=O137,0,IF(O141=O136,0,IF(O141=O135,0,IF(O141=O134,0,IF(O141=O133,0,IF(O141=O132,0,1)))))))))</f>
        <v>0</v>
      </c>
      <c r="AE141" s="418" t="s">
        <v>482</v>
      </c>
      <c r="AF141" s="418" t="str">
        <f t="shared" si="8"/>
        <v>??</v>
      </c>
      <c r="AG141" s="454">
        <f t="shared" si="9"/>
        <v>0</v>
      </c>
      <c r="AH141" s="418">
        <f>IF(M141=M140,0,IF(M141=M139,0,IF(M141=M138,0,IF(M141=M137,0,IF(M141=M136,0,IF(M141=M135,0,IF(M141=M134,0,IF(M141=M133,0,IF(M141=M132,0,1)))))))))</f>
        <v>0</v>
      </c>
    </row>
    <row r="142" spans="1:34" ht="12.95" customHeight="1" thickTop="1" thickBot="1">
      <c r="A142" s="1418"/>
      <c r="B142" s="1401"/>
      <c r="C142" s="1441"/>
      <c r="D142" s="1423"/>
      <c r="E142" s="1426"/>
      <c r="F142" s="1401"/>
      <c r="G142" s="1401"/>
      <c r="H142" s="1436"/>
      <c r="I142" s="1439" t="s">
        <v>98</v>
      </c>
      <c r="J142" s="1401"/>
      <c r="K142" s="1401"/>
      <c r="L142" s="1401"/>
      <c r="M142" s="447"/>
      <c r="N142" s="448"/>
      <c r="O142" s="449"/>
      <c r="P142" s="450"/>
      <c r="Q142" s="450"/>
      <c r="R142" s="484"/>
      <c r="S142" s="484"/>
      <c r="T142" s="484"/>
      <c r="U142" s="484"/>
      <c r="V142" s="484"/>
      <c r="W142" s="485"/>
      <c r="X142" s="1410">
        <f>SUM(R142:W151)</f>
        <v>0</v>
      </c>
      <c r="Y142" s="1410">
        <f>IF(X142&gt;0,18,0)</f>
        <v>0</v>
      </c>
      <c r="Z142" s="1429">
        <f>IF((X142-Y142)&gt;=0,X142-Y142,0)</f>
        <v>0</v>
      </c>
      <c r="AA142" s="1446">
        <f>IF(X142&lt;Y142,X142,Y142)/IF(Y142=0,1,Y142)</f>
        <v>0</v>
      </c>
      <c r="AB142" s="1393" t="str">
        <f>IF(AA142=1,"pe",IF(AA142&gt;0,"ne",""))</f>
        <v/>
      </c>
      <c r="AC142" s="1431"/>
      <c r="AD142" s="418">
        <v>1</v>
      </c>
      <c r="AE142" s="418" t="s">
        <v>482</v>
      </c>
      <c r="AF142" s="418" t="str">
        <f t="shared" si="8"/>
        <v>??</v>
      </c>
      <c r="AG142" s="454">
        <f>$C142</f>
        <v>0</v>
      </c>
      <c r="AH142" s="419">
        <v>1</v>
      </c>
    </row>
    <row r="143" spans="1:34" ht="12.95" customHeight="1" thickTop="1" thickBot="1">
      <c r="A143" s="1418"/>
      <c r="B143" s="1402"/>
      <c r="C143" s="1441"/>
      <c r="D143" s="1424"/>
      <c r="E143" s="1427"/>
      <c r="F143" s="1402"/>
      <c r="G143" s="1402"/>
      <c r="H143" s="1437"/>
      <c r="I143" s="1440"/>
      <c r="J143" s="1402"/>
      <c r="K143" s="1402"/>
      <c r="L143" s="1402"/>
      <c r="M143" s="455"/>
      <c r="N143" s="456"/>
      <c r="O143" s="457"/>
      <c r="P143" s="458"/>
      <c r="Q143" s="458"/>
      <c r="R143" s="459"/>
      <c r="S143" s="459"/>
      <c r="T143" s="459"/>
      <c r="U143" s="459"/>
      <c r="V143" s="459"/>
      <c r="W143" s="458"/>
      <c r="X143" s="1411"/>
      <c r="Y143" s="1411"/>
      <c r="Z143" s="1430"/>
      <c r="AA143" s="1446"/>
      <c r="AB143" s="1394"/>
      <c r="AC143" s="1431"/>
      <c r="AD143" s="418">
        <f>IF(O143=O142,0,1)</f>
        <v>0</v>
      </c>
      <c r="AE143" s="418" t="s">
        <v>482</v>
      </c>
      <c r="AF143" s="418" t="str">
        <f t="shared" si="8"/>
        <v>??</v>
      </c>
      <c r="AG143" s="454">
        <f t="shared" ref="AG143:AG206" si="10">AG142</f>
        <v>0</v>
      </c>
      <c r="AH143" s="418">
        <f>IF(M143=M142,0,1)</f>
        <v>0</v>
      </c>
    </row>
    <row r="144" spans="1:34" ht="12.95" customHeight="1" thickTop="1" thickBot="1">
      <c r="A144" s="1418"/>
      <c r="B144" s="1402"/>
      <c r="C144" s="1441"/>
      <c r="D144" s="1424"/>
      <c r="E144" s="1427"/>
      <c r="F144" s="1402"/>
      <c r="G144" s="1402"/>
      <c r="H144" s="1437"/>
      <c r="I144" s="1399"/>
      <c r="J144" s="1402"/>
      <c r="K144" s="1402"/>
      <c r="L144" s="1402"/>
      <c r="M144" s="455"/>
      <c r="N144" s="456"/>
      <c r="O144" s="457"/>
      <c r="P144" s="458"/>
      <c r="Q144" s="458"/>
      <c r="R144" s="459"/>
      <c r="S144" s="459"/>
      <c r="T144" s="459"/>
      <c r="U144" s="459"/>
      <c r="V144" s="459"/>
      <c r="W144" s="458"/>
      <c r="X144" s="1411"/>
      <c r="Y144" s="1411"/>
      <c r="Z144" s="1430"/>
      <c r="AA144" s="1446"/>
      <c r="AB144" s="1394"/>
      <c r="AC144" s="1431"/>
      <c r="AD144" s="418">
        <f>IF(O144=O143,0,IF(O144=O142,0,1))</f>
        <v>0</v>
      </c>
      <c r="AE144" s="418" t="s">
        <v>482</v>
      </c>
      <c r="AF144" s="418" t="str">
        <f t="shared" si="8"/>
        <v>??</v>
      </c>
      <c r="AG144" s="454">
        <f t="shared" si="10"/>
        <v>0</v>
      </c>
      <c r="AH144" s="418">
        <f>IF(M144=M143,0,IF(M144=M142,0,1))</f>
        <v>0</v>
      </c>
    </row>
    <row r="145" spans="1:34" ht="12.95" customHeight="1" thickTop="1" thickBot="1">
      <c r="A145" s="1418"/>
      <c r="B145" s="1402"/>
      <c r="C145" s="1441"/>
      <c r="D145" s="1424"/>
      <c r="E145" s="1427"/>
      <c r="F145" s="1402"/>
      <c r="G145" s="1402"/>
      <c r="H145" s="1437"/>
      <c r="I145" s="1399"/>
      <c r="J145" s="1402"/>
      <c r="K145" s="1402"/>
      <c r="L145" s="1402"/>
      <c r="M145" s="455"/>
      <c r="N145" s="456"/>
      <c r="O145" s="457"/>
      <c r="P145" s="458"/>
      <c r="Q145" s="458"/>
      <c r="R145" s="459"/>
      <c r="S145" s="459"/>
      <c r="T145" s="459"/>
      <c r="U145" s="459"/>
      <c r="V145" s="459"/>
      <c r="W145" s="458"/>
      <c r="X145" s="1411"/>
      <c r="Y145" s="1411"/>
      <c r="Z145" s="1430"/>
      <c r="AA145" s="1446"/>
      <c r="AB145" s="1394"/>
      <c r="AC145" s="1431"/>
      <c r="AD145" s="418">
        <f>IF(O145=O144,0,IF(O145=O143,0,IF(O145=O142,0,1)))</f>
        <v>0</v>
      </c>
      <c r="AE145" s="418" t="s">
        <v>482</v>
      </c>
      <c r="AF145" s="418" t="str">
        <f t="shared" si="8"/>
        <v>??</v>
      </c>
      <c r="AG145" s="454">
        <f t="shared" si="10"/>
        <v>0</v>
      </c>
      <c r="AH145" s="418">
        <f>IF(M145=M144,0,IF(M145=M143,0,IF(M145=M142,0,1)))</f>
        <v>0</v>
      </c>
    </row>
    <row r="146" spans="1:34" ht="12.95" customHeight="1" thickTop="1" thickBot="1">
      <c r="A146" s="1418"/>
      <c r="B146" s="1402"/>
      <c r="C146" s="1441"/>
      <c r="D146" s="1424"/>
      <c r="E146" s="1427"/>
      <c r="F146" s="1402"/>
      <c r="G146" s="1402"/>
      <c r="H146" s="1437"/>
      <c r="I146" s="1399"/>
      <c r="J146" s="1402"/>
      <c r="K146" s="1402"/>
      <c r="L146" s="1402"/>
      <c r="M146" s="455"/>
      <c r="N146" s="456"/>
      <c r="O146" s="457"/>
      <c r="P146" s="458"/>
      <c r="Q146" s="458"/>
      <c r="R146" s="484"/>
      <c r="S146" s="484"/>
      <c r="T146" s="484"/>
      <c r="U146" s="484"/>
      <c r="V146" s="459"/>
      <c r="W146" s="458"/>
      <c r="X146" s="1411"/>
      <c r="Y146" s="1411"/>
      <c r="Z146" s="1430"/>
      <c r="AA146" s="1446"/>
      <c r="AB146" s="1394"/>
      <c r="AC146" s="1431"/>
      <c r="AD146" s="418">
        <f>IF(O146=O145,0,IF(O146=O144,0,IF(O146=O143,0,IF(O146=O142,0,1))))</f>
        <v>0</v>
      </c>
      <c r="AE146" s="418" t="s">
        <v>482</v>
      </c>
      <c r="AF146" s="418" t="str">
        <f t="shared" si="8"/>
        <v>??</v>
      </c>
      <c r="AG146" s="454">
        <f t="shared" si="10"/>
        <v>0</v>
      </c>
      <c r="AH146" s="418">
        <f>IF(M146=M145,0,IF(M146=M144,0,IF(M146=M143,0,IF(M146=M142,0,1))))</f>
        <v>0</v>
      </c>
    </row>
    <row r="147" spans="1:34" ht="12.95" customHeight="1" thickTop="1" thickBot="1">
      <c r="A147" s="1418"/>
      <c r="B147" s="1402"/>
      <c r="C147" s="1441"/>
      <c r="D147" s="1424"/>
      <c r="E147" s="1427"/>
      <c r="F147" s="1402"/>
      <c r="G147" s="1402"/>
      <c r="H147" s="1437"/>
      <c r="I147" s="1399"/>
      <c r="J147" s="1402"/>
      <c r="K147" s="1402"/>
      <c r="L147" s="1402"/>
      <c r="M147" s="455"/>
      <c r="N147" s="456"/>
      <c r="O147" s="457"/>
      <c r="P147" s="458"/>
      <c r="Q147" s="458"/>
      <c r="R147" s="484"/>
      <c r="S147" s="484"/>
      <c r="T147" s="484"/>
      <c r="U147" s="484"/>
      <c r="V147" s="459"/>
      <c r="W147" s="458"/>
      <c r="X147" s="1411"/>
      <c r="Y147" s="1411"/>
      <c r="Z147" s="1430"/>
      <c r="AA147" s="1446"/>
      <c r="AB147" s="1394"/>
      <c r="AC147" s="1431"/>
      <c r="AD147" s="418">
        <f>IF(O147=O146,0,IF(O147=O145,0,IF(O147=O144,0,IF(O147=O143,0,IF(O147=O142,0,1)))))</f>
        <v>0</v>
      </c>
      <c r="AE147" s="418" t="s">
        <v>482</v>
      </c>
      <c r="AF147" s="418" t="str">
        <f t="shared" si="8"/>
        <v>??</v>
      </c>
      <c r="AG147" s="454">
        <f t="shared" si="10"/>
        <v>0</v>
      </c>
      <c r="AH147" s="418">
        <f>IF(M147=M146,0,IF(M147=M145,0,IF(M147=M144,0,IF(M147=M143,0,IF(M147=M142,0,1)))))</f>
        <v>0</v>
      </c>
    </row>
    <row r="148" spans="1:34" ht="12.95" customHeight="1" thickTop="1" thickBot="1">
      <c r="A148" s="1418"/>
      <c r="B148" s="1402"/>
      <c r="C148" s="1441"/>
      <c r="D148" s="1424"/>
      <c r="E148" s="1427"/>
      <c r="F148" s="1402"/>
      <c r="G148" s="1402"/>
      <c r="H148" s="1437"/>
      <c r="I148" s="1399"/>
      <c r="J148" s="1402"/>
      <c r="K148" s="1402"/>
      <c r="L148" s="1402"/>
      <c r="M148" s="455"/>
      <c r="N148" s="456"/>
      <c r="O148" s="457"/>
      <c r="P148" s="458"/>
      <c r="Q148" s="458"/>
      <c r="R148" s="484"/>
      <c r="S148" s="484"/>
      <c r="T148" s="484"/>
      <c r="U148" s="484"/>
      <c r="V148" s="459"/>
      <c r="W148" s="458"/>
      <c r="X148" s="1411"/>
      <c r="Y148" s="1411"/>
      <c r="Z148" s="1434" t="str">
        <f>IF(Z142&gt;9,"Błąd","")</f>
        <v/>
      </c>
      <c r="AA148" s="1446"/>
      <c r="AB148" s="1394"/>
      <c r="AC148" s="1431"/>
      <c r="AD148" s="418">
        <f>IF(O148=O147,0,IF(O148=O146,0,IF(O148=O145,0,IF(O148=O144,0,IF(O148=O143,0,IF(O148=O142,0,1))))))</f>
        <v>0</v>
      </c>
      <c r="AE148" s="418" t="s">
        <v>482</v>
      </c>
      <c r="AF148" s="418" t="str">
        <f t="shared" si="8"/>
        <v>??</v>
      </c>
      <c r="AG148" s="454">
        <f t="shared" si="10"/>
        <v>0</v>
      </c>
      <c r="AH148" s="418">
        <f>IF(M148=M147,0,IF(M148=M146,0,IF(M148=M145,0,IF(M148=M144,0,IF(M148=M143,0,IF(M148=M142,0,1))))))</f>
        <v>0</v>
      </c>
    </row>
    <row r="149" spans="1:34" ht="12.95" customHeight="1" thickTop="1" thickBot="1">
      <c r="A149" s="1418"/>
      <c r="B149" s="1402"/>
      <c r="C149" s="1441"/>
      <c r="D149" s="1424"/>
      <c r="E149" s="1427"/>
      <c r="F149" s="1402"/>
      <c r="G149" s="1402"/>
      <c r="H149" s="1437"/>
      <c r="I149" s="1399"/>
      <c r="J149" s="1402"/>
      <c r="K149" s="1402"/>
      <c r="L149" s="1402"/>
      <c r="M149" s="455"/>
      <c r="N149" s="456"/>
      <c r="O149" s="457"/>
      <c r="P149" s="458"/>
      <c r="Q149" s="458"/>
      <c r="R149" s="459"/>
      <c r="S149" s="459"/>
      <c r="T149" s="459"/>
      <c r="U149" s="459"/>
      <c r="V149" s="459"/>
      <c r="W149" s="458"/>
      <c r="X149" s="1411"/>
      <c r="Y149" s="1411"/>
      <c r="Z149" s="1434"/>
      <c r="AA149" s="1446"/>
      <c r="AB149" s="1394"/>
      <c r="AC149" s="1431"/>
      <c r="AD149" s="418">
        <f>IF(O149=O148,0,IF(O149=O147,0,IF(O149=O146,0,IF(O149=O145,0,IF(O149=O144,0,IF(O149=O143,0,IF(O149=O142,0,1)))))))</f>
        <v>0</v>
      </c>
      <c r="AE149" s="418" t="s">
        <v>482</v>
      </c>
      <c r="AF149" s="418" t="str">
        <f t="shared" si="8"/>
        <v>??</v>
      </c>
      <c r="AG149" s="454">
        <f>AG146</f>
        <v>0</v>
      </c>
      <c r="AH149" s="418">
        <f>IF(M149=M148,0,IF(M149=M147,0,IF(M149=M146,0,IF(M149=M145,0,IF(M149=M144,0,IF(M149=M143,0,IF(M149=M142,0,1)))))))</f>
        <v>0</v>
      </c>
    </row>
    <row r="150" spans="1:34" ht="12.95" customHeight="1" thickTop="1" thickBot="1">
      <c r="A150" s="1418"/>
      <c r="B150" s="1402"/>
      <c r="C150" s="1441"/>
      <c r="D150" s="1424"/>
      <c r="E150" s="1427"/>
      <c r="F150" s="1402"/>
      <c r="G150" s="1402"/>
      <c r="H150" s="1437"/>
      <c r="I150" s="1399"/>
      <c r="J150" s="1402"/>
      <c r="K150" s="1402"/>
      <c r="L150" s="1402"/>
      <c r="M150" s="455"/>
      <c r="N150" s="456"/>
      <c r="O150" s="457"/>
      <c r="P150" s="458"/>
      <c r="Q150" s="458"/>
      <c r="R150" s="459"/>
      <c r="S150" s="459"/>
      <c r="T150" s="459"/>
      <c r="U150" s="459"/>
      <c r="V150" s="459"/>
      <c r="W150" s="458"/>
      <c r="X150" s="1411"/>
      <c r="Y150" s="1411"/>
      <c r="Z150" s="1434"/>
      <c r="AA150" s="1446"/>
      <c r="AB150" s="1394"/>
      <c r="AC150" s="1431"/>
      <c r="AD150" s="418">
        <f>IF(O150=O149,0,IF(O150=O148,0,IF(O150=O147,0,IF(O150=O146,0,IF(O150=O145,0,IF(O150=O144,0,IF(O150=O143,0,IF(O150=31,0,1))))))))</f>
        <v>0</v>
      </c>
      <c r="AE150" s="418" t="s">
        <v>482</v>
      </c>
      <c r="AF150" s="418" t="str">
        <f t="shared" si="8"/>
        <v>??</v>
      </c>
      <c r="AG150" s="454">
        <f t="shared" si="10"/>
        <v>0</v>
      </c>
      <c r="AH150" s="418">
        <f>IF(M150=M149,0,IF(M150=M148,0,IF(M150=M147,0,IF(M150=M146,0,IF(M150=M145,0,IF(M150=M144,0,IF(M150=M143,0,IF(M150=M142,0,1))))))))</f>
        <v>0</v>
      </c>
    </row>
    <row r="151" spans="1:34" ht="12.95" customHeight="1" thickTop="1" thickBot="1">
      <c r="A151" s="1419"/>
      <c r="B151" s="1403"/>
      <c r="C151" s="1442"/>
      <c r="D151" s="1425"/>
      <c r="E151" s="1428"/>
      <c r="F151" s="1403"/>
      <c r="G151" s="1403"/>
      <c r="H151" s="1438"/>
      <c r="I151" s="1400"/>
      <c r="J151" s="1403"/>
      <c r="K151" s="1403"/>
      <c r="L151" s="1403"/>
      <c r="M151" s="462"/>
      <c r="N151" s="463"/>
      <c r="O151" s="464"/>
      <c r="P151" s="465"/>
      <c r="Q151" s="465"/>
      <c r="R151" s="466"/>
      <c r="S151" s="466"/>
      <c r="T151" s="466"/>
      <c r="U151" s="466"/>
      <c r="V151" s="466"/>
      <c r="W151" s="465"/>
      <c r="X151" s="1412"/>
      <c r="Y151" s="1412"/>
      <c r="Z151" s="1435"/>
      <c r="AA151" s="1446"/>
      <c r="AB151" s="1395"/>
      <c r="AC151" s="1431"/>
      <c r="AD151" s="418">
        <f>IF(O151=O150,0,IF(O151=O149,0,IF(O151=O148,0,IF(O151=O147,0,IF(O151=O146,0,IF(O151=O145,0,IF(O151=O144,0,IF(O151=O143,0,IF(O151=O142,0,1)))))))))</f>
        <v>0</v>
      </c>
      <c r="AE151" s="418" t="s">
        <v>482</v>
      </c>
      <c r="AF151" s="418" t="str">
        <f t="shared" si="8"/>
        <v>??</v>
      </c>
      <c r="AG151" s="454">
        <f t="shared" si="10"/>
        <v>0</v>
      </c>
      <c r="AH151" s="418">
        <f>IF(M151=M150,0,IF(M151=M149,0,IF(M151=M148,0,IF(M151=M147,0,IF(M151=M146,0,IF(M151=M145,0,IF(M151=M144,0,IF(M151=M143,0,IF(M151=M142,0,1)))))))))</f>
        <v>0</v>
      </c>
    </row>
    <row r="152" spans="1:34" ht="12.95" customHeight="1" thickTop="1" thickBot="1">
      <c r="A152" s="1418"/>
      <c r="B152" s="1401"/>
      <c r="C152" s="1441"/>
      <c r="D152" s="1423"/>
      <c r="E152" s="1426"/>
      <c r="F152" s="1401"/>
      <c r="G152" s="1401"/>
      <c r="H152" s="1436"/>
      <c r="I152" s="1439" t="s">
        <v>98</v>
      </c>
      <c r="J152" s="1401"/>
      <c r="K152" s="1401"/>
      <c r="L152" s="1401"/>
      <c r="M152" s="447"/>
      <c r="N152" s="448"/>
      <c r="O152" s="449"/>
      <c r="P152" s="450"/>
      <c r="Q152" s="450"/>
      <c r="R152" s="484"/>
      <c r="S152" s="484"/>
      <c r="T152" s="484"/>
      <c r="U152" s="484"/>
      <c r="V152" s="484"/>
      <c r="W152" s="485"/>
      <c r="X152" s="1410">
        <f>SUM(R152:W161)</f>
        <v>0</v>
      </c>
      <c r="Y152" s="1410">
        <f>IF(X152&gt;0,18,0)</f>
        <v>0</v>
      </c>
      <c r="Z152" s="1429">
        <f>IF((X152-Y152)&gt;=0,X152-Y152,0)</f>
        <v>0</v>
      </c>
      <c r="AA152" s="1446">
        <f>IF(X152&lt;Y152,X152,Y152)/IF(Y152=0,1,Y152)</f>
        <v>0</v>
      </c>
      <c r="AB152" s="1393" t="str">
        <f>IF(AA152=1,"pe",IF(AA152&gt;0,"ne",""))</f>
        <v/>
      </c>
      <c r="AC152" s="1431"/>
      <c r="AD152" s="418">
        <v>1</v>
      </c>
      <c r="AE152" s="418" t="s">
        <v>482</v>
      </c>
      <c r="AF152" s="418" t="str">
        <f t="shared" si="8"/>
        <v>??</v>
      </c>
      <c r="AG152" s="454">
        <f>$C152</f>
        <v>0</v>
      </c>
      <c r="AH152" s="419">
        <v>1</v>
      </c>
    </row>
    <row r="153" spans="1:34" ht="12.95" customHeight="1" thickTop="1" thickBot="1">
      <c r="A153" s="1418"/>
      <c r="B153" s="1402"/>
      <c r="C153" s="1441"/>
      <c r="D153" s="1424"/>
      <c r="E153" s="1427"/>
      <c r="F153" s="1402"/>
      <c r="G153" s="1402"/>
      <c r="H153" s="1437"/>
      <c r="I153" s="1440"/>
      <c r="J153" s="1402"/>
      <c r="K153" s="1402"/>
      <c r="L153" s="1402"/>
      <c r="M153" s="455"/>
      <c r="N153" s="456"/>
      <c r="O153" s="457"/>
      <c r="P153" s="458"/>
      <c r="Q153" s="458"/>
      <c r="R153" s="459"/>
      <c r="S153" s="459"/>
      <c r="T153" s="459"/>
      <c r="U153" s="459"/>
      <c r="V153" s="459"/>
      <c r="W153" s="458"/>
      <c r="X153" s="1411"/>
      <c r="Y153" s="1411"/>
      <c r="Z153" s="1430"/>
      <c r="AA153" s="1446"/>
      <c r="AB153" s="1394"/>
      <c r="AC153" s="1431"/>
      <c r="AD153" s="418">
        <f>IF(O153=O152,0,1)</f>
        <v>0</v>
      </c>
      <c r="AE153" s="418" t="s">
        <v>482</v>
      </c>
      <c r="AF153" s="418" t="str">
        <f t="shared" si="8"/>
        <v>??</v>
      </c>
      <c r="AG153" s="454">
        <f t="shared" si="10"/>
        <v>0</v>
      </c>
      <c r="AH153" s="418">
        <f>IF(M153=M152,0,1)</f>
        <v>0</v>
      </c>
    </row>
    <row r="154" spans="1:34" ht="12.95" customHeight="1" thickTop="1" thickBot="1">
      <c r="A154" s="1418"/>
      <c r="B154" s="1402"/>
      <c r="C154" s="1441"/>
      <c r="D154" s="1424"/>
      <c r="E154" s="1427"/>
      <c r="F154" s="1402"/>
      <c r="G154" s="1402"/>
      <c r="H154" s="1437"/>
      <c r="I154" s="1399"/>
      <c r="J154" s="1402"/>
      <c r="K154" s="1402"/>
      <c r="L154" s="1402"/>
      <c r="M154" s="455"/>
      <c r="N154" s="456"/>
      <c r="O154" s="457"/>
      <c r="P154" s="458"/>
      <c r="Q154" s="458"/>
      <c r="R154" s="459"/>
      <c r="S154" s="459"/>
      <c r="T154" s="459"/>
      <c r="U154" s="459"/>
      <c r="V154" s="459"/>
      <c r="W154" s="458"/>
      <c r="X154" s="1411"/>
      <c r="Y154" s="1411"/>
      <c r="Z154" s="1430"/>
      <c r="AA154" s="1446"/>
      <c r="AB154" s="1394"/>
      <c r="AC154" s="1431"/>
      <c r="AD154" s="418">
        <f>IF(O154=O153,0,IF(O154=O152,0,1))</f>
        <v>0</v>
      </c>
      <c r="AE154" s="418" t="s">
        <v>482</v>
      </c>
      <c r="AF154" s="418" t="str">
        <f t="shared" si="8"/>
        <v>??</v>
      </c>
      <c r="AG154" s="454">
        <f t="shared" si="10"/>
        <v>0</v>
      </c>
      <c r="AH154" s="418">
        <f>IF(M154=M153,0,IF(M154=M152,0,1))</f>
        <v>0</v>
      </c>
    </row>
    <row r="155" spans="1:34" ht="12.95" customHeight="1" thickTop="1" thickBot="1">
      <c r="A155" s="1418"/>
      <c r="B155" s="1402"/>
      <c r="C155" s="1441"/>
      <c r="D155" s="1424"/>
      <c r="E155" s="1427"/>
      <c r="F155" s="1402"/>
      <c r="G155" s="1402"/>
      <c r="H155" s="1437"/>
      <c r="I155" s="1399"/>
      <c r="J155" s="1402"/>
      <c r="K155" s="1402"/>
      <c r="L155" s="1402"/>
      <c r="M155" s="455"/>
      <c r="N155" s="456"/>
      <c r="O155" s="457"/>
      <c r="P155" s="458"/>
      <c r="Q155" s="458"/>
      <c r="R155" s="459"/>
      <c r="S155" s="459"/>
      <c r="T155" s="459"/>
      <c r="U155" s="459"/>
      <c r="V155" s="459"/>
      <c r="W155" s="458"/>
      <c r="X155" s="1411"/>
      <c r="Y155" s="1411"/>
      <c r="Z155" s="1430"/>
      <c r="AA155" s="1446"/>
      <c r="AB155" s="1394"/>
      <c r="AC155" s="1431"/>
      <c r="AD155" s="418">
        <f>IF(O155=O154,0,IF(O155=O153,0,IF(O155=O152,0,1)))</f>
        <v>0</v>
      </c>
      <c r="AE155" s="418" t="s">
        <v>482</v>
      </c>
      <c r="AF155" s="418" t="str">
        <f t="shared" si="8"/>
        <v>??</v>
      </c>
      <c r="AG155" s="454">
        <f t="shared" si="10"/>
        <v>0</v>
      </c>
      <c r="AH155" s="418">
        <f>IF(M155=M154,0,IF(M155=M153,0,IF(M155=M152,0,1)))</f>
        <v>0</v>
      </c>
    </row>
    <row r="156" spans="1:34" ht="12.95" customHeight="1" thickTop="1" thickBot="1">
      <c r="A156" s="1418"/>
      <c r="B156" s="1402"/>
      <c r="C156" s="1441"/>
      <c r="D156" s="1424"/>
      <c r="E156" s="1427"/>
      <c r="F156" s="1402"/>
      <c r="G156" s="1402"/>
      <c r="H156" s="1437"/>
      <c r="I156" s="1399"/>
      <c r="J156" s="1402"/>
      <c r="K156" s="1402"/>
      <c r="L156" s="1402"/>
      <c r="M156" s="455"/>
      <c r="N156" s="456"/>
      <c r="O156" s="457"/>
      <c r="P156" s="458"/>
      <c r="Q156" s="458"/>
      <c r="R156" s="484"/>
      <c r="S156" s="484"/>
      <c r="T156" s="484"/>
      <c r="U156" s="484"/>
      <c r="V156" s="459"/>
      <c r="W156" s="458"/>
      <c r="X156" s="1411"/>
      <c r="Y156" s="1411"/>
      <c r="Z156" s="1430"/>
      <c r="AA156" s="1446"/>
      <c r="AB156" s="1394"/>
      <c r="AC156" s="1431"/>
      <c r="AD156" s="418">
        <f>IF(O156=O155,0,IF(O156=O154,0,IF(O156=O153,0,IF(O156=O152,0,1))))</f>
        <v>0</v>
      </c>
      <c r="AE156" s="418" t="s">
        <v>482</v>
      </c>
      <c r="AF156" s="418" t="str">
        <f t="shared" si="8"/>
        <v>??</v>
      </c>
      <c r="AG156" s="454">
        <f t="shared" si="10"/>
        <v>0</v>
      </c>
      <c r="AH156" s="418">
        <f>IF(M156=M155,0,IF(M156=M154,0,IF(M156=M153,0,IF(M156=M152,0,1))))</f>
        <v>0</v>
      </c>
    </row>
    <row r="157" spans="1:34" ht="12.95" customHeight="1" thickTop="1" thickBot="1">
      <c r="A157" s="1418"/>
      <c r="B157" s="1402"/>
      <c r="C157" s="1441"/>
      <c r="D157" s="1424"/>
      <c r="E157" s="1427"/>
      <c r="F157" s="1402"/>
      <c r="G157" s="1402"/>
      <c r="H157" s="1437"/>
      <c r="I157" s="1399"/>
      <c r="J157" s="1402"/>
      <c r="K157" s="1402"/>
      <c r="L157" s="1402"/>
      <c r="M157" s="455"/>
      <c r="N157" s="456"/>
      <c r="O157" s="457"/>
      <c r="P157" s="458"/>
      <c r="Q157" s="458"/>
      <c r="R157" s="484"/>
      <c r="S157" s="484"/>
      <c r="T157" s="484"/>
      <c r="U157" s="484"/>
      <c r="V157" s="459"/>
      <c r="W157" s="458"/>
      <c r="X157" s="1411"/>
      <c r="Y157" s="1411"/>
      <c r="Z157" s="1430"/>
      <c r="AA157" s="1446"/>
      <c r="AB157" s="1394"/>
      <c r="AC157" s="1431"/>
      <c r="AD157" s="418">
        <f>IF(O157=O156,0,IF(O157=O155,0,IF(O157=O154,0,IF(O157=O153,0,IF(O157=O152,0,1)))))</f>
        <v>0</v>
      </c>
      <c r="AE157" s="418" t="s">
        <v>482</v>
      </c>
      <c r="AF157" s="418" t="str">
        <f t="shared" si="8"/>
        <v>??</v>
      </c>
      <c r="AG157" s="454">
        <f t="shared" si="10"/>
        <v>0</v>
      </c>
      <c r="AH157" s="418">
        <f>IF(M157=M156,0,IF(M157=M155,0,IF(M157=M154,0,IF(M157=M153,0,IF(M157=M152,0,1)))))</f>
        <v>0</v>
      </c>
    </row>
    <row r="158" spans="1:34" ht="12.95" customHeight="1" thickTop="1" thickBot="1">
      <c r="A158" s="1418"/>
      <c r="B158" s="1402"/>
      <c r="C158" s="1441"/>
      <c r="D158" s="1424"/>
      <c r="E158" s="1427"/>
      <c r="F158" s="1402"/>
      <c r="G158" s="1402"/>
      <c r="H158" s="1437"/>
      <c r="I158" s="1399"/>
      <c r="J158" s="1402"/>
      <c r="K158" s="1402"/>
      <c r="L158" s="1402"/>
      <c r="M158" s="455"/>
      <c r="N158" s="456"/>
      <c r="O158" s="457"/>
      <c r="P158" s="458"/>
      <c r="Q158" s="458"/>
      <c r="R158" s="484"/>
      <c r="S158" s="484"/>
      <c r="T158" s="484"/>
      <c r="U158" s="484"/>
      <c r="V158" s="459"/>
      <c r="W158" s="458"/>
      <c r="X158" s="1411"/>
      <c r="Y158" s="1411"/>
      <c r="Z158" s="1434" t="str">
        <f>IF(Z152&gt;9,"Błąd","")</f>
        <v/>
      </c>
      <c r="AA158" s="1446"/>
      <c r="AB158" s="1394"/>
      <c r="AC158" s="1431"/>
      <c r="AD158" s="418">
        <f>IF(O158=O157,0,IF(O158=O156,0,IF(O158=O155,0,IF(O158=O154,0,IF(O158=O153,0,IF(O158=O152,0,1))))))</f>
        <v>0</v>
      </c>
      <c r="AE158" s="418" t="s">
        <v>482</v>
      </c>
      <c r="AF158" s="418" t="str">
        <f t="shared" si="8"/>
        <v>??</v>
      </c>
      <c r="AG158" s="454">
        <f t="shared" si="10"/>
        <v>0</v>
      </c>
      <c r="AH158" s="418">
        <f>IF(M158=M157,0,IF(M158=M156,0,IF(M158=M155,0,IF(M158=M154,0,IF(M158=M153,0,IF(M158=M152,0,1))))))</f>
        <v>0</v>
      </c>
    </row>
    <row r="159" spans="1:34" ht="12.95" customHeight="1" thickTop="1" thickBot="1">
      <c r="A159" s="1418"/>
      <c r="B159" s="1402"/>
      <c r="C159" s="1441"/>
      <c r="D159" s="1424"/>
      <c r="E159" s="1427"/>
      <c r="F159" s="1402"/>
      <c r="G159" s="1402"/>
      <c r="H159" s="1437"/>
      <c r="I159" s="1399"/>
      <c r="J159" s="1402"/>
      <c r="K159" s="1402"/>
      <c r="L159" s="1402"/>
      <c r="M159" s="455"/>
      <c r="N159" s="456"/>
      <c r="O159" s="457"/>
      <c r="P159" s="458"/>
      <c r="Q159" s="458"/>
      <c r="R159" s="459"/>
      <c r="S159" s="459"/>
      <c r="T159" s="459"/>
      <c r="U159" s="459"/>
      <c r="V159" s="459"/>
      <c r="W159" s="458"/>
      <c r="X159" s="1411"/>
      <c r="Y159" s="1411"/>
      <c r="Z159" s="1434"/>
      <c r="AA159" s="1446"/>
      <c r="AB159" s="1394"/>
      <c r="AC159" s="1431"/>
      <c r="AD159" s="418">
        <f>IF(O159=O158,0,IF(O159=O157,0,IF(O159=O156,0,IF(O159=O155,0,IF(O159=O154,0,IF(O159=O153,0,IF(O159=O152,0,1)))))))</f>
        <v>0</v>
      </c>
      <c r="AE159" s="418" t="s">
        <v>482</v>
      </c>
      <c r="AF159" s="418" t="str">
        <f t="shared" si="8"/>
        <v>??</v>
      </c>
      <c r="AG159" s="454">
        <f>AG156</f>
        <v>0</v>
      </c>
      <c r="AH159" s="418">
        <f>IF(M159=M158,0,IF(M159=M157,0,IF(M159=M156,0,IF(M159=M155,0,IF(M159=M154,0,IF(M159=M153,0,IF(M159=M152,0,1)))))))</f>
        <v>0</v>
      </c>
    </row>
    <row r="160" spans="1:34" ht="12.95" customHeight="1" thickTop="1" thickBot="1">
      <c r="A160" s="1418"/>
      <c r="B160" s="1402"/>
      <c r="C160" s="1441"/>
      <c r="D160" s="1424"/>
      <c r="E160" s="1427"/>
      <c r="F160" s="1402"/>
      <c r="G160" s="1402"/>
      <c r="H160" s="1437"/>
      <c r="I160" s="1399"/>
      <c r="J160" s="1402"/>
      <c r="K160" s="1402"/>
      <c r="L160" s="1402"/>
      <c r="M160" s="455"/>
      <c r="N160" s="456"/>
      <c r="O160" s="457"/>
      <c r="P160" s="458"/>
      <c r="Q160" s="458"/>
      <c r="R160" s="459"/>
      <c r="S160" s="459"/>
      <c r="T160" s="459"/>
      <c r="U160" s="459"/>
      <c r="V160" s="459"/>
      <c r="W160" s="458"/>
      <c r="X160" s="1411"/>
      <c r="Y160" s="1411"/>
      <c r="Z160" s="1434"/>
      <c r="AA160" s="1446"/>
      <c r="AB160" s="1394"/>
      <c r="AC160" s="1431"/>
      <c r="AD160" s="418">
        <f>IF(O160=O159,0,IF(O160=O158,0,IF(O160=O157,0,IF(O160=O156,0,IF(O160=O155,0,IF(O160=O154,0,IF(O160=O153,0,IF(O160=31,0,1))))))))</f>
        <v>0</v>
      </c>
      <c r="AE160" s="418" t="s">
        <v>482</v>
      </c>
      <c r="AF160" s="418" t="str">
        <f t="shared" si="8"/>
        <v>??</v>
      </c>
      <c r="AG160" s="454">
        <f t="shared" si="10"/>
        <v>0</v>
      </c>
      <c r="AH160" s="418">
        <f>IF(M160=M159,0,IF(M160=M158,0,IF(M160=M157,0,IF(M160=M156,0,IF(M160=M155,0,IF(M160=M154,0,IF(M160=M153,0,IF(M160=M152,0,1))))))))</f>
        <v>0</v>
      </c>
    </row>
    <row r="161" spans="1:34" ht="12.95" customHeight="1" thickTop="1" thickBot="1">
      <c r="A161" s="1419"/>
      <c r="B161" s="1403"/>
      <c r="C161" s="1442"/>
      <c r="D161" s="1425"/>
      <c r="E161" s="1428"/>
      <c r="F161" s="1403"/>
      <c r="G161" s="1403"/>
      <c r="H161" s="1438"/>
      <c r="I161" s="1400"/>
      <c r="J161" s="1403"/>
      <c r="K161" s="1403"/>
      <c r="L161" s="1403"/>
      <c r="M161" s="462"/>
      <c r="N161" s="463"/>
      <c r="O161" s="464"/>
      <c r="P161" s="465"/>
      <c r="Q161" s="465"/>
      <c r="R161" s="466"/>
      <c r="S161" s="466"/>
      <c r="T161" s="466"/>
      <c r="U161" s="466"/>
      <c r="V161" s="466"/>
      <c r="W161" s="465"/>
      <c r="X161" s="1412"/>
      <c r="Y161" s="1412"/>
      <c r="Z161" s="1435"/>
      <c r="AA161" s="1446"/>
      <c r="AB161" s="1395"/>
      <c r="AC161" s="1431"/>
      <c r="AD161" s="418">
        <f>IF(O161=O160,0,IF(O161=O159,0,IF(O161=O158,0,IF(O161=O157,0,IF(O161=O156,0,IF(O161=O155,0,IF(O161=O154,0,IF(O161=O153,0,IF(O161=O152,0,1)))))))))</f>
        <v>0</v>
      </c>
      <c r="AE161" s="418" t="s">
        <v>482</v>
      </c>
      <c r="AF161" s="418" t="str">
        <f t="shared" si="8"/>
        <v>??</v>
      </c>
      <c r="AG161" s="454">
        <f t="shared" si="10"/>
        <v>0</v>
      </c>
      <c r="AH161" s="418">
        <f>IF(M161=M160,0,IF(M161=M159,0,IF(M161=M158,0,IF(M161=M157,0,IF(M161=M156,0,IF(M161=M155,0,IF(M161=M154,0,IF(M161=M153,0,IF(M161=M152,0,1)))))))))</f>
        <v>0</v>
      </c>
    </row>
    <row r="162" spans="1:34" ht="12.95" customHeight="1" thickTop="1" thickBot="1">
      <c r="A162" s="1418"/>
      <c r="B162" s="1401"/>
      <c r="C162" s="1441"/>
      <c r="D162" s="1423"/>
      <c r="E162" s="1426"/>
      <c r="F162" s="1401"/>
      <c r="G162" s="1401"/>
      <c r="H162" s="1436"/>
      <c r="I162" s="1439" t="s">
        <v>98</v>
      </c>
      <c r="J162" s="1401"/>
      <c r="K162" s="1401"/>
      <c r="L162" s="1401"/>
      <c r="M162" s="447"/>
      <c r="N162" s="448"/>
      <c r="O162" s="449"/>
      <c r="P162" s="450"/>
      <c r="Q162" s="450"/>
      <c r="R162" s="484"/>
      <c r="S162" s="484"/>
      <c r="T162" s="484"/>
      <c r="U162" s="484"/>
      <c r="V162" s="484"/>
      <c r="W162" s="485"/>
      <c r="X162" s="1410">
        <f>SUM(R162:W171)</f>
        <v>0</v>
      </c>
      <c r="Y162" s="1410">
        <f>IF(X162&gt;0,18,0)</f>
        <v>0</v>
      </c>
      <c r="Z162" s="1429">
        <f>IF((X162-Y162)&gt;=0,X162-Y162,0)</f>
        <v>0</v>
      </c>
      <c r="AA162" s="1446">
        <f>IF(X162&lt;Y162,X162,Y162)/IF(Y162=0,1,Y162)</f>
        <v>0</v>
      </c>
      <c r="AB162" s="1393" t="str">
        <f>IF(AA162=1,"pe",IF(AA162&gt;0,"ne",""))</f>
        <v/>
      </c>
      <c r="AC162" s="1431"/>
      <c r="AD162" s="418">
        <v>1</v>
      </c>
      <c r="AE162" s="418" t="s">
        <v>482</v>
      </c>
      <c r="AF162" s="418" t="str">
        <f t="shared" si="8"/>
        <v>??</v>
      </c>
      <c r="AG162" s="454">
        <f>$C162</f>
        <v>0</v>
      </c>
      <c r="AH162" s="419">
        <v>1</v>
      </c>
    </row>
    <row r="163" spans="1:34" ht="12.95" customHeight="1" thickTop="1" thickBot="1">
      <c r="A163" s="1418"/>
      <c r="B163" s="1402"/>
      <c r="C163" s="1441"/>
      <c r="D163" s="1424"/>
      <c r="E163" s="1427"/>
      <c r="F163" s="1402"/>
      <c r="G163" s="1402"/>
      <c r="H163" s="1437"/>
      <c r="I163" s="1440"/>
      <c r="J163" s="1402"/>
      <c r="K163" s="1402"/>
      <c r="L163" s="1402"/>
      <c r="M163" s="455"/>
      <c r="N163" s="456"/>
      <c r="O163" s="457"/>
      <c r="P163" s="458"/>
      <c r="Q163" s="458"/>
      <c r="R163" s="459"/>
      <c r="S163" s="459"/>
      <c r="T163" s="459"/>
      <c r="U163" s="459"/>
      <c r="V163" s="459"/>
      <c r="W163" s="458"/>
      <c r="X163" s="1411"/>
      <c r="Y163" s="1411"/>
      <c r="Z163" s="1430"/>
      <c r="AA163" s="1446"/>
      <c r="AB163" s="1394"/>
      <c r="AC163" s="1431"/>
      <c r="AD163" s="418">
        <f>IF(O163=O162,0,1)</f>
        <v>0</v>
      </c>
      <c r="AE163" s="418" t="s">
        <v>482</v>
      </c>
      <c r="AF163" s="418" t="str">
        <f t="shared" si="8"/>
        <v>??</v>
      </c>
      <c r="AG163" s="454">
        <f t="shared" si="10"/>
        <v>0</v>
      </c>
      <c r="AH163" s="418">
        <f>IF(M163=M162,0,1)</f>
        <v>0</v>
      </c>
    </row>
    <row r="164" spans="1:34" ht="12.95" customHeight="1" thickTop="1" thickBot="1">
      <c r="A164" s="1418"/>
      <c r="B164" s="1402"/>
      <c r="C164" s="1441"/>
      <c r="D164" s="1424"/>
      <c r="E164" s="1427"/>
      <c r="F164" s="1402"/>
      <c r="G164" s="1402"/>
      <c r="H164" s="1437"/>
      <c r="I164" s="1399"/>
      <c r="J164" s="1402"/>
      <c r="K164" s="1402"/>
      <c r="L164" s="1402"/>
      <c r="M164" s="455"/>
      <c r="N164" s="456"/>
      <c r="O164" s="457"/>
      <c r="P164" s="458"/>
      <c r="Q164" s="458"/>
      <c r="R164" s="459"/>
      <c r="S164" s="459"/>
      <c r="T164" s="459"/>
      <c r="U164" s="459"/>
      <c r="V164" s="459"/>
      <c r="W164" s="458"/>
      <c r="X164" s="1411"/>
      <c r="Y164" s="1411"/>
      <c r="Z164" s="1430"/>
      <c r="AA164" s="1446"/>
      <c r="AB164" s="1394"/>
      <c r="AC164" s="1431"/>
      <c r="AD164" s="418">
        <f>IF(O164=O163,0,IF(O164=O162,0,1))</f>
        <v>0</v>
      </c>
      <c r="AE164" s="418" t="s">
        <v>482</v>
      </c>
      <c r="AF164" s="418" t="str">
        <f t="shared" si="8"/>
        <v>??</v>
      </c>
      <c r="AG164" s="454">
        <f t="shared" si="10"/>
        <v>0</v>
      </c>
      <c r="AH164" s="418">
        <f>IF(M164=M163,0,IF(M164=M162,0,1))</f>
        <v>0</v>
      </c>
    </row>
    <row r="165" spans="1:34" ht="12.95" customHeight="1" thickTop="1" thickBot="1">
      <c r="A165" s="1418"/>
      <c r="B165" s="1402"/>
      <c r="C165" s="1441"/>
      <c r="D165" s="1424"/>
      <c r="E165" s="1427"/>
      <c r="F165" s="1402"/>
      <c r="G165" s="1402"/>
      <c r="H165" s="1437"/>
      <c r="I165" s="1399"/>
      <c r="J165" s="1402"/>
      <c r="K165" s="1402"/>
      <c r="L165" s="1402"/>
      <c r="M165" s="455"/>
      <c r="N165" s="456"/>
      <c r="O165" s="457"/>
      <c r="P165" s="458"/>
      <c r="Q165" s="458"/>
      <c r="R165" s="459"/>
      <c r="S165" s="459"/>
      <c r="T165" s="459"/>
      <c r="U165" s="459"/>
      <c r="V165" s="459"/>
      <c r="W165" s="458"/>
      <c r="X165" s="1411"/>
      <c r="Y165" s="1411"/>
      <c r="Z165" s="1430"/>
      <c r="AA165" s="1446"/>
      <c r="AB165" s="1394"/>
      <c r="AC165" s="1431"/>
      <c r="AD165" s="418">
        <f>IF(O165=O164,0,IF(O165=O163,0,IF(O165=O162,0,1)))</f>
        <v>0</v>
      </c>
      <c r="AE165" s="418" t="s">
        <v>482</v>
      </c>
      <c r="AF165" s="418" t="str">
        <f t="shared" si="8"/>
        <v>??</v>
      </c>
      <c r="AG165" s="454">
        <f t="shared" si="10"/>
        <v>0</v>
      </c>
      <c r="AH165" s="418">
        <f>IF(M165=M164,0,IF(M165=M163,0,IF(M165=M162,0,1)))</f>
        <v>0</v>
      </c>
    </row>
    <row r="166" spans="1:34" ht="12.95" customHeight="1" thickTop="1" thickBot="1">
      <c r="A166" s="1418"/>
      <c r="B166" s="1402"/>
      <c r="C166" s="1441"/>
      <c r="D166" s="1424"/>
      <c r="E166" s="1427"/>
      <c r="F166" s="1402"/>
      <c r="G166" s="1402"/>
      <c r="H166" s="1437"/>
      <c r="I166" s="1399"/>
      <c r="J166" s="1402"/>
      <c r="K166" s="1402"/>
      <c r="L166" s="1402"/>
      <c r="M166" s="455"/>
      <c r="N166" s="456"/>
      <c r="O166" s="457"/>
      <c r="P166" s="458"/>
      <c r="Q166" s="458"/>
      <c r="R166" s="484"/>
      <c r="S166" s="484"/>
      <c r="T166" s="484"/>
      <c r="U166" s="484"/>
      <c r="V166" s="459"/>
      <c r="W166" s="458"/>
      <c r="X166" s="1411"/>
      <c r="Y166" s="1411"/>
      <c r="Z166" s="1430"/>
      <c r="AA166" s="1446"/>
      <c r="AB166" s="1394"/>
      <c r="AC166" s="1431"/>
      <c r="AD166" s="418">
        <f>IF(O166=O165,0,IF(O166=O164,0,IF(O166=O163,0,IF(O166=O162,0,1))))</f>
        <v>0</v>
      </c>
      <c r="AE166" s="418" t="s">
        <v>482</v>
      </c>
      <c r="AF166" s="418" t="str">
        <f t="shared" si="8"/>
        <v>??</v>
      </c>
      <c r="AG166" s="454">
        <f t="shared" si="10"/>
        <v>0</v>
      </c>
      <c r="AH166" s="418">
        <f>IF(M166=M165,0,IF(M166=M164,0,IF(M166=M163,0,IF(M166=M162,0,1))))</f>
        <v>0</v>
      </c>
    </row>
    <row r="167" spans="1:34" ht="12.95" customHeight="1" thickTop="1" thickBot="1">
      <c r="A167" s="1418"/>
      <c r="B167" s="1402"/>
      <c r="C167" s="1441"/>
      <c r="D167" s="1424"/>
      <c r="E167" s="1427"/>
      <c r="F167" s="1402"/>
      <c r="G167" s="1402"/>
      <c r="H167" s="1437"/>
      <c r="I167" s="1399"/>
      <c r="J167" s="1402"/>
      <c r="K167" s="1402"/>
      <c r="L167" s="1402"/>
      <c r="M167" s="455"/>
      <c r="N167" s="456"/>
      <c r="O167" s="457"/>
      <c r="P167" s="458"/>
      <c r="Q167" s="458"/>
      <c r="R167" s="484"/>
      <c r="S167" s="484"/>
      <c r="T167" s="484"/>
      <c r="U167" s="484"/>
      <c r="V167" s="459"/>
      <c r="W167" s="458"/>
      <c r="X167" s="1411"/>
      <c r="Y167" s="1411"/>
      <c r="Z167" s="1430"/>
      <c r="AA167" s="1446"/>
      <c r="AB167" s="1394"/>
      <c r="AC167" s="1431"/>
      <c r="AD167" s="418">
        <f>IF(O167=O166,0,IF(O167=O165,0,IF(O167=O164,0,IF(O167=O163,0,IF(O167=O162,0,1)))))</f>
        <v>0</v>
      </c>
      <c r="AE167" s="418" t="s">
        <v>482</v>
      </c>
      <c r="AF167" s="418" t="str">
        <f t="shared" si="8"/>
        <v>??</v>
      </c>
      <c r="AG167" s="454">
        <f t="shared" si="10"/>
        <v>0</v>
      </c>
      <c r="AH167" s="418">
        <f>IF(M167=M166,0,IF(M167=M165,0,IF(M167=M164,0,IF(M167=M163,0,IF(M167=M162,0,1)))))</f>
        <v>0</v>
      </c>
    </row>
    <row r="168" spans="1:34" ht="12.95" customHeight="1" thickTop="1" thickBot="1">
      <c r="A168" s="1418"/>
      <c r="B168" s="1402"/>
      <c r="C168" s="1441"/>
      <c r="D168" s="1424"/>
      <c r="E168" s="1427"/>
      <c r="F168" s="1402"/>
      <c r="G168" s="1402"/>
      <c r="H168" s="1437"/>
      <c r="I168" s="1399"/>
      <c r="J168" s="1402"/>
      <c r="K168" s="1402"/>
      <c r="L168" s="1402"/>
      <c r="M168" s="455"/>
      <c r="N168" s="456"/>
      <c r="O168" s="457"/>
      <c r="P168" s="458"/>
      <c r="Q168" s="458"/>
      <c r="R168" s="484"/>
      <c r="S168" s="484"/>
      <c r="T168" s="484"/>
      <c r="U168" s="484"/>
      <c r="V168" s="459"/>
      <c r="W168" s="458"/>
      <c r="X168" s="1411"/>
      <c r="Y168" s="1411"/>
      <c r="Z168" s="1434" t="str">
        <f>IF(Z162&gt;9,"Błąd","")</f>
        <v/>
      </c>
      <c r="AA168" s="1446"/>
      <c r="AB168" s="1394"/>
      <c r="AC168" s="1431"/>
      <c r="AD168" s="418">
        <f>IF(O168=O167,0,IF(O168=O166,0,IF(O168=O165,0,IF(O168=O164,0,IF(O168=O163,0,IF(O168=O162,0,1))))))</f>
        <v>0</v>
      </c>
      <c r="AE168" s="418" t="s">
        <v>482</v>
      </c>
      <c r="AF168" s="418" t="str">
        <f t="shared" si="8"/>
        <v>??</v>
      </c>
      <c r="AG168" s="454">
        <f t="shared" si="10"/>
        <v>0</v>
      </c>
      <c r="AH168" s="418">
        <f>IF(M168=M167,0,IF(M168=M166,0,IF(M168=M165,0,IF(M168=M164,0,IF(M168=M163,0,IF(M168=M162,0,1))))))</f>
        <v>0</v>
      </c>
    </row>
    <row r="169" spans="1:34" ht="12.95" customHeight="1" thickTop="1" thickBot="1">
      <c r="A169" s="1418"/>
      <c r="B169" s="1402"/>
      <c r="C169" s="1441"/>
      <c r="D169" s="1424"/>
      <c r="E169" s="1427"/>
      <c r="F169" s="1402"/>
      <c r="G169" s="1402"/>
      <c r="H169" s="1437"/>
      <c r="I169" s="1399"/>
      <c r="J169" s="1402"/>
      <c r="K169" s="1402"/>
      <c r="L169" s="1402"/>
      <c r="M169" s="455"/>
      <c r="N169" s="456"/>
      <c r="O169" s="457"/>
      <c r="P169" s="458"/>
      <c r="Q169" s="458"/>
      <c r="R169" s="459"/>
      <c r="S169" s="459"/>
      <c r="T169" s="459"/>
      <c r="U169" s="459"/>
      <c r="V169" s="459"/>
      <c r="W169" s="458"/>
      <c r="X169" s="1411"/>
      <c r="Y169" s="1411"/>
      <c r="Z169" s="1434"/>
      <c r="AA169" s="1446"/>
      <c r="AB169" s="1394"/>
      <c r="AC169" s="1431"/>
      <c r="AD169" s="418">
        <f>IF(O169=O168,0,IF(O169=O167,0,IF(O169=O166,0,IF(O169=O165,0,IF(O169=O164,0,IF(O169=O163,0,IF(O169=O162,0,1)))))))</f>
        <v>0</v>
      </c>
      <c r="AE169" s="418" t="s">
        <v>482</v>
      </c>
      <c r="AF169" s="418" t="str">
        <f t="shared" si="8"/>
        <v>??</v>
      </c>
      <c r="AG169" s="454">
        <f>AG166</f>
        <v>0</v>
      </c>
      <c r="AH169" s="418">
        <f>IF(M169=M168,0,IF(M169=M167,0,IF(M169=M166,0,IF(M169=M165,0,IF(M169=M164,0,IF(M169=M163,0,IF(M169=M162,0,1)))))))</f>
        <v>0</v>
      </c>
    </row>
    <row r="170" spans="1:34" ht="12.95" customHeight="1" thickTop="1" thickBot="1">
      <c r="A170" s="1418"/>
      <c r="B170" s="1402"/>
      <c r="C170" s="1441"/>
      <c r="D170" s="1424"/>
      <c r="E170" s="1427"/>
      <c r="F170" s="1402"/>
      <c r="G170" s="1402"/>
      <c r="H170" s="1437"/>
      <c r="I170" s="1399"/>
      <c r="J170" s="1402"/>
      <c r="K170" s="1402"/>
      <c r="L170" s="1402"/>
      <c r="M170" s="455"/>
      <c r="N170" s="456"/>
      <c r="O170" s="457"/>
      <c r="P170" s="458"/>
      <c r="Q170" s="458"/>
      <c r="R170" s="459"/>
      <c r="S170" s="459"/>
      <c r="T170" s="459"/>
      <c r="U170" s="459"/>
      <c r="V170" s="459"/>
      <c r="W170" s="458"/>
      <c r="X170" s="1411"/>
      <c r="Y170" s="1411"/>
      <c r="Z170" s="1434"/>
      <c r="AA170" s="1446"/>
      <c r="AB170" s="1394"/>
      <c r="AC170" s="1431"/>
      <c r="AD170" s="418">
        <f>IF(O170=O169,0,IF(O170=O168,0,IF(O170=O167,0,IF(O170=O166,0,IF(O170=O165,0,IF(O170=O164,0,IF(O170=O163,0,IF(O170=31,0,1))))))))</f>
        <v>0</v>
      </c>
      <c r="AE170" s="418" t="s">
        <v>482</v>
      </c>
      <c r="AF170" s="418" t="str">
        <f t="shared" si="8"/>
        <v>??</v>
      </c>
      <c r="AG170" s="454">
        <f t="shared" si="10"/>
        <v>0</v>
      </c>
      <c r="AH170" s="418">
        <f>IF(M170=M169,0,IF(M170=M168,0,IF(M170=M167,0,IF(M170=M166,0,IF(M170=M165,0,IF(M170=M164,0,IF(M170=M163,0,IF(M170=M162,0,1))))))))</f>
        <v>0</v>
      </c>
    </row>
    <row r="171" spans="1:34" ht="12.95" customHeight="1" thickTop="1" thickBot="1">
      <c r="A171" s="1419"/>
      <c r="B171" s="1403"/>
      <c r="C171" s="1442"/>
      <c r="D171" s="1425"/>
      <c r="E171" s="1428"/>
      <c r="F171" s="1403"/>
      <c r="G171" s="1403"/>
      <c r="H171" s="1438"/>
      <c r="I171" s="1400"/>
      <c r="J171" s="1403"/>
      <c r="K171" s="1403"/>
      <c r="L171" s="1403"/>
      <c r="M171" s="462"/>
      <c r="N171" s="463"/>
      <c r="O171" s="464"/>
      <c r="P171" s="465"/>
      <c r="Q171" s="465"/>
      <c r="R171" s="466"/>
      <c r="S171" s="466"/>
      <c r="T171" s="466"/>
      <c r="U171" s="466"/>
      <c r="V171" s="466"/>
      <c r="W171" s="465"/>
      <c r="X171" s="1412"/>
      <c r="Y171" s="1412"/>
      <c r="Z171" s="1435"/>
      <c r="AA171" s="1446"/>
      <c r="AB171" s="1395"/>
      <c r="AC171" s="1431"/>
      <c r="AD171" s="418">
        <f>IF(O171=O170,0,IF(O171=O169,0,IF(O171=O168,0,IF(O171=O167,0,IF(O171=O166,0,IF(O171=O165,0,IF(O171=O164,0,IF(O171=O163,0,IF(O171=O162,0,1)))))))))</f>
        <v>0</v>
      </c>
      <c r="AE171" s="418" t="s">
        <v>482</v>
      </c>
      <c r="AF171" s="418" t="str">
        <f t="shared" si="8"/>
        <v>??</v>
      </c>
      <c r="AG171" s="454">
        <f t="shared" si="10"/>
        <v>0</v>
      </c>
      <c r="AH171" s="418">
        <f>IF(M171=M170,0,IF(M171=M169,0,IF(M171=M168,0,IF(M171=M167,0,IF(M171=M166,0,IF(M171=M165,0,IF(M171=M164,0,IF(M171=M163,0,IF(M171=M162,0,1)))))))))</f>
        <v>0</v>
      </c>
    </row>
    <row r="172" spans="1:34" ht="12.95" customHeight="1" thickTop="1" thickBot="1">
      <c r="A172" s="1418"/>
      <c r="B172" s="1401"/>
      <c r="C172" s="1441"/>
      <c r="D172" s="1423"/>
      <c r="E172" s="1426"/>
      <c r="F172" s="1401"/>
      <c r="G172" s="1401"/>
      <c r="H172" s="1436"/>
      <c r="I172" s="1439" t="s">
        <v>98</v>
      </c>
      <c r="J172" s="1401"/>
      <c r="K172" s="1401"/>
      <c r="L172" s="1401"/>
      <c r="M172" s="447"/>
      <c r="N172" s="448"/>
      <c r="O172" s="449"/>
      <c r="P172" s="450"/>
      <c r="Q172" s="450"/>
      <c r="R172" s="484"/>
      <c r="S172" s="484"/>
      <c r="T172" s="484"/>
      <c r="U172" s="484"/>
      <c r="V172" s="484"/>
      <c r="W172" s="485"/>
      <c r="X172" s="1410">
        <f>SUM(R172:W181)</f>
        <v>0</v>
      </c>
      <c r="Y172" s="1410">
        <f>IF(X172&gt;0,18,0)</f>
        <v>0</v>
      </c>
      <c r="Z172" s="1429">
        <f>IF((X172-Y172)&gt;=0,X172-Y172,0)</f>
        <v>0</v>
      </c>
      <c r="AA172" s="1446">
        <f>IF(X172&lt;Y172,X172,Y172)/IF(Y172=0,1,Y172)</f>
        <v>0</v>
      </c>
      <c r="AB172" s="1393" t="str">
        <f>IF(AA172=1,"pe",IF(AA172&gt;0,"ne",""))</f>
        <v/>
      </c>
      <c r="AC172" s="1431"/>
      <c r="AD172" s="418">
        <v>1</v>
      </c>
      <c r="AE172" s="418" t="s">
        <v>482</v>
      </c>
      <c r="AF172" s="418" t="str">
        <f t="shared" si="8"/>
        <v>??</v>
      </c>
      <c r="AG172" s="454">
        <f>$C172</f>
        <v>0</v>
      </c>
      <c r="AH172" s="419">
        <v>1</v>
      </c>
    </row>
    <row r="173" spans="1:34" ht="12.95" customHeight="1" thickTop="1" thickBot="1">
      <c r="A173" s="1418"/>
      <c r="B173" s="1402"/>
      <c r="C173" s="1441"/>
      <c r="D173" s="1424"/>
      <c r="E173" s="1427"/>
      <c r="F173" s="1402"/>
      <c r="G173" s="1402"/>
      <c r="H173" s="1437"/>
      <c r="I173" s="1440"/>
      <c r="J173" s="1402"/>
      <c r="K173" s="1402"/>
      <c r="L173" s="1402"/>
      <c r="M173" s="455"/>
      <c r="N173" s="456"/>
      <c r="O173" s="457"/>
      <c r="P173" s="458"/>
      <c r="Q173" s="458"/>
      <c r="R173" s="459"/>
      <c r="S173" s="459"/>
      <c r="T173" s="459"/>
      <c r="U173" s="459"/>
      <c r="V173" s="459"/>
      <c r="W173" s="458"/>
      <c r="X173" s="1411"/>
      <c r="Y173" s="1411"/>
      <c r="Z173" s="1430"/>
      <c r="AA173" s="1446"/>
      <c r="AB173" s="1394"/>
      <c r="AC173" s="1431"/>
      <c r="AD173" s="418">
        <f>IF(O173=O172,0,1)</f>
        <v>0</v>
      </c>
      <c r="AE173" s="418" t="s">
        <v>482</v>
      </c>
      <c r="AF173" s="418" t="str">
        <f t="shared" si="8"/>
        <v>??</v>
      </c>
      <c r="AG173" s="454">
        <f t="shared" ref="AG173:AG181" si="11">AG172</f>
        <v>0</v>
      </c>
      <c r="AH173" s="418">
        <f>IF(M173=M172,0,1)</f>
        <v>0</v>
      </c>
    </row>
    <row r="174" spans="1:34" ht="12.95" customHeight="1" thickTop="1" thickBot="1">
      <c r="A174" s="1418"/>
      <c r="B174" s="1402"/>
      <c r="C174" s="1441"/>
      <c r="D174" s="1424"/>
      <c r="E174" s="1427"/>
      <c r="F174" s="1402"/>
      <c r="G174" s="1402"/>
      <c r="H174" s="1437"/>
      <c r="I174" s="1399"/>
      <c r="J174" s="1402"/>
      <c r="K174" s="1402"/>
      <c r="L174" s="1402"/>
      <c r="M174" s="455"/>
      <c r="N174" s="456"/>
      <c r="O174" s="457"/>
      <c r="P174" s="458"/>
      <c r="Q174" s="458"/>
      <c r="R174" s="459"/>
      <c r="S174" s="459"/>
      <c r="T174" s="459"/>
      <c r="U174" s="459"/>
      <c r="V174" s="459"/>
      <c r="W174" s="458"/>
      <c r="X174" s="1411"/>
      <c r="Y174" s="1411"/>
      <c r="Z174" s="1430"/>
      <c r="AA174" s="1446"/>
      <c r="AB174" s="1394"/>
      <c r="AC174" s="1431"/>
      <c r="AD174" s="418">
        <f>IF(O174=O173,0,IF(O174=O172,0,1))</f>
        <v>0</v>
      </c>
      <c r="AE174" s="418" t="s">
        <v>482</v>
      </c>
      <c r="AF174" s="418" t="str">
        <f t="shared" si="8"/>
        <v>??</v>
      </c>
      <c r="AG174" s="454">
        <f t="shared" si="11"/>
        <v>0</v>
      </c>
      <c r="AH174" s="418">
        <f>IF(M174=M173,0,IF(M174=M172,0,1))</f>
        <v>0</v>
      </c>
    </row>
    <row r="175" spans="1:34" ht="12.95" customHeight="1" thickTop="1" thickBot="1">
      <c r="A175" s="1418"/>
      <c r="B175" s="1402"/>
      <c r="C175" s="1441"/>
      <c r="D175" s="1424"/>
      <c r="E175" s="1427"/>
      <c r="F175" s="1402"/>
      <c r="G175" s="1402"/>
      <c r="H175" s="1437"/>
      <c r="I175" s="1399"/>
      <c r="J175" s="1402"/>
      <c r="K175" s="1402"/>
      <c r="L175" s="1402"/>
      <c r="M175" s="455"/>
      <c r="N175" s="456"/>
      <c r="O175" s="457"/>
      <c r="P175" s="458"/>
      <c r="Q175" s="458"/>
      <c r="R175" s="459"/>
      <c r="S175" s="459"/>
      <c r="T175" s="459"/>
      <c r="U175" s="459"/>
      <c r="V175" s="459"/>
      <c r="W175" s="458"/>
      <c r="X175" s="1411"/>
      <c r="Y175" s="1411"/>
      <c r="Z175" s="1430"/>
      <c r="AA175" s="1446"/>
      <c r="AB175" s="1394"/>
      <c r="AC175" s="1431"/>
      <c r="AD175" s="418">
        <f>IF(O175=O174,0,IF(O175=O173,0,IF(O175=O172,0,1)))</f>
        <v>0</v>
      </c>
      <c r="AE175" s="418" t="s">
        <v>482</v>
      </c>
      <c r="AF175" s="418" t="str">
        <f t="shared" si="8"/>
        <v>??</v>
      </c>
      <c r="AG175" s="454">
        <f t="shared" si="11"/>
        <v>0</v>
      </c>
      <c r="AH175" s="418">
        <f>IF(M175=M174,0,IF(M175=M173,0,IF(M175=M172,0,1)))</f>
        <v>0</v>
      </c>
    </row>
    <row r="176" spans="1:34" ht="12.95" customHeight="1" thickTop="1" thickBot="1">
      <c r="A176" s="1418"/>
      <c r="B176" s="1402"/>
      <c r="C176" s="1441"/>
      <c r="D176" s="1424"/>
      <c r="E176" s="1427"/>
      <c r="F176" s="1402"/>
      <c r="G176" s="1402"/>
      <c r="H176" s="1437"/>
      <c r="I176" s="1399"/>
      <c r="J176" s="1402"/>
      <c r="K176" s="1402"/>
      <c r="L176" s="1402"/>
      <c r="M176" s="455"/>
      <c r="N176" s="456"/>
      <c r="O176" s="457"/>
      <c r="P176" s="458"/>
      <c r="Q176" s="458"/>
      <c r="R176" s="484"/>
      <c r="S176" s="484"/>
      <c r="T176" s="484"/>
      <c r="U176" s="484"/>
      <c r="V176" s="459"/>
      <c r="W176" s="458"/>
      <c r="X176" s="1411"/>
      <c r="Y176" s="1411"/>
      <c r="Z176" s="1430"/>
      <c r="AA176" s="1446"/>
      <c r="AB176" s="1394"/>
      <c r="AC176" s="1431"/>
      <c r="AD176" s="418">
        <f>IF(O176=O175,0,IF(O176=O174,0,IF(O176=O173,0,IF(O176=O172,0,1))))</f>
        <v>0</v>
      </c>
      <c r="AE176" s="418" t="s">
        <v>482</v>
      </c>
      <c r="AF176" s="418" t="str">
        <f t="shared" si="8"/>
        <v>??</v>
      </c>
      <c r="AG176" s="454">
        <f t="shared" si="11"/>
        <v>0</v>
      </c>
      <c r="AH176" s="418">
        <f>IF(M176=M175,0,IF(M176=M174,0,IF(M176=M173,0,IF(M176=M172,0,1))))</f>
        <v>0</v>
      </c>
    </row>
    <row r="177" spans="1:34" ht="12.95" customHeight="1" thickTop="1" thickBot="1">
      <c r="A177" s="1418"/>
      <c r="B177" s="1402"/>
      <c r="C177" s="1441"/>
      <c r="D177" s="1424"/>
      <c r="E177" s="1427"/>
      <c r="F177" s="1402"/>
      <c r="G177" s="1402"/>
      <c r="H177" s="1437"/>
      <c r="I177" s="1399"/>
      <c r="J177" s="1402"/>
      <c r="K177" s="1402"/>
      <c r="L177" s="1402"/>
      <c r="M177" s="455"/>
      <c r="N177" s="456"/>
      <c r="O177" s="457"/>
      <c r="P177" s="458"/>
      <c r="Q177" s="458"/>
      <c r="R177" s="484"/>
      <c r="S177" s="484"/>
      <c r="T177" s="484"/>
      <c r="U177" s="484"/>
      <c r="V177" s="459"/>
      <c r="W177" s="458"/>
      <c r="X177" s="1411"/>
      <c r="Y177" s="1411"/>
      <c r="Z177" s="1430"/>
      <c r="AA177" s="1446"/>
      <c r="AB177" s="1394"/>
      <c r="AC177" s="1431"/>
      <c r="AD177" s="418">
        <f>IF(O177=O176,0,IF(O177=O175,0,IF(O177=O174,0,IF(O177=O173,0,IF(O177=O172,0,1)))))</f>
        <v>0</v>
      </c>
      <c r="AE177" s="418" t="s">
        <v>482</v>
      </c>
      <c r="AF177" s="418" t="str">
        <f t="shared" si="8"/>
        <v>??</v>
      </c>
      <c r="AG177" s="454">
        <f t="shared" si="11"/>
        <v>0</v>
      </c>
      <c r="AH177" s="418">
        <f>IF(M177=M176,0,IF(M177=M175,0,IF(M177=M174,0,IF(M177=M173,0,IF(M177=M172,0,1)))))</f>
        <v>0</v>
      </c>
    </row>
    <row r="178" spans="1:34" ht="12.95" customHeight="1" thickTop="1" thickBot="1">
      <c r="A178" s="1418"/>
      <c r="B178" s="1402"/>
      <c r="C178" s="1441"/>
      <c r="D178" s="1424"/>
      <c r="E178" s="1427"/>
      <c r="F178" s="1402"/>
      <c r="G178" s="1402"/>
      <c r="H178" s="1437"/>
      <c r="I178" s="1399"/>
      <c r="J178" s="1402"/>
      <c r="K178" s="1402"/>
      <c r="L178" s="1402"/>
      <c r="M178" s="455"/>
      <c r="N178" s="456"/>
      <c r="O178" s="457"/>
      <c r="P178" s="458"/>
      <c r="Q178" s="458"/>
      <c r="R178" s="484"/>
      <c r="S178" s="484"/>
      <c r="T178" s="484"/>
      <c r="U178" s="484"/>
      <c r="V178" s="459"/>
      <c r="W178" s="458"/>
      <c r="X178" s="1411"/>
      <c r="Y178" s="1411"/>
      <c r="Z178" s="1434" t="str">
        <f>IF(Z172&gt;9,"Błąd","")</f>
        <v/>
      </c>
      <c r="AA178" s="1446"/>
      <c r="AB178" s="1394"/>
      <c r="AC178" s="1431"/>
      <c r="AD178" s="418">
        <f>IF(O178=O177,0,IF(O178=O176,0,IF(O178=O175,0,IF(O178=O174,0,IF(O178=O173,0,IF(O178=O172,0,1))))))</f>
        <v>0</v>
      </c>
      <c r="AE178" s="418" t="s">
        <v>482</v>
      </c>
      <c r="AF178" s="418" t="str">
        <f t="shared" si="8"/>
        <v>??</v>
      </c>
      <c r="AG178" s="454">
        <f t="shared" si="11"/>
        <v>0</v>
      </c>
      <c r="AH178" s="418">
        <f>IF(M178=M177,0,IF(M178=M176,0,IF(M178=M175,0,IF(M178=M174,0,IF(M178=M173,0,IF(M178=M172,0,1))))))</f>
        <v>0</v>
      </c>
    </row>
    <row r="179" spans="1:34" ht="12.95" customHeight="1" thickTop="1" thickBot="1">
      <c r="A179" s="1418"/>
      <c r="B179" s="1402"/>
      <c r="C179" s="1441"/>
      <c r="D179" s="1424"/>
      <c r="E179" s="1427"/>
      <c r="F179" s="1402"/>
      <c r="G179" s="1402"/>
      <c r="H179" s="1437"/>
      <c r="I179" s="1399"/>
      <c r="J179" s="1402"/>
      <c r="K179" s="1402"/>
      <c r="L179" s="1402"/>
      <c r="M179" s="455"/>
      <c r="N179" s="456"/>
      <c r="O179" s="457"/>
      <c r="P179" s="458"/>
      <c r="Q179" s="458"/>
      <c r="R179" s="459"/>
      <c r="S179" s="459"/>
      <c r="T179" s="459"/>
      <c r="U179" s="459"/>
      <c r="V179" s="459"/>
      <c r="W179" s="458"/>
      <c r="X179" s="1411"/>
      <c r="Y179" s="1411"/>
      <c r="Z179" s="1434"/>
      <c r="AA179" s="1446"/>
      <c r="AB179" s="1394"/>
      <c r="AC179" s="1431"/>
      <c r="AD179" s="418">
        <f>IF(O179=O178,0,IF(O179=O177,0,IF(O179=O176,0,IF(O179=O175,0,IF(O179=O174,0,IF(O179=O173,0,IF(O179=O172,0,1)))))))</f>
        <v>0</v>
      </c>
      <c r="AE179" s="418" t="s">
        <v>482</v>
      </c>
      <c r="AF179" s="418" t="str">
        <f t="shared" si="8"/>
        <v>??</v>
      </c>
      <c r="AG179" s="454">
        <f>AG176</f>
        <v>0</v>
      </c>
      <c r="AH179" s="418">
        <f>IF(M179=M178,0,IF(M179=M177,0,IF(M179=M176,0,IF(M179=M175,0,IF(M179=M174,0,IF(M179=M173,0,IF(M179=M172,0,1)))))))</f>
        <v>0</v>
      </c>
    </row>
    <row r="180" spans="1:34" ht="12.95" customHeight="1" thickTop="1" thickBot="1">
      <c r="A180" s="1418"/>
      <c r="B180" s="1402"/>
      <c r="C180" s="1441"/>
      <c r="D180" s="1424"/>
      <c r="E180" s="1427"/>
      <c r="F180" s="1402"/>
      <c r="G180" s="1402"/>
      <c r="H180" s="1437"/>
      <c r="I180" s="1399"/>
      <c r="J180" s="1402"/>
      <c r="K180" s="1402"/>
      <c r="L180" s="1402"/>
      <c r="M180" s="455"/>
      <c r="N180" s="456"/>
      <c r="O180" s="457"/>
      <c r="P180" s="458"/>
      <c r="Q180" s="458"/>
      <c r="R180" s="459"/>
      <c r="S180" s="459"/>
      <c r="T180" s="459"/>
      <c r="U180" s="459"/>
      <c r="V180" s="459"/>
      <c r="W180" s="458"/>
      <c r="X180" s="1411"/>
      <c r="Y180" s="1411"/>
      <c r="Z180" s="1434"/>
      <c r="AA180" s="1446"/>
      <c r="AB180" s="1394"/>
      <c r="AC180" s="1431"/>
      <c r="AD180" s="418">
        <f>IF(O180=O179,0,IF(O180=O178,0,IF(O180=O177,0,IF(O180=O176,0,IF(O180=O175,0,IF(O180=O174,0,IF(O180=O173,0,IF(O180=31,0,1))))))))</f>
        <v>0</v>
      </c>
      <c r="AE180" s="418" t="s">
        <v>482</v>
      </c>
      <c r="AF180" s="418" t="str">
        <f t="shared" si="8"/>
        <v>??</v>
      </c>
      <c r="AG180" s="454">
        <f t="shared" si="11"/>
        <v>0</v>
      </c>
      <c r="AH180" s="418">
        <f>IF(M180=M179,0,IF(M180=M178,0,IF(M180=M177,0,IF(M180=M176,0,IF(M180=M175,0,IF(M180=M174,0,IF(M180=M173,0,IF(M180=M172,0,1))))))))</f>
        <v>0</v>
      </c>
    </row>
    <row r="181" spans="1:34" ht="12.95" customHeight="1" thickTop="1" thickBot="1">
      <c r="A181" s="1419"/>
      <c r="B181" s="1403"/>
      <c r="C181" s="1442"/>
      <c r="D181" s="1425"/>
      <c r="E181" s="1428"/>
      <c r="F181" s="1403"/>
      <c r="G181" s="1403"/>
      <c r="H181" s="1438"/>
      <c r="I181" s="1400"/>
      <c r="J181" s="1403"/>
      <c r="K181" s="1403"/>
      <c r="L181" s="1403"/>
      <c r="M181" s="462"/>
      <c r="N181" s="463"/>
      <c r="O181" s="464"/>
      <c r="P181" s="465"/>
      <c r="Q181" s="465"/>
      <c r="R181" s="466"/>
      <c r="S181" s="466"/>
      <c r="T181" s="466"/>
      <c r="U181" s="466"/>
      <c r="V181" s="466"/>
      <c r="W181" s="465"/>
      <c r="X181" s="1412"/>
      <c r="Y181" s="1412"/>
      <c r="Z181" s="1435"/>
      <c r="AA181" s="1446"/>
      <c r="AB181" s="1395"/>
      <c r="AC181" s="1431"/>
      <c r="AD181" s="418">
        <f>IF(O181=O180,0,IF(O181=O179,0,IF(O181=O178,0,IF(O181=O177,0,IF(O181=O176,0,IF(O181=O175,0,IF(O181=O174,0,IF(O181=O173,0,IF(O181=O172,0,1)))))))))</f>
        <v>0</v>
      </c>
      <c r="AE181" s="418" t="s">
        <v>482</v>
      </c>
      <c r="AF181" s="418" t="str">
        <f t="shared" si="8"/>
        <v>??</v>
      </c>
      <c r="AG181" s="454">
        <f t="shared" si="11"/>
        <v>0</v>
      </c>
      <c r="AH181" s="418">
        <f>IF(M181=M180,0,IF(M181=M179,0,IF(M181=M178,0,IF(M181=M177,0,IF(M181=M176,0,IF(M181=M175,0,IF(M181=M174,0,IF(M181=M173,0,IF(M181=M172,0,1)))))))))</f>
        <v>0</v>
      </c>
    </row>
    <row r="182" spans="1:34" ht="12.95" customHeight="1" thickTop="1" thickBot="1">
      <c r="A182" s="1418"/>
      <c r="B182" s="1401"/>
      <c r="C182" s="1441"/>
      <c r="D182" s="1423"/>
      <c r="E182" s="1426"/>
      <c r="F182" s="1401"/>
      <c r="G182" s="1401"/>
      <c r="H182" s="1436"/>
      <c r="I182" s="1439" t="s">
        <v>98</v>
      </c>
      <c r="J182" s="1401"/>
      <c r="K182" s="1401"/>
      <c r="L182" s="1401"/>
      <c r="M182" s="447"/>
      <c r="N182" s="448"/>
      <c r="O182" s="449"/>
      <c r="P182" s="450"/>
      <c r="Q182" s="450"/>
      <c r="R182" s="484"/>
      <c r="S182" s="484"/>
      <c r="T182" s="484"/>
      <c r="U182" s="484"/>
      <c r="V182" s="484"/>
      <c r="W182" s="485"/>
      <c r="X182" s="1410">
        <f>SUM(R182:W191)</f>
        <v>0</v>
      </c>
      <c r="Y182" s="1410">
        <f>IF(X182&gt;0,18,0)</f>
        <v>0</v>
      </c>
      <c r="Z182" s="1429">
        <f>IF((X182-Y182)&gt;=0,X182-Y182,0)</f>
        <v>0</v>
      </c>
      <c r="AA182" s="1446">
        <f>IF(X182&lt;Y182,X182,Y182)/IF(Y182=0,1,Y182)</f>
        <v>0</v>
      </c>
      <c r="AB182" s="1393" t="str">
        <f>IF(AA182=1,"pe",IF(AA182&gt;0,"ne",""))</f>
        <v/>
      </c>
      <c r="AC182" s="1431"/>
      <c r="AD182" s="418">
        <v>1</v>
      </c>
      <c r="AE182" s="418" t="s">
        <v>482</v>
      </c>
      <c r="AF182" s="418" t="str">
        <f t="shared" si="8"/>
        <v>??</v>
      </c>
      <c r="AG182" s="454">
        <f>$C182</f>
        <v>0</v>
      </c>
      <c r="AH182" s="419">
        <v>1</v>
      </c>
    </row>
    <row r="183" spans="1:34" ht="12.95" customHeight="1" thickTop="1" thickBot="1">
      <c r="A183" s="1418"/>
      <c r="B183" s="1402"/>
      <c r="C183" s="1441"/>
      <c r="D183" s="1424"/>
      <c r="E183" s="1427"/>
      <c r="F183" s="1402"/>
      <c r="G183" s="1402"/>
      <c r="H183" s="1437"/>
      <c r="I183" s="1440"/>
      <c r="J183" s="1402"/>
      <c r="K183" s="1402"/>
      <c r="L183" s="1402"/>
      <c r="M183" s="455"/>
      <c r="N183" s="456"/>
      <c r="O183" s="457"/>
      <c r="P183" s="458"/>
      <c r="Q183" s="458"/>
      <c r="R183" s="459"/>
      <c r="S183" s="459"/>
      <c r="T183" s="459"/>
      <c r="U183" s="459"/>
      <c r="V183" s="459"/>
      <c r="W183" s="458"/>
      <c r="X183" s="1411"/>
      <c r="Y183" s="1411"/>
      <c r="Z183" s="1430"/>
      <c r="AA183" s="1446"/>
      <c r="AB183" s="1394"/>
      <c r="AC183" s="1431"/>
      <c r="AD183" s="418">
        <f>IF(O183=O182,0,1)</f>
        <v>0</v>
      </c>
      <c r="AE183" s="418" t="s">
        <v>482</v>
      </c>
      <c r="AF183" s="418" t="str">
        <f t="shared" si="8"/>
        <v>??</v>
      </c>
      <c r="AG183" s="454">
        <f t="shared" si="10"/>
        <v>0</v>
      </c>
      <c r="AH183" s="418">
        <f>IF(M183=M182,0,1)</f>
        <v>0</v>
      </c>
    </row>
    <row r="184" spans="1:34" ht="12.95" customHeight="1" thickTop="1" thickBot="1">
      <c r="A184" s="1418"/>
      <c r="B184" s="1402"/>
      <c r="C184" s="1441"/>
      <c r="D184" s="1424"/>
      <c r="E184" s="1427"/>
      <c r="F184" s="1402"/>
      <c r="G184" s="1402"/>
      <c r="H184" s="1437"/>
      <c r="I184" s="1399"/>
      <c r="J184" s="1402"/>
      <c r="K184" s="1402"/>
      <c r="L184" s="1402"/>
      <c r="M184" s="455"/>
      <c r="N184" s="456"/>
      <c r="O184" s="457"/>
      <c r="P184" s="458"/>
      <c r="Q184" s="458"/>
      <c r="R184" s="459"/>
      <c r="S184" s="459"/>
      <c r="T184" s="459"/>
      <c r="U184" s="459"/>
      <c r="V184" s="459"/>
      <c r="W184" s="458"/>
      <c r="X184" s="1411"/>
      <c r="Y184" s="1411"/>
      <c r="Z184" s="1430"/>
      <c r="AA184" s="1446"/>
      <c r="AB184" s="1394"/>
      <c r="AC184" s="1431"/>
      <c r="AD184" s="418">
        <f>IF(O184=O183,0,IF(O184=O182,0,1))</f>
        <v>0</v>
      </c>
      <c r="AE184" s="418" t="s">
        <v>482</v>
      </c>
      <c r="AF184" s="418" t="str">
        <f t="shared" si="8"/>
        <v>??</v>
      </c>
      <c r="AG184" s="454">
        <f t="shared" si="10"/>
        <v>0</v>
      </c>
      <c r="AH184" s="418">
        <f>IF(M184=M183,0,IF(M184=M182,0,1))</f>
        <v>0</v>
      </c>
    </row>
    <row r="185" spans="1:34" ht="12.95" customHeight="1" thickTop="1" thickBot="1">
      <c r="A185" s="1418"/>
      <c r="B185" s="1402"/>
      <c r="C185" s="1441"/>
      <c r="D185" s="1424"/>
      <c r="E185" s="1427"/>
      <c r="F185" s="1402"/>
      <c r="G185" s="1402"/>
      <c r="H185" s="1437"/>
      <c r="I185" s="1399"/>
      <c r="J185" s="1402"/>
      <c r="K185" s="1402"/>
      <c r="L185" s="1402"/>
      <c r="M185" s="455"/>
      <c r="N185" s="456"/>
      <c r="O185" s="457"/>
      <c r="P185" s="458"/>
      <c r="Q185" s="458"/>
      <c r="R185" s="459"/>
      <c r="S185" s="459"/>
      <c r="T185" s="459"/>
      <c r="U185" s="459"/>
      <c r="V185" s="459"/>
      <c r="W185" s="458"/>
      <c r="X185" s="1411"/>
      <c r="Y185" s="1411"/>
      <c r="Z185" s="1430"/>
      <c r="AA185" s="1446"/>
      <c r="AB185" s="1394"/>
      <c r="AC185" s="1431"/>
      <c r="AD185" s="418">
        <f>IF(O185=O184,0,IF(O185=O183,0,IF(O185=O182,0,1)))</f>
        <v>0</v>
      </c>
      <c r="AE185" s="418" t="s">
        <v>482</v>
      </c>
      <c r="AF185" s="418" t="str">
        <f t="shared" si="8"/>
        <v>??</v>
      </c>
      <c r="AG185" s="454">
        <f t="shared" si="10"/>
        <v>0</v>
      </c>
      <c r="AH185" s="418">
        <f>IF(M185=M184,0,IF(M185=M183,0,IF(M185=M182,0,1)))</f>
        <v>0</v>
      </c>
    </row>
    <row r="186" spans="1:34" ht="12.95" customHeight="1" thickTop="1" thickBot="1">
      <c r="A186" s="1418"/>
      <c r="B186" s="1402"/>
      <c r="C186" s="1441"/>
      <c r="D186" s="1424"/>
      <c r="E186" s="1427"/>
      <c r="F186" s="1402"/>
      <c r="G186" s="1402"/>
      <c r="H186" s="1437"/>
      <c r="I186" s="1399"/>
      <c r="J186" s="1402"/>
      <c r="K186" s="1402"/>
      <c r="L186" s="1402"/>
      <c r="M186" s="455"/>
      <c r="N186" s="456"/>
      <c r="O186" s="457"/>
      <c r="P186" s="458"/>
      <c r="Q186" s="458"/>
      <c r="R186" s="484"/>
      <c r="S186" s="484"/>
      <c r="T186" s="484"/>
      <c r="U186" s="484"/>
      <c r="V186" s="459"/>
      <c r="W186" s="458"/>
      <c r="X186" s="1411"/>
      <c r="Y186" s="1411"/>
      <c r="Z186" s="1430"/>
      <c r="AA186" s="1446"/>
      <c r="AB186" s="1394"/>
      <c r="AC186" s="1431"/>
      <c r="AD186" s="418">
        <f>IF(O186=O185,0,IF(O186=O184,0,IF(O186=O183,0,IF(O186=O182,0,1))))</f>
        <v>0</v>
      </c>
      <c r="AE186" s="418" t="s">
        <v>482</v>
      </c>
      <c r="AF186" s="418" t="str">
        <f t="shared" si="8"/>
        <v>??</v>
      </c>
      <c r="AG186" s="454">
        <f t="shared" si="10"/>
        <v>0</v>
      </c>
      <c r="AH186" s="418">
        <f>IF(M186=M185,0,IF(M186=M184,0,IF(M186=M183,0,IF(M186=M182,0,1))))</f>
        <v>0</v>
      </c>
    </row>
    <row r="187" spans="1:34" ht="12.95" customHeight="1" thickTop="1" thickBot="1">
      <c r="A187" s="1418"/>
      <c r="B187" s="1402"/>
      <c r="C187" s="1441"/>
      <c r="D187" s="1424"/>
      <c r="E187" s="1427"/>
      <c r="F187" s="1402"/>
      <c r="G187" s="1402"/>
      <c r="H187" s="1437"/>
      <c r="I187" s="1399"/>
      <c r="J187" s="1402"/>
      <c r="K187" s="1402"/>
      <c r="L187" s="1402"/>
      <c r="M187" s="455"/>
      <c r="N187" s="456"/>
      <c r="O187" s="457"/>
      <c r="P187" s="458"/>
      <c r="Q187" s="458"/>
      <c r="R187" s="484"/>
      <c r="S187" s="484"/>
      <c r="T187" s="484"/>
      <c r="U187" s="484"/>
      <c r="V187" s="459"/>
      <c r="W187" s="458"/>
      <c r="X187" s="1411"/>
      <c r="Y187" s="1411"/>
      <c r="Z187" s="1430"/>
      <c r="AA187" s="1446"/>
      <c r="AB187" s="1394"/>
      <c r="AC187" s="1431"/>
      <c r="AD187" s="418">
        <f>IF(O187=O186,0,IF(O187=O185,0,IF(O187=O184,0,IF(O187=O183,0,IF(O187=O182,0,1)))))</f>
        <v>0</v>
      </c>
      <c r="AE187" s="418" t="s">
        <v>482</v>
      </c>
      <c r="AF187" s="418" t="str">
        <f t="shared" si="8"/>
        <v>??</v>
      </c>
      <c r="AG187" s="454">
        <f t="shared" si="10"/>
        <v>0</v>
      </c>
      <c r="AH187" s="418">
        <f>IF(M187=M186,0,IF(M187=M185,0,IF(M187=M184,0,IF(M187=M183,0,IF(M187=M182,0,1)))))</f>
        <v>0</v>
      </c>
    </row>
    <row r="188" spans="1:34" ht="12.95" customHeight="1" thickTop="1" thickBot="1">
      <c r="A188" s="1418"/>
      <c r="B188" s="1402"/>
      <c r="C188" s="1441"/>
      <c r="D188" s="1424"/>
      <c r="E188" s="1427"/>
      <c r="F188" s="1402"/>
      <c r="G188" s="1402"/>
      <c r="H188" s="1437"/>
      <c r="I188" s="1399"/>
      <c r="J188" s="1402"/>
      <c r="K188" s="1402"/>
      <c r="L188" s="1402"/>
      <c r="M188" s="455"/>
      <c r="N188" s="456"/>
      <c r="O188" s="457"/>
      <c r="P188" s="458"/>
      <c r="Q188" s="458"/>
      <c r="R188" s="484"/>
      <c r="S188" s="484"/>
      <c r="T188" s="484"/>
      <c r="U188" s="484"/>
      <c r="V188" s="459"/>
      <c r="W188" s="458"/>
      <c r="X188" s="1411"/>
      <c r="Y188" s="1411"/>
      <c r="Z188" s="1434" t="str">
        <f>IF(Z182&gt;9,"Błąd","")</f>
        <v/>
      </c>
      <c r="AA188" s="1446"/>
      <c r="AB188" s="1394"/>
      <c r="AC188" s="1431"/>
      <c r="AD188" s="418">
        <f>IF(O188=O187,0,IF(O188=O186,0,IF(O188=O185,0,IF(O188=O184,0,IF(O188=O183,0,IF(O188=O182,0,1))))))</f>
        <v>0</v>
      </c>
      <c r="AE188" s="418" t="s">
        <v>482</v>
      </c>
      <c r="AF188" s="418" t="str">
        <f t="shared" si="8"/>
        <v>??</v>
      </c>
      <c r="AG188" s="454">
        <f t="shared" si="10"/>
        <v>0</v>
      </c>
      <c r="AH188" s="418">
        <f>IF(M188=M187,0,IF(M188=M186,0,IF(M188=M185,0,IF(M188=M184,0,IF(M188=M183,0,IF(M188=M182,0,1))))))</f>
        <v>0</v>
      </c>
    </row>
    <row r="189" spans="1:34" ht="12.95" customHeight="1" thickTop="1" thickBot="1">
      <c r="A189" s="1418"/>
      <c r="B189" s="1402"/>
      <c r="C189" s="1441"/>
      <c r="D189" s="1424"/>
      <c r="E189" s="1427"/>
      <c r="F189" s="1402"/>
      <c r="G189" s="1402"/>
      <c r="H189" s="1437"/>
      <c r="I189" s="1399"/>
      <c r="J189" s="1402"/>
      <c r="K189" s="1402"/>
      <c r="L189" s="1402"/>
      <c r="M189" s="455"/>
      <c r="N189" s="456"/>
      <c r="O189" s="457"/>
      <c r="P189" s="458"/>
      <c r="Q189" s="458"/>
      <c r="R189" s="459"/>
      <c r="S189" s="459"/>
      <c r="T189" s="459"/>
      <c r="U189" s="459"/>
      <c r="V189" s="459"/>
      <c r="W189" s="458"/>
      <c r="X189" s="1411"/>
      <c r="Y189" s="1411"/>
      <c r="Z189" s="1434"/>
      <c r="AA189" s="1446"/>
      <c r="AB189" s="1394"/>
      <c r="AC189" s="1431"/>
      <c r="AD189" s="418">
        <f>IF(O189=O188,0,IF(O189=O187,0,IF(O189=O186,0,IF(O189=O185,0,IF(O189=O184,0,IF(O189=O183,0,IF(O189=O182,0,1)))))))</f>
        <v>0</v>
      </c>
      <c r="AE189" s="418" t="s">
        <v>482</v>
      </c>
      <c r="AF189" s="418" t="str">
        <f t="shared" si="8"/>
        <v>??</v>
      </c>
      <c r="AG189" s="454">
        <f>AG186</f>
        <v>0</v>
      </c>
      <c r="AH189" s="418">
        <f>IF(M189=M188,0,IF(M189=M187,0,IF(M189=M186,0,IF(M189=M185,0,IF(M189=M184,0,IF(M189=M183,0,IF(M189=M182,0,1)))))))</f>
        <v>0</v>
      </c>
    </row>
    <row r="190" spans="1:34" ht="12.95" customHeight="1" thickTop="1" thickBot="1">
      <c r="A190" s="1418"/>
      <c r="B190" s="1402"/>
      <c r="C190" s="1441"/>
      <c r="D190" s="1424"/>
      <c r="E190" s="1427"/>
      <c r="F190" s="1402"/>
      <c r="G190" s="1402"/>
      <c r="H190" s="1437"/>
      <c r="I190" s="1399"/>
      <c r="J190" s="1402"/>
      <c r="K190" s="1402"/>
      <c r="L190" s="1402"/>
      <c r="M190" s="455"/>
      <c r="N190" s="456"/>
      <c r="O190" s="457"/>
      <c r="P190" s="458"/>
      <c r="Q190" s="458"/>
      <c r="R190" s="459"/>
      <c r="S190" s="459"/>
      <c r="T190" s="459"/>
      <c r="U190" s="459"/>
      <c r="V190" s="459"/>
      <c r="W190" s="458"/>
      <c r="X190" s="1411"/>
      <c r="Y190" s="1411"/>
      <c r="Z190" s="1434"/>
      <c r="AA190" s="1446"/>
      <c r="AB190" s="1394"/>
      <c r="AC190" s="1431"/>
      <c r="AD190" s="418">
        <f>IF(O190=O189,0,IF(O190=O188,0,IF(O190=O187,0,IF(O190=O186,0,IF(O190=O185,0,IF(O190=O184,0,IF(O190=O183,0,IF(O190=31,0,1))))))))</f>
        <v>0</v>
      </c>
      <c r="AE190" s="418" t="s">
        <v>482</v>
      </c>
      <c r="AF190" s="418" t="str">
        <f t="shared" si="8"/>
        <v>??</v>
      </c>
      <c r="AG190" s="454">
        <f t="shared" si="10"/>
        <v>0</v>
      </c>
      <c r="AH190" s="418">
        <f>IF(M190=M189,0,IF(M190=M188,0,IF(M190=M187,0,IF(M190=M186,0,IF(M190=M185,0,IF(M190=M184,0,IF(M190=M183,0,IF(M190=M182,0,1))))))))</f>
        <v>0</v>
      </c>
    </row>
    <row r="191" spans="1:34" ht="12.95" customHeight="1" thickTop="1" thickBot="1">
      <c r="A191" s="1419"/>
      <c r="B191" s="1403"/>
      <c r="C191" s="1442"/>
      <c r="D191" s="1425"/>
      <c r="E191" s="1428"/>
      <c r="F191" s="1403"/>
      <c r="G191" s="1403"/>
      <c r="H191" s="1438"/>
      <c r="I191" s="1400"/>
      <c r="J191" s="1403"/>
      <c r="K191" s="1403"/>
      <c r="L191" s="1403"/>
      <c r="M191" s="462"/>
      <c r="N191" s="463"/>
      <c r="O191" s="464"/>
      <c r="P191" s="465"/>
      <c r="Q191" s="465"/>
      <c r="R191" s="466"/>
      <c r="S191" s="466"/>
      <c r="T191" s="466"/>
      <c r="U191" s="466"/>
      <c r="V191" s="466"/>
      <c r="W191" s="465"/>
      <c r="X191" s="1412"/>
      <c r="Y191" s="1412"/>
      <c r="Z191" s="1435"/>
      <c r="AA191" s="1446"/>
      <c r="AB191" s="1395"/>
      <c r="AC191" s="1431"/>
      <c r="AD191" s="418">
        <f>IF(O191=O190,0,IF(O191=O189,0,IF(O191=O188,0,IF(O191=O187,0,IF(O191=O186,0,IF(O191=O185,0,IF(O191=O184,0,IF(O191=O183,0,IF(O191=O182,0,1)))))))))</f>
        <v>0</v>
      </c>
      <c r="AE191" s="418" t="s">
        <v>482</v>
      </c>
      <c r="AF191" s="418" t="str">
        <f t="shared" si="8"/>
        <v>??</v>
      </c>
      <c r="AG191" s="454">
        <f t="shared" si="10"/>
        <v>0</v>
      </c>
      <c r="AH191" s="418">
        <f>IF(M191=M190,0,IF(M191=M189,0,IF(M191=M188,0,IF(M191=M187,0,IF(M191=M186,0,IF(M191=M185,0,IF(M191=M184,0,IF(M191=M183,0,IF(M191=M182,0,1)))))))))</f>
        <v>0</v>
      </c>
    </row>
    <row r="192" spans="1:34" ht="12.95" customHeight="1" thickTop="1" thickBot="1">
      <c r="A192" s="1418"/>
      <c r="B192" s="1401"/>
      <c r="C192" s="1441"/>
      <c r="D192" s="1423"/>
      <c r="E192" s="1426"/>
      <c r="F192" s="1401"/>
      <c r="G192" s="1401"/>
      <c r="H192" s="1436"/>
      <c r="I192" s="1439" t="s">
        <v>98</v>
      </c>
      <c r="J192" s="1401"/>
      <c r="K192" s="1401"/>
      <c r="L192" s="1401"/>
      <c r="M192" s="447"/>
      <c r="N192" s="448"/>
      <c r="O192" s="449"/>
      <c r="P192" s="450"/>
      <c r="Q192" s="450"/>
      <c r="R192" s="484"/>
      <c r="S192" s="484"/>
      <c r="T192" s="484"/>
      <c r="U192" s="484"/>
      <c r="V192" s="484"/>
      <c r="W192" s="485"/>
      <c r="X192" s="1410">
        <f>SUM(R192:W201)</f>
        <v>0</v>
      </c>
      <c r="Y192" s="1410">
        <f>IF(X192&gt;0,18,0)</f>
        <v>0</v>
      </c>
      <c r="Z192" s="1429">
        <f>IF((X192-Y192)&gt;=0,X192-Y192,0)</f>
        <v>0</v>
      </c>
      <c r="AA192" s="1446">
        <f>IF(X192&lt;Y192,X192,Y192)/IF(Y192=0,1,Y192)</f>
        <v>0</v>
      </c>
      <c r="AB192" s="1393" t="str">
        <f>IF(AA192=1,"pe",IF(AA192&gt;0,"ne",""))</f>
        <v/>
      </c>
      <c r="AC192" s="1431"/>
      <c r="AD192" s="418">
        <v>1</v>
      </c>
      <c r="AE192" s="418" t="s">
        <v>482</v>
      </c>
      <c r="AF192" s="418" t="str">
        <f t="shared" si="8"/>
        <v>??</v>
      </c>
      <c r="AG192" s="454">
        <f>$C192</f>
        <v>0</v>
      </c>
      <c r="AH192" s="419">
        <v>1</v>
      </c>
    </row>
    <row r="193" spans="1:34" ht="12.95" customHeight="1" thickTop="1" thickBot="1">
      <c r="A193" s="1418"/>
      <c r="B193" s="1402"/>
      <c r="C193" s="1441"/>
      <c r="D193" s="1424"/>
      <c r="E193" s="1427"/>
      <c r="F193" s="1402"/>
      <c r="G193" s="1402"/>
      <c r="H193" s="1437"/>
      <c r="I193" s="1440"/>
      <c r="J193" s="1402"/>
      <c r="K193" s="1402"/>
      <c r="L193" s="1402"/>
      <c r="M193" s="455"/>
      <c r="N193" s="456"/>
      <c r="O193" s="457"/>
      <c r="P193" s="458"/>
      <c r="Q193" s="458"/>
      <c r="R193" s="459"/>
      <c r="S193" s="459"/>
      <c r="T193" s="459"/>
      <c r="U193" s="459"/>
      <c r="V193" s="459"/>
      <c r="W193" s="458"/>
      <c r="X193" s="1411"/>
      <c r="Y193" s="1411"/>
      <c r="Z193" s="1430"/>
      <c r="AA193" s="1446"/>
      <c r="AB193" s="1394"/>
      <c r="AC193" s="1431"/>
      <c r="AD193" s="418">
        <f>IF(O193=O192,0,1)</f>
        <v>0</v>
      </c>
      <c r="AE193" s="418" t="s">
        <v>482</v>
      </c>
      <c r="AF193" s="418" t="str">
        <f t="shared" si="8"/>
        <v>??</v>
      </c>
      <c r="AG193" s="454">
        <f t="shared" ref="AG193:AG201" si="12">AG192</f>
        <v>0</v>
      </c>
      <c r="AH193" s="418">
        <f>IF(M193=M192,0,1)</f>
        <v>0</v>
      </c>
    </row>
    <row r="194" spans="1:34" ht="12.95" customHeight="1" thickTop="1" thickBot="1">
      <c r="A194" s="1418"/>
      <c r="B194" s="1402"/>
      <c r="C194" s="1441"/>
      <c r="D194" s="1424"/>
      <c r="E194" s="1427"/>
      <c r="F194" s="1402"/>
      <c r="G194" s="1402"/>
      <c r="H194" s="1437"/>
      <c r="I194" s="1399"/>
      <c r="J194" s="1402"/>
      <c r="K194" s="1402"/>
      <c r="L194" s="1402"/>
      <c r="M194" s="455"/>
      <c r="N194" s="456"/>
      <c r="O194" s="457"/>
      <c r="P194" s="458"/>
      <c r="Q194" s="458"/>
      <c r="R194" s="459"/>
      <c r="S194" s="459"/>
      <c r="T194" s="459"/>
      <c r="U194" s="459"/>
      <c r="V194" s="459"/>
      <c r="W194" s="458"/>
      <c r="X194" s="1411"/>
      <c r="Y194" s="1411"/>
      <c r="Z194" s="1430"/>
      <c r="AA194" s="1446"/>
      <c r="AB194" s="1394"/>
      <c r="AC194" s="1431"/>
      <c r="AD194" s="418">
        <f>IF(O194=O193,0,IF(O194=O192,0,1))</f>
        <v>0</v>
      </c>
      <c r="AE194" s="418" t="s">
        <v>482</v>
      </c>
      <c r="AF194" s="418" t="str">
        <f t="shared" si="8"/>
        <v>??</v>
      </c>
      <c r="AG194" s="454">
        <f t="shared" si="12"/>
        <v>0</v>
      </c>
      <c r="AH194" s="418">
        <f>IF(M194=M193,0,IF(M194=M192,0,1))</f>
        <v>0</v>
      </c>
    </row>
    <row r="195" spans="1:34" ht="12.95" customHeight="1" thickTop="1" thickBot="1">
      <c r="A195" s="1418"/>
      <c r="B195" s="1402"/>
      <c r="C195" s="1441"/>
      <c r="D195" s="1424"/>
      <c r="E195" s="1427"/>
      <c r="F195" s="1402"/>
      <c r="G195" s="1402"/>
      <c r="H195" s="1437"/>
      <c r="I195" s="1399"/>
      <c r="J195" s="1402"/>
      <c r="K195" s="1402"/>
      <c r="L195" s="1402"/>
      <c r="M195" s="455"/>
      <c r="N195" s="456"/>
      <c r="O195" s="457"/>
      <c r="P195" s="458"/>
      <c r="Q195" s="458"/>
      <c r="R195" s="459"/>
      <c r="S195" s="459"/>
      <c r="T195" s="459"/>
      <c r="U195" s="459"/>
      <c r="V195" s="459"/>
      <c r="W195" s="458"/>
      <c r="X195" s="1411"/>
      <c r="Y195" s="1411"/>
      <c r="Z195" s="1430"/>
      <c r="AA195" s="1446"/>
      <c r="AB195" s="1394"/>
      <c r="AC195" s="1431"/>
      <c r="AD195" s="418">
        <f>IF(O195=O194,0,IF(O195=O193,0,IF(O195=O192,0,1)))</f>
        <v>0</v>
      </c>
      <c r="AE195" s="418" t="s">
        <v>482</v>
      </c>
      <c r="AF195" s="418" t="str">
        <f t="shared" si="8"/>
        <v>??</v>
      </c>
      <c r="AG195" s="454">
        <f t="shared" si="12"/>
        <v>0</v>
      </c>
      <c r="AH195" s="418">
        <f>IF(M195=M194,0,IF(M195=M193,0,IF(M195=M192,0,1)))</f>
        <v>0</v>
      </c>
    </row>
    <row r="196" spans="1:34" ht="12.95" customHeight="1" thickTop="1" thickBot="1">
      <c r="A196" s="1418"/>
      <c r="B196" s="1402"/>
      <c r="C196" s="1441"/>
      <c r="D196" s="1424"/>
      <c r="E196" s="1427"/>
      <c r="F196" s="1402"/>
      <c r="G196" s="1402"/>
      <c r="H196" s="1437"/>
      <c r="I196" s="1399"/>
      <c r="J196" s="1402"/>
      <c r="K196" s="1402"/>
      <c r="L196" s="1402"/>
      <c r="M196" s="455"/>
      <c r="N196" s="456"/>
      <c r="O196" s="457"/>
      <c r="P196" s="458"/>
      <c r="Q196" s="458"/>
      <c r="R196" s="484"/>
      <c r="S196" s="484"/>
      <c r="T196" s="484"/>
      <c r="U196" s="484"/>
      <c r="V196" s="459"/>
      <c r="W196" s="458"/>
      <c r="X196" s="1411"/>
      <c r="Y196" s="1411"/>
      <c r="Z196" s="1430"/>
      <c r="AA196" s="1446"/>
      <c r="AB196" s="1394"/>
      <c r="AC196" s="1431"/>
      <c r="AD196" s="418">
        <f>IF(O196=O195,0,IF(O196=O194,0,IF(O196=O193,0,IF(O196=O192,0,1))))</f>
        <v>0</v>
      </c>
      <c r="AE196" s="418" t="s">
        <v>482</v>
      </c>
      <c r="AF196" s="418" t="str">
        <f t="shared" si="8"/>
        <v>??</v>
      </c>
      <c r="AG196" s="454">
        <f t="shared" si="12"/>
        <v>0</v>
      </c>
      <c r="AH196" s="418">
        <f>IF(M196=M195,0,IF(M196=M194,0,IF(M196=M193,0,IF(M196=M192,0,1))))</f>
        <v>0</v>
      </c>
    </row>
    <row r="197" spans="1:34" ht="12.95" customHeight="1" thickTop="1" thickBot="1">
      <c r="A197" s="1418"/>
      <c r="B197" s="1402"/>
      <c r="C197" s="1441"/>
      <c r="D197" s="1424"/>
      <c r="E197" s="1427"/>
      <c r="F197" s="1402"/>
      <c r="G197" s="1402"/>
      <c r="H197" s="1437"/>
      <c r="I197" s="1399"/>
      <c r="J197" s="1402"/>
      <c r="K197" s="1402"/>
      <c r="L197" s="1402"/>
      <c r="M197" s="455"/>
      <c r="N197" s="456"/>
      <c r="O197" s="457"/>
      <c r="P197" s="458"/>
      <c r="Q197" s="458"/>
      <c r="R197" s="484"/>
      <c r="S197" s="484"/>
      <c r="T197" s="484"/>
      <c r="U197" s="484"/>
      <c r="V197" s="459"/>
      <c r="W197" s="458"/>
      <c r="X197" s="1411"/>
      <c r="Y197" s="1411"/>
      <c r="Z197" s="1430"/>
      <c r="AA197" s="1446"/>
      <c r="AB197" s="1394"/>
      <c r="AC197" s="1431"/>
      <c r="AD197" s="418">
        <f>IF(O197=O196,0,IF(O197=O195,0,IF(O197=O194,0,IF(O197=O193,0,IF(O197=O192,0,1)))))</f>
        <v>0</v>
      </c>
      <c r="AE197" s="418" t="s">
        <v>482</v>
      </c>
      <c r="AF197" s="418" t="str">
        <f t="shared" si="8"/>
        <v>??</v>
      </c>
      <c r="AG197" s="454">
        <f t="shared" si="12"/>
        <v>0</v>
      </c>
      <c r="AH197" s="418">
        <f>IF(M197=M196,0,IF(M197=M195,0,IF(M197=M194,0,IF(M197=M193,0,IF(M197=M192,0,1)))))</f>
        <v>0</v>
      </c>
    </row>
    <row r="198" spans="1:34" ht="12.95" customHeight="1" thickTop="1" thickBot="1">
      <c r="A198" s="1418"/>
      <c r="B198" s="1402"/>
      <c r="C198" s="1441"/>
      <c r="D198" s="1424"/>
      <c r="E198" s="1427"/>
      <c r="F198" s="1402"/>
      <c r="G198" s="1402"/>
      <c r="H198" s="1437"/>
      <c r="I198" s="1399"/>
      <c r="J198" s="1402"/>
      <c r="K198" s="1402"/>
      <c r="L198" s="1402"/>
      <c r="M198" s="455"/>
      <c r="N198" s="456"/>
      <c r="O198" s="457"/>
      <c r="P198" s="458"/>
      <c r="Q198" s="458"/>
      <c r="R198" s="484"/>
      <c r="S198" s="484"/>
      <c r="T198" s="484"/>
      <c r="U198" s="484"/>
      <c r="V198" s="459"/>
      <c r="W198" s="458"/>
      <c r="X198" s="1411"/>
      <c r="Y198" s="1411"/>
      <c r="Z198" s="1434" t="str">
        <f>IF(Z192&gt;9,"Błąd","")</f>
        <v/>
      </c>
      <c r="AA198" s="1446"/>
      <c r="AB198" s="1394"/>
      <c r="AC198" s="1431"/>
      <c r="AD198" s="418">
        <f>IF(O198=O197,0,IF(O198=O196,0,IF(O198=O195,0,IF(O198=O194,0,IF(O198=O193,0,IF(O198=O192,0,1))))))</f>
        <v>0</v>
      </c>
      <c r="AE198" s="418" t="s">
        <v>482</v>
      </c>
      <c r="AF198" s="418" t="str">
        <f t="shared" ref="AF198:AF281" si="13">$C$1</f>
        <v>??</v>
      </c>
      <c r="AG198" s="454">
        <f t="shared" si="12"/>
        <v>0</v>
      </c>
      <c r="AH198" s="418">
        <f>IF(M198=M197,0,IF(M198=M196,0,IF(M198=M195,0,IF(M198=M194,0,IF(M198=M193,0,IF(M198=M192,0,1))))))</f>
        <v>0</v>
      </c>
    </row>
    <row r="199" spans="1:34" ht="12.95" customHeight="1" thickTop="1" thickBot="1">
      <c r="A199" s="1418"/>
      <c r="B199" s="1402"/>
      <c r="C199" s="1441"/>
      <c r="D199" s="1424"/>
      <c r="E199" s="1427"/>
      <c r="F199" s="1402"/>
      <c r="G199" s="1402"/>
      <c r="H199" s="1437"/>
      <c r="I199" s="1399"/>
      <c r="J199" s="1402"/>
      <c r="K199" s="1402"/>
      <c r="L199" s="1402"/>
      <c r="M199" s="455"/>
      <c r="N199" s="456"/>
      <c r="O199" s="457"/>
      <c r="P199" s="458"/>
      <c r="Q199" s="458"/>
      <c r="R199" s="459"/>
      <c r="S199" s="459"/>
      <c r="T199" s="459"/>
      <c r="U199" s="459"/>
      <c r="V199" s="459"/>
      <c r="W199" s="458"/>
      <c r="X199" s="1411"/>
      <c r="Y199" s="1411"/>
      <c r="Z199" s="1434"/>
      <c r="AA199" s="1446"/>
      <c r="AB199" s="1394"/>
      <c r="AC199" s="1431"/>
      <c r="AD199" s="418">
        <f>IF(O199=O198,0,IF(O199=O197,0,IF(O199=O196,0,IF(O199=O195,0,IF(O199=O194,0,IF(O199=O193,0,IF(O199=O192,0,1)))))))</f>
        <v>0</v>
      </c>
      <c r="AE199" s="418" t="s">
        <v>482</v>
      </c>
      <c r="AF199" s="418" t="str">
        <f t="shared" si="13"/>
        <v>??</v>
      </c>
      <c r="AG199" s="454">
        <f>AG196</f>
        <v>0</v>
      </c>
      <c r="AH199" s="418">
        <f>IF(M199=M198,0,IF(M199=M197,0,IF(M199=M196,0,IF(M199=M195,0,IF(M199=M194,0,IF(M199=M193,0,IF(M199=M192,0,1)))))))</f>
        <v>0</v>
      </c>
    </row>
    <row r="200" spans="1:34" ht="12.95" customHeight="1" thickTop="1" thickBot="1">
      <c r="A200" s="1418"/>
      <c r="B200" s="1402"/>
      <c r="C200" s="1441"/>
      <c r="D200" s="1424"/>
      <c r="E200" s="1427"/>
      <c r="F200" s="1402"/>
      <c r="G200" s="1402"/>
      <c r="H200" s="1437"/>
      <c r="I200" s="1399"/>
      <c r="J200" s="1402"/>
      <c r="K200" s="1402"/>
      <c r="L200" s="1402"/>
      <c r="M200" s="455"/>
      <c r="N200" s="456"/>
      <c r="O200" s="457"/>
      <c r="P200" s="458"/>
      <c r="Q200" s="458"/>
      <c r="R200" s="459"/>
      <c r="S200" s="459"/>
      <c r="T200" s="459"/>
      <c r="U200" s="459"/>
      <c r="V200" s="459"/>
      <c r="W200" s="458"/>
      <c r="X200" s="1411"/>
      <c r="Y200" s="1411"/>
      <c r="Z200" s="1434"/>
      <c r="AA200" s="1446"/>
      <c r="AB200" s="1394"/>
      <c r="AC200" s="1431"/>
      <c r="AD200" s="418">
        <f>IF(O200=O199,0,IF(O200=O198,0,IF(O200=O197,0,IF(O200=O196,0,IF(O200=O195,0,IF(O200=O194,0,IF(O200=O193,0,IF(O200=31,0,1))))))))</f>
        <v>0</v>
      </c>
      <c r="AE200" s="418" t="s">
        <v>482</v>
      </c>
      <c r="AF200" s="418" t="str">
        <f t="shared" si="13"/>
        <v>??</v>
      </c>
      <c r="AG200" s="454">
        <f t="shared" si="12"/>
        <v>0</v>
      </c>
      <c r="AH200" s="418">
        <f>IF(M200=M199,0,IF(M200=M198,0,IF(M200=M197,0,IF(M200=M196,0,IF(M200=M195,0,IF(M200=M194,0,IF(M200=M193,0,IF(M200=M192,0,1))))))))</f>
        <v>0</v>
      </c>
    </row>
    <row r="201" spans="1:34" ht="12.95" customHeight="1" thickTop="1" thickBot="1">
      <c r="A201" s="1419"/>
      <c r="B201" s="1403"/>
      <c r="C201" s="1442"/>
      <c r="D201" s="1425"/>
      <c r="E201" s="1428"/>
      <c r="F201" s="1403"/>
      <c r="G201" s="1403"/>
      <c r="H201" s="1438"/>
      <c r="I201" s="1400"/>
      <c r="J201" s="1403"/>
      <c r="K201" s="1403"/>
      <c r="L201" s="1403"/>
      <c r="M201" s="462"/>
      <c r="N201" s="463"/>
      <c r="O201" s="464"/>
      <c r="P201" s="465"/>
      <c r="Q201" s="465"/>
      <c r="R201" s="466"/>
      <c r="S201" s="466"/>
      <c r="T201" s="466"/>
      <c r="U201" s="466"/>
      <c r="V201" s="466"/>
      <c r="W201" s="465"/>
      <c r="X201" s="1412"/>
      <c r="Y201" s="1412"/>
      <c r="Z201" s="1435"/>
      <c r="AA201" s="1446"/>
      <c r="AB201" s="1395"/>
      <c r="AC201" s="1431"/>
      <c r="AD201" s="418">
        <f>IF(O201=O200,0,IF(O201=O199,0,IF(O201=O198,0,IF(O201=O197,0,IF(O201=O196,0,IF(O201=O195,0,IF(O201=O194,0,IF(O201=O193,0,IF(O201=O192,0,1)))))))))</f>
        <v>0</v>
      </c>
      <c r="AE201" s="418" t="s">
        <v>482</v>
      </c>
      <c r="AF201" s="418" t="str">
        <f t="shared" si="13"/>
        <v>??</v>
      </c>
      <c r="AG201" s="454">
        <f t="shared" si="12"/>
        <v>0</v>
      </c>
      <c r="AH201" s="418">
        <f>IF(M201=M200,0,IF(M201=M199,0,IF(M201=M198,0,IF(M201=M197,0,IF(M201=M196,0,IF(M201=M195,0,IF(M201=M194,0,IF(M201=M193,0,IF(M201=M192,0,1)))))))))</f>
        <v>0</v>
      </c>
    </row>
    <row r="202" spans="1:34" ht="12.95" customHeight="1" thickTop="1" thickBot="1">
      <c r="A202" s="1418"/>
      <c r="B202" s="1401"/>
      <c r="C202" s="1441"/>
      <c r="D202" s="1423"/>
      <c r="E202" s="1426"/>
      <c r="F202" s="1401"/>
      <c r="G202" s="1401"/>
      <c r="H202" s="1436"/>
      <c r="I202" s="1439" t="s">
        <v>98</v>
      </c>
      <c r="J202" s="1401"/>
      <c r="K202" s="1401"/>
      <c r="L202" s="1401"/>
      <c r="M202" s="447"/>
      <c r="N202" s="448"/>
      <c r="O202" s="449"/>
      <c r="P202" s="450"/>
      <c r="Q202" s="450"/>
      <c r="R202" s="484"/>
      <c r="S202" s="484"/>
      <c r="T202" s="484"/>
      <c r="U202" s="484"/>
      <c r="V202" s="484"/>
      <c r="W202" s="485"/>
      <c r="X202" s="1410">
        <f>SUM(R202:W211)</f>
        <v>0</v>
      </c>
      <c r="Y202" s="1410">
        <f>IF(X202&gt;0,18,0)</f>
        <v>0</v>
      </c>
      <c r="Z202" s="1429">
        <f>IF((X202-Y202)&gt;=0,X202-Y202,0)</f>
        <v>0</v>
      </c>
      <c r="AA202" s="1446">
        <f>IF(X202&lt;Y202,X202,Y202)/IF(Y202=0,1,Y202)</f>
        <v>0</v>
      </c>
      <c r="AB202" s="1393" t="str">
        <f>IF(AA202=1,"pe",IF(AA202&gt;0,"ne",""))</f>
        <v/>
      </c>
      <c r="AC202" s="1431"/>
      <c r="AD202" s="418">
        <v>1</v>
      </c>
      <c r="AE202" s="418" t="s">
        <v>482</v>
      </c>
      <c r="AF202" s="418" t="str">
        <f t="shared" si="13"/>
        <v>??</v>
      </c>
      <c r="AG202" s="454">
        <f>$C202</f>
        <v>0</v>
      </c>
      <c r="AH202" s="419">
        <v>1</v>
      </c>
    </row>
    <row r="203" spans="1:34" ht="12.95" customHeight="1" thickTop="1" thickBot="1">
      <c r="A203" s="1418"/>
      <c r="B203" s="1402"/>
      <c r="C203" s="1441"/>
      <c r="D203" s="1424"/>
      <c r="E203" s="1427"/>
      <c r="F203" s="1402"/>
      <c r="G203" s="1402"/>
      <c r="H203" s="1437"/>
      <c r="I203" s="1440"/>
      <c r="J203" s="1402"/>
      <c r="K203" s="1402"/>
      <c r="L203" s="1402"/>
      <c r="M203" s="455"/>
      <c r="N203" s="456"/>
      <c r="O203" s="457"/>
      <c r="P203" s="458"/>
      <c r="Q203" s="458"/>
      <c r="R203" s="459"/>
      <c r="S203" s="459"/>
      <c r="T203" s="459"/>
      <c r="U203" s="459"/>
      <c r="V203" s="459"/>
      <c r="W203" s="458"/>
      <c r="X203" s="1411"/>
      <c r="Y203" s="1411"/>
      <c r="Z203" s="1430"/>
      <c r="AA203" s="1446"/>
      <c r="AB203" s="1394"/>
      <c r="AC203" s="1431"/>
      <c r="AD203" s="418">
        <f>IF(O203=O202,0,1)</f>
        <v>0</v>
      </c>
      <c r="AE203" s="418" t="s">
        <v>482</v>
      </c>
      <c r="AF203" s="418" t="str">
        <f t="shared" si="13"/>
        <v>??</v>
      </c>
      <c r="AG203" s="454">
        <f t="shared" si="10"/>
        <v>0</v>
      </c>
      <c r="AH203" s="418">
        <f>IF(M203=M202,0,1)</f>
        <v>0</v>
      </c>
    </row>
    <row r="204" spans="1:34" ht="12.95" customHeight="1" thickTop="1" thickBot="1">
      <c r="A204" s="1418"/>
      <c r="B204" s="1402"/>
      <c r="C204" s="1441"/>
      <c r="D204" s="1424"/>
      <c r="E204" s="1427"/>
      <c r="F204" s="1402"/>
      <c r="G204" s="1402"/>
      <c r="H204" s="1437"/>
      <c r="I204" s="1399"/>
      <c r="J204" s="1402"/>
      <c r="K204" s="1402"/>
      <c r="L204" s="1402"/>
      <c r="M204" s="455"/>
      <c r="N204" s="456"/>
      <c r="O204" s="457"/>
      <c r="P204" s="458"/>
      <c r="Q204" s="458"/>
      <c r="R204" s="459"/>
      <c r="S204" s="459"/>
      <c r="T204" s="459"/>
      <c r="U204" s="459"/>
      <c r="V204" s="459"/>
      <c r="W204" s="458"/>
      <c r="X204" s="1411"/>
      <c r="Y204" s="1411"/>
      <c r="Z204" s="1430"/>
      <c r="AA204" s="1446"/>
      <c r="AB204" s="1394"/>
      <c r="AC204" s="1431"/>
      <c r="AD204" s="418">
        <f>IF(O204=O203,0,IF(O204=O202,0,1))</f>
        <v>0</v>
      </c>
      <c r="AE204" s="418" t="s">
        <v>482</v>
      </c>
      <c r="AF204" s="418" t="str">
        <f t="shared" si="13"/>
        <v>??</v>
      </c>
      <c r="AG204" s="454">
        <f t="shared" si="10"/>
        <v>0</v>
      </c>
      <c r="AH204" s="418">
        <f>IF(M204=M203,0,IF(M204=M202,0,1))</f>
        <v>0</v>
      </c>
    </row>
    <row r="205" spans="1:34" ht="12.95" customHeight="1" thickTop="1" thickBot="1">
      <c r="A205" s="1418"/>
      <c r="B205" s="1402"/>
      <c r="C205" s="1441"/>
      <c r="D205" s="1424"/>
      <c r="E205" s="1427"/>
      <c r="F205" s="1402"/>
      <c r="G205" s="1402"/>
      <c r="H205" s="1437"/>
      <c r="I205" s="1399"/>
      <c r="J205" s="1402"/>
      <c r="K205" s="1402"/>
      <c r="L205" s="1402"/>
      <c r="M205" s="455"/>
      <c r="N205" s="456"/>
      <c r="O205" s="457"/>
      <c r="P205" s="458"/>
      <c r="Q205" s="458"/>
      <c r="R205" s="459"/>
      <c r="S205" s="459"/>
      <c r="T205" s="459"/>
      <c r="U205" s="459"/>
      <c r="V205" s="459"/>
      <c r="W205" s="458"/>
      <c r="X205" s="1411"/>
      <c r="Y205" s="1411"/>
      <c r="Z205" s="1430"/>
      <c r="AA205" s="1446"/>
      <c r="AB205" s="1394"/>
      <c r="AC205" s="1431"/>
      <c r="AD205" s="418">
        <f>IF(O205=O204,0,IF(O205=O203,0,IF(O205=O202,0,1)))</f>
        <v>0</v>
      </c>
      <c r="AE205" s="418" t="s">
        <v>482</v>
      </c>
      <c r="AF205" s="418" t="str">
        <f t="shared" si="13"/>
        <v>??</v>
      </c>
      <c r="AG205" s="454">
        <f t="shared" si="10"/>
        <v>0</v>
      </c>
      <c r="AH205" s="418">
        <f>IF(M205=M204,0,IF(M205=M203,0,IF(M205=M202,0,1)))</f>
        <v>0</v>
      </c>
    </row>
    <row r="206" spans="1:34" ht="12.95" customHeight="1" thickTop="1" thickBot="1">
      <c r="A206" s="1418"/>
      <c r="B206" s="1402"/>
      <c r="C206" s="1441"/>
      <c r="D206" s="1424"/>
      <c r="E206" s="1427"/>
      <c r="F206" s="1402"/>
      <c r="G206" s="1402"/>
      <c r="H206" s="1437"/>
      <c r="I206" s="1399"/>
      <c r="J206" s="1402"/>
      <c r="K206" s="1402"/>
      <c r="L206" s="1402"/>
      <c r="M206" s="455"/>
      <c r="N206" s="456"/>
      <c r="O206" s="457"/>
      <c r="P206" s="458"/>
      <c r="Q206" s="458"/>
      <c r="R206" s="484"/>
      <c r="S206" s="484"/>
      <c r="T206" s="484"/>
      <c r="U206" s="484"/>
      <c r="V206" s="459"/>
      <c r="W206" s="458"/>
      <c r="X206" s="1411"/>
      <c r="Y206" s="1411"/>
      <c r="Z206" s="1430"/>
      <c r="AA206" s="1446"/>
      <c r="AB206" s="1394"/>
      <c r="AC206" s="1431"/>
      <c r="AD206" s="418">
        <f>IF(O206=O205,0,IF(O206=O204,0,IF(O206=O203,0,IF(O206=O202,0,1))))</f>
        <v>0</v>
      </c>
      <c r="AE206" s="418" t="s">
        <v>482</v>
      </c>
      <c r="AF206" s="418" t="str">
        <f t="shared" si="13"/>
        <v>??</v>
      </c>
      <c r="AG206" s="454">
        <f t="shared" si="10"/>
        <v>0</v>
      </c>
      <c r="AH206" s="418">
        <f>IF(M206=M205,0,IF(M206=M204,0,IF(M206=M203,0,IF(M206=M202,0,1))))</f>
        <v>0</v>
      </c>
    </row>
    <row r="207" spans="1:34" ht="12.95" customHeight="1" thickTop="1" thickBot="1">
      <c r="A207" s="1418"/>
      <c r="B207" s="1402"/>
      <c r="C207" s="1441"/>
      <c r="D207" s="1424"/>
      <c r="E207" s="1427"/>
      <c r="F207" s="1402"/>
      <c r="G207" s="1402"/>
      <c r="H207" s="1437"/>
      <c r="I207" s="1399"/>
      <c r="J207" s="1402"/>
      <c r="K207" s="1402"/>
      <c r="L207" s="1402"/>
      <c r="M207" s="455"/>
      <c r="N207" s="456"/>
      <c r="O207" s="457"/>
      <c r="P207" s="458"/>
      <c r="Q207" s="458"/>
      <c r="R207" s="484"/>
      <c r="S207" s="484"/>
      <c r="T207" s="484"/>
      <c r="U207" s="484"/>
      <c r="V207" s="459"/>
      <c r="W207" s="458"/>
      <c r="X207" s="1411"/>
      <c r="Y207" s="1411"/>
      <c r="Z207" s="1430"/>
      <c r="AA207" s="1446"/>
      <c r="AB207" s="1394"/>
      <c r="AC207" s="1431"/>
      <c r="AD207" s="418">
        <f>IF(O207=O206,0,IF(O207=O205,0,IF(O207=O204,0,IF(O207=O203,0,IF(O207=O202,0,1)))))</f>
        <v>0</v>
      </c>
      <c r="AE207" s="418" t="s">
        <v>482</v>
      </c>
      <c r="AF207" s="418" t="str">
        <f t="shared" si="13"/>
        <v>??</v>
      </c>
      <c r="AG207" s="454">
        <f t="shared" ref="AG207:AG270" si="14">AG206</f>
        <v>0</v>
      </c>
      <c r="AH207" s="418">
        <f>IF(M207=M206,0,IF(M207=M205,0,IF(M207=M204,0,IF(M207=M203,0,IF(M207=M202,0,1)))))</f>
        <v>0</v>
      </c>
    </row>
    <row r="208" spans="1:34" ht="12.95" customHeight="1" thickTop="1" thickBot="1">
      <c r="A208" s="1418"/>
      <c r="B208" s="1402"/>
      <c r="C208" s="1441"/>
      <c r="D208" s="1424"/>
      <c r="E208" s="1427"/>
      <c r="F208" s="1402"/>
      <c r="G208" s="1402"/>
      <c r="H208" s="1437"/>
      <c r="I208" s="1399"/>
      <c r="J208" s="1402"/>
      <c r="K208" s="1402"/>
      <c r="L208" s="1402"/>
      <c r="M208" s="455"/>
      <c r="N208" s="456"/>
      <c r="O208" s="457"/>
      <c r="P208" s="458"/>
      <c r="Q208" s="458"/>
      <c r="R208" s="484"/>
      <c r="S208" s="484"/>
      <c r="T208" s="484"/>
      <c r="U208" s="484"/>
      <c r="V208" s="459"/>
      <c r="W208" s="458"/>
      <c r="X208" s="1411"/>
      <c r="Y208" s="1411"/>
      <c r="Z208" s="1434" t="str">
        <f>IF(Z202&gt;9,"Błąd","")</f>
        <v/>
      </c>
      <c r="AA208" s="1446"/>
      <c r="AB208" s="1394"/>
      <c r="AC208" s="1431"/>
      <c r="AD208" s="418">
        <f>IF(O208=O207,0,IF(O208=O206,0,IF(O208=O205,0,IF(O208=O204,0,IF(O208=O203,0,IF(O208=O202,0,1))))))</f>
        <v>0</v>
      </c>
      <c r="AE208" s="418" t="s">
        <v>482</v>
      </c>
      <c r="AF208" s="418" t="str">
        <f t="shared" si="13"/>
        <v>??</v>
      </c>
      <c r="AG208" s="454">
        <f t="shared" si="14"/>
        <v>0</v>
      </c>
      <c r="AH208" s="418">
        <f>IF(M208=M207,0,IF(M208=M206,0,IF(M208=M205,0,IF(M208=M204,0,IF(M208=M203,0,IF(M208=M202,0,1))))))</f>
        <v>0</v>
      </c>
    </row>
    <row r="209" spans="1:34" ht="12.95" customHeight="1" thickTop="1" thickBot="1">
      <c r="A209" s="1418"/>
      <c r="B209" s="1402"/>
      <c r="C209" s="1441"/>
      <c r="D209" s="1424"/>
      <c r="E209" s="1427"/>
      <c r="F209" s="1402"/>
      <c r="G209" s="1402"/>
      <c r="H209" s="1437"/>
      <c r="I209" s="1399"/>
      <c r="J209" s="1402"/>
      <c r="K209" s="1402"/>
      <c r="L209" s="1402"/>
      <c r="M209" s="455"/>
      <c r="N209" s="456"/>
      <c r="O209" s="457"/>
      <c r="P209" s="458"/>
      <c r="Q209" s="458"/>
      <c r="R209" s="459"/>
      <c r="S209" s="459"/>
      <c r="T209" s="459"/>
      <c r="U209" s="459"/>
      <c r="V209" s="459"/>
      <c r="W209" s="458"/>
      <c r="X209" s="1411"/>
      <c r="Y209" s="1411"/>
      <c r="Z209" s="1434"/>
      <c r="AA209" s="1446"/>
      <c r="AB209" s="1394"/>
      <c r="AC209" s="1431"/>
      <c r="AD209" s="418">
        <f>IF(O209=O208,0,IF(O209=O207,0,IF(O209=O206,0,IF(O209=O205,0,IF(O209=O204,0,IF(O209=O203,0,IF(O209=O202,0,1)))))))</f>
        <v>0</v>
      </c>
      <c r="AE209" s="418" t="s">
        <v>482</v>
      </c>
      <c r="AF209" s="418" t="str">
        <f t="shared" si="13"/>
        <v>??</v>
      </c>
      <c r="AG209" s="454">
        <f>AG206</f>
        <v>0</v>
      </c>
      <c r="AH209" s="418">
        <f>IF(M209=M208,0,IF(M209=M207,0,IF(M209=M206,0,IF(M209=M205,0,IF(M209=M204,0,IF(M209=M203,0,IF(M209=M202,0,1)))))))</f>
        <v>0</v>
      </c>
    </row>
    <row r="210" spans="1:34" ht="12.95" customHeight="1" thickTop="1" thickBot="1">
      <c r="A210" s="1418"/>
      <c r="B210" s="1402"/>
      <c r="C210" s="1441"/>
      <c r="D210" s="1424"/>
      <c r="E210" s="1427"/>
      <c r="F210" s="1402"/>
      <c r="G210" s="1402"/>
      <c r="H210" s="1437"/>
      <c r="I210" s="1399"/>
      <c r="J210" s="1402"/>
      <c r="K210" s="1402"/>
      <c r="L210" s="1402"/>
      <c r="M210" s="455"/>
      <c r="N210" s="456"/>
      <c r="O210" s="457"/>
      <c r="P210" s="458"/>
      <c r="Q210" s="458"/>
      <c r="R210" s="459"/>
      <c r="S210" s="459"/>
      <c r="T210" s="459"/>
      <c r="U210" s="459"/>
      <c r="V210" s="459"/>
      <c r="W210" s="458"/>
      <c r="X210" s="1411"/>
      <c r="Y210" s="1411"/>
      <c r="Z210" s="1434"/>
      <c r="AA210" s="1446"/>
      <c r="AB210" s="1394"/>
      <c r="AC210" s="1431"/>
      <c r="AD210" s="418">
        <f>IF(O210=O209,0,IF(O210=O208,0,IF(O210=O207,0,IF(O210=O206,0,IF(O210=O205,0,IF(O210=O204,0,IF(O210=O203,0,IF(O210=31,0,1))))))))</f>
        <v>0</v>
      </c>
      <c r="AE210" s="418" t="s">
        <v>482</v>
      </c>
      <c r="AF210" s="418" t="str">
        <f t="shared" si="13"/>
        <v>??</v>
      </c>
      <c r="AG210" s="454">
        <f t="shared" si="14"/>
        <v>0</v>
      </c>
      <c r="AH210" s="418">
        <f>IF(M210=M209,0,IF(M210=M208,0,IF(M210=M207,0,IF(M210=M206,0,IF(M210=M205,0,IF(M210=M204,0,IF(M210=M203,0,IF(M210=M202,0,1))))))))</f>
        <v>0</v>
      </c>
    </row>
    <row r="211" spans="1:34" ht="12.95" customHeight="1" thickTop="1" thickBot="1">
      <c r="A211" s="1419"/>
      <c r="B211" s="1403"/>
      <c r="C211" s="1442"/>
      <c r="D211" s="1425"/>
      <c r="E211" s="1428"/>
      <c r="F211" s="1403"/>
      <c r="G211" s="1403"/>
      <c r="H211" s="1438"/>
      <c r="I211" s="1400"/>
      <c r="J211" s="1403"/>
      <c r="K211" s="1403"/>
      <c r="L211" s="1403"/>
      <c r="M211" s="462"/>
      <c r="N211" s="463"/>
      <c r="O211" s="464"/>
      <c r="P211" s="465"/>
      <c r="Q211" s="465"/>
      <c r="R211" s="466"/>
      <c r="S211" s="466"/>
      <c r="T211" s="466"/>
      <c r="U211" s="466"/>
      <c r="V211" s="466"/>
      <c r="W211" s="465"/>
      <c r="X211" s="1412"/>
      <c r="Y211" s="1412"/>
      <c r="Z211" s="1435"/>
      <c r="AA211" s="1446"/>
      <c r="AB211" s="1395"/>
      <c r="AC211" s="1431"/>
      <c r="AD211" s="418">
        <f>IF(O211=O210,0,IF(O211=O209,0,IF(O211=O208,0,IF(O211=O207,0,IF(O211=O206,0,IF(O211=O205,0,IF(O211=O204,0,IF(O211=O203,0,IF(O211=O202,0,1)))))))))</f>
        <v>0</v>
      </c>
      <c r="AE211" s="418" t="s">
        <v>482</v>
      </c>
      <c r="AF211" s="418" t="str">
        <f t="shared" si="13"/>
        <v>??</v>
      </c>
      <c r="AG211" s="454">
        <f t="shared" si="14"/>
        <v>0</v>
      </c>
      <c r="AH211" s="418">
        <f>IF(M211=M210,0,IF(M211=M209,0,IF(M211=M208,0,IF(M211=M207,0,IF(M211=M206,0,IF(M211=M205,0,IF(M211=M204,0,IF(M211=M203,0,IF(M211=M202,0,1)))))))))</f>
        <v>0</v>
      </c>
    </row>
    <row r="212" spans="1:34" ht="12.95" customHeight="1" thickTop="1" thickBot="1">
      <c r="A212" s="1418"/>
      <c r="B212" s="1401"/>
      <c r="C212" s="1441"/>
      <c r="D212" s="1423"/>
      <c r="E212" s="1426"/>
      <c r="F212" s="1401"/>
      <c r="G212" s="1401"/>
      <c r="H212" s="1436"/>
      <c r="I212" s="1439" t="s">
        <v>98</v>
      </c>
      <c r="J212" s="1401"/>
      <c r="K212" s="1401"/>
      <c r="L212" s="1401"/>
      <c r="M212" s="447"/>
      <c r="N212" s="448"/>
      <c r="O212" s="449"/>
      <c r="P212" s="450"/>
      <c r="Q212" s="450"/>
      <c r="R212" s="484"/>
      <c r="S212" s="484"/>
      <c r="T212" s="484"/>
      <c r="U212" s="484"/>
      <c r="V212" s="484"/>
      <c r="W212" s="485"/>
      <c r="X212" s="1410">
        <f>SUM(R212:W221)</f>
        <v>0</v>
      </c>
      <c r="Y212" s="1410">
        <f>IF(X212&gt;0,18,0)</f>
        <v>0</v>
      </c>
      <c r="Z212" s="1429">
        <f>IF((X212-Y212)&gt;=0,X212-Y212,0)</f>
        <v>0</v>
      </c>
      <c r="AA212" s="1446">
        <f>IF(X212&lt;Y212,X212,Y212)/IF(Y212=0,1,Y212)</f>
        <v>0</v>
      </c>
      <c r="AB212" s="1393" t="str">
        <f>IF(AA212=1,"pe",IF(AA212&gt;0,"ne",""))</f>
        <v/>
      </c>
      <c r="AC212" s="1431"/>
      <c r="AD212" s="418">
        <v>1</v>
      </c>
      <c r="AE212" s="418" t="s">
        <v>482</v>
      </c>
      <c r="AF212" s="418" t="str">
        <f t="shared" si="13"/>
        <v>??</v>
      </c>
      <c r="AG212" s="454">
        <f>$C212</f>
        <v>0</v>
      </c>
      <c r="AH212" s="419">
        <v>1</v>
      </c>
    </row>
    <row r="213" spans="1:34" ht="12.95" customHeight="1" thickTop="1" thickBot="1">
      <c r="A213" s="1418"/>
      <c r="B213" s="1402"/>
      <c r="C213" s="1441"/>
      <c r="D213" s="1424"/>
      <c r="E213" s="1427"/>
      <c r="F213" s="1402"/>
      <c r="G213" s="1402"/>
      <c r="H213" s="1437"/>
      <c r="I213" s="1440"/>
      <c r="J213" s="1402"/>
      <c r="K213" s="1402"/>
      <c r="L213" s="1402"/>
      <c r="M213" s="455"/>
      <c r="N213" s="456"/>
      <c r="O213" s="457"/>
      <c r="P213" s="458"/>
      <c r="Q213" s="458"/>
      <c r="R213" s="459"/>
      <c r="S213" s="459"/>
      <c r="T213" s="459"/>
      <c r="U213" s="459"/>
      <c r="V213" s="459"/>
      <c r="W213" s="458"/>
      <c r="X213" s="1411"/>
      <c r="Y213" s="1411"/>
      <c r="Z213" s="1430"/>
      <c r="AA213" s="1446"/>
      <c r="AB213" s="1394"/>
      <c r="AC213" s="1431"/>
      <c r="AD213" s="418">
        <f>IF(O213=O212,0,1)</f>
        <v>0</v>
      </c>
      <c r="AE213" s="418" t="s">
        <v>482</v>
      </c>
      <c r="AF213" s="418" t="str">
        <f t="shared" si="13"/>
        <v>??</v>
      </c>
      <c r="AG213" s="454">
        <f t="shared" si="14"/>
        <v>0</v>
      </c>
      <c r="AH213" s="418">
        <f>IF(M213=M212,0,1)</f>
        <v>0</v>
      </c>
    </row>
    <row r="214" spans="1:34" ht="12.95" customHeight="1" thickTop="1" thickBot="1">
      <c r="A214" s="1418"/>
      <c r="B214" s="1402"/>
      <c r="C214" s="1441"/>
      <c r="D214" s="1424"/>
      <c r="E214" s="1427"/>
      <c r="F214" s="1402"/>
      <c r="G214" s="1402"/>
      <c r="H214" s="1437"/>
      <c r="I214" s="1399"/>
      <c r="J214" s="1402"/>
      <c r="K214" s="1402"/>
      <c r="L214" s="1402"/>
      <c r="M214" s="455"/>
      <c r="N214" s="456"/>
      <c r="O214" s="457"/>
      <c r="P214" s="458"/>
      <c r="Q214" s="458"/>
      <c r="R214" s="459"/>
      <c r="S214" s="459"/>
      <c r="T214" s="459"/>
      <c r="U214" s="459"/>
      <c r="V214" s="459"/>
      <c r="W214" s="458"/>
      <c r="X214" s="1411"/>
      <c r="Y214" s="1411"/>
      <c r="Z214" s="1430"/>
      <c r="AA214" s="1446"/>
      <c r="AB214" s="1394"/>
      <c r="AC214" s="1431"/>
      <c r="AD214" s="418">
        <f>IF(O214=O213,0,IF(O214=O212,0,1))</f>
        <v>0</v>
      </c>
      <c r="AE214" s="418" t="s">
        <v>482</v>
      </c>
      <c r="AF214" s="418" t="str">
        <f t="shared" si="13"/>
        <v>??</v>
      </c>
      <c r="AG214" s="454">
        <f t="shared" si="14"/>
        <v>0</v>
      </c>
      <c r="AH214" s="418">
        <f>IF(M214=M213,0,IF(M214=M212,0,1))</f>
        <v>0</v>
      </c>
    </row>
    <row r="215" spans="1:34" ht="12.95" customHeight="1" thickTop="1" thickBot="1">
      <c r="A215" s="1418"/>
      <c r="B215" s="1402"/>
      <c r="C215" s="1441"/>
      <c r="D215" s="1424"/>
      <c r="E215" s="1427"/>
      <c r="F215" s="1402"/>
      <c r="G215" s="1402"/>
      <c r="H215" s="1437"/>
      <c r="I215" s="1399"/>
      <c r="J215" s="1402"/>
      <c r="K215" s="1402"/>
      <c r="L215" s="1402"/>
      <c r="M215" s="455"/>
      <c r="N215" s="456"/>
      <c r="O215" s="457"/>
      <c r="P215" s="458"/>
      <c r="Q215" s="458"/>
      <c r="R215" s="459"/>
      <c r="S215" s="459"/>
      <c r="T215" s="459"/>
      <c r="U215" s="459"/>
      <c r="V215" s="459"/>
      <c r="W215" s="458"/>
      <c r="X215" s="1411"/>
      <c r="Y215" s="1411"/>
      <c r="Z215" s="1430"/>
      <c r="AA215" s="1446"/>
      <c r="AB215" s="1394"/>
      <c r="AC215" s="1431"/>
      <c r="AD215" s="418">
        <f>IF(O215=O214,0,IF(O215=O213,0,IF(O215=O212,0,1)))</f>
        <v>0</v>
      </c>
      <c r="AE215" s="418" t="s">
        <v>482</v>
      </c>
      <c r="AF215" s="418" t="str">
        <f t="shared" si="13"/>
        <v>??</v>
      </c>
      <c r="AG215" s="454">
        <f t="shared" si="14"/>
        <v>0</v>
      </c>
      <c r="AH215" s="418">
        <f>IF(M215=M214,0,IF(M215=M213,0,IF(M215=M212,0,1)))</f>
        <v>0</v>
      </c>
    </row>
    <row r="216" spans="1:34" ht="12" customHeight="1" thickTop="1" thickBot="1">
      <c r="A216" s="1418"/>
      <c r="B216" s="1402"/>
      <c r="C216" s="1441"/>
      <c r="D216" s="1424"/>
      <c r="E216" s="1427"/>
      <c r="F216" s="1402"/>
      <c r="G216" s="1402"/>
      <c r="H216" s="1437"/>
      <c r="I216" s="1399"/>
      <c r="J216" s="1402"/>
      <c r="K216" s="1402"/>
      <c r="L216" s="1402"/>
      <c r="M216" s="455"/>
      <c r="N216" s="456"/>
      <c r="O216" s="457"/>
      <c r="P216" s="458"/>
      <c r="Q216" s="458"/>
      <c r="R216" s="484"/>
      <c r="S216" s="484"/>
      <c r="T216" s="484"/>
      <c r="U216" s="484"/>
      <c r="V216" s="459"/>
      <c r="W216" s="458"/>
      <c r="X216" s="1411"/>
      <c r="Y216" s="1411"/>
      <c r="Z216" s="1430"/>
      <c r="AA216" s="1446"/>
      <c r="AB216" s="1394"/>
      <c r="AC216" s="1431"/>
      <c r="AD216" s="418">
        <f>IF(O216=O215,0,IF(O216=O214,0,IF(O216=O213,0,IF(O216=O212,0,1))))</f>
        <v>0</v>
      </c>
      <c r="AE216" s="418" t="s">
        <v>482</v>
      </c>
      <c r="AF216" s="418" t="str">
        <f t="shared" si="13"/>
        <v>??</v>
      </c>
      <c r="AG216" s="454">
        <f t="shared" si="14"/>
        <v>0</v>
      </c>
      <c r="AH216" s="418">
        <f>IF(M216=M215,0,IF(M216=M214,0,IF(M216=M213,0,IF(M216=M212,0,1))))</f>
        <v>0</v>
      </c>
    </row>
    <row r="217" spans="1:34" ht="12" customHeight="1" thickTop="1" thickBot="1">
      <c r="A217" s="1418"/>
      <c r="B217" s="1402"/>
      <c r="C217" s="1441"/>
      <c r="D217" s="1424"/>
      <c r="E217" s="1427"/>
      <c r="F217" s="1402"/>
      <c r="G217" s="1402"/>
      <c r="H217" s="1437"/>
      <c r="I217" s="1399"/>
      <c r="J217" s="1402"/>
      <c r="K217" s="1402"/>
      <c r="L217" s="1402"/>
      <c r="M217" s="455"/>
      <c r="N217" s="456"/>
      <c r="O217" s="457"/>
      <c r="P217" s="458"/>
      <c r="Q217" s="458"/>
      <c r="R217" s="484"/>
      <c r="S217" s="484"/>
      <c r="T217" s="484"/>
      <c r="U217" s="484"/>
      <c r="V217" s="459"/>
      <c r="W217" s="458"/>
      <c r="X217" s="1411"/>
      <c r="Y217" s="1411"/>
      <c r="Z217" s="1430"/>
      <c r="AA217" s="1446"/>
      <c r="AB217" s="1394"/>
      <c r="AC217" s="1431"/>
      <c r="AD217" s="418">
        <f>IF(O217=O216,0,IF(O217=O215,0,IF(O217=O214,0,IF(O217=O213,0,IF(O217=O212,0,1)))))</f>
        <v>0</v>
      </c>
      <c r="AE217" s="418" t="s">
        <v>482</v>
      </c>
      <c r="AF217" s="418" t="str">
        <f t="shared" si="13"/>
        <v>??</v>
      </c>
      <c r="AG217" s="454">
        <f t="shared" si="14"/>
        <v>0</v>
      </c>
      <c r="AH217" s="418">
        <f>IF(M217=M216,0,IF(M217=M215,0,IF(M217=M214,0,IF(M217=M213,0,IF(M217=M212,0,1)))))</f>
        <v>0</v>
      </c>
    </row>
    <row r="218" spans="1:34" ht="12" customHeight="1" thickTop="1" thickBot="1">
      <c r="A218" s="1418"/>
      <c r="B218" s="1402"/>
      <c r="C218" s="1441"/>
      <c r="D218" s="1424"/>
      <c r="E218" s="1427"/>
      <c r="F218" s="1402"/>
      <c r="G218" s="1402"/>
      <c r="H218" s="1437"/>
      <c r="I218" s="1399"/>
      <c r="J218" s="1402"/>
      <c r="K218" s="1402"/>
      <c r="L218" s="1402"/>
      <c r="M218" s="455"/>
      <c r="N218" s="456"/>
      <c r="O218" s="457"/>
      <c r="P218" s="458"/>
      <c r="Q218" s="458"/>
      <c r="R218" s="484"/>
      <c r="S218" s="484"/>
      <c r="T218" s="484"/>
      <c r="U218" s="484"/>
      <c r="V218" s="459"/>
      <c r="W218" s="458"/>
      <c r="X218" s="1411"/>
      <c r="Y218" s="1411"/>
      <c r="Z218" s="1434" t="str">
        <f>IF(Z212&gt;9,"Błąd","")</f>
        <v/>
      </c>
      <c r="AA218" s="1446"/>
      <c r="AB218" s="1394"/>
      <c r="AC218" s="1431"/>
      <c r="AD218" s="418">
        <f>IF(O218=O217,0,IF(O218=O216,0,IF(O218=O215,0,IF(O218=O214,0,IF(O218=O213,0,IF(O218=O212,0,1))))))</f>
        <v>0</v>
      </c>
      <c r="AE218" s="418" t="s">
        <v>482</v>
      </c>
      <c r="AF218" s="418" t="str">
        <f t="shared" si="13"/>
        <v>??</v>
      </c>
      <c r="AG218" s="454">
        <f t="shared" si="14"/>
        <v>0</v>
      </c>
      <c r="AH218" s="418">
        <f>IF(M218=M217,0,IF(M218=M216,0,IF(M218=M215,0,IF(M218=M214,0,IF(M218=M213,0,IF(M218=M212,0,1))))))</f>
        <v>0</v>
      </c>
    </row>
    <row r="219" spans="1:34" ht="12.95" customHeight="1" thickTop="1" thickBot="1">
      <c r="A219" s="1418"/>
      <c r="B219" s="1402"/>
      <c r="C219" s="1441"/>
      <c r="D219" s="1424"/>
      <c r="E219" s="1427"/>
      <c r="F219" s="1402"/>
      <c r="G219" s="1402"/>
      <c r="H219" s="1437"/>
      <c r="I219" s="1399"/>
      <c r="J219" s="1402"/>
      <c r="K219" s="1402"/>
      <c r="L219" s="1402"/>
      <c r="M219" s="455"/>
      <c r="N219" s="456"/>
      <c r="O219" s="457"/>
      <c r="P219" s="458"/>
      <c r="Q219" s="458"/>
      <c r="R219" s="459"/>
      <c r="S219" s="459"/>
      <c r="T219" s="459"/>
      <c r="U219" s="459"/>
      <c r="V219" s="459"/>
      <c r="W219" s="458"/>
      <c r="X219" s="1411"/>
      <c r="Y219" s="1411"/>
      <c r="Z219" s="1434"/>
      <c r="AA219" s="1446"/>
      <c r="AB219" s="1394"/>
      <c r="AC219" s="1431"/>
      <c r="AD219" s="418">
        <f>IF(O219=O218,0,IF(O219=O217,0,IF(O219=O216,0,IF(O219=O215,0,IF(O219=O214,0,IF(O219=O213,0,IF(O219=O212,0,1)))))))</f>
        <v>0</v>
      </c>
      <c r="AE219" s="418" t="s">
        <v>482</v>
      </c>
      <c r="AF219" s="418" t="str">
        <f t="shared" si="13"/>
        <v>??</v>
      </c>
      <c r="AG219" s="454">
        <f>AG216</f>
        <v>0</v>
      </c>
      <c r="AH219" s="418">
        <f>IF(M219=M218,0,IF(M219=M217,0,IF(M219=M216,0,IF(M219=M215,0,IF(M219=M214,0,IF(M219=M213,0,IF(M219=M212,0,1)))))))</f>
        <v>0</v>
      </c>
    </row>
    <row r="220" spans="1:34" ht="12.95" customHeight="1" thickTop="1" thickBot="1">
      <c r="A220" s="1418"/>
      <c r="B220" s="1402"/>
      <c r="C220" s="1441"/>
      <c r="D220" s="1424"/>
      <c r="E220" s="1427"/>
      <c r="F220" s="1402"/>
      <c r="G220" s="1402"/>
      <c r="H220" s="1437"/>
      <c r="I220" s="1399"/>
      <c r="J220" s="1402"/>
      <c r="K220" s="1402"/>
      <c r="L220" s="1402"/>
      <c r="M220" s="455"/>
      <c r="N220" s="456"/>
      <c r="O220" s="457"/>
      <c r="P220" s="458"/>
      <c r="Q220" s="458"/>
      <c r="R220" s="459"/>
      <c r="S220" s="459"/>
      <c r="T220" s="459"/>
      <c r="U220" s="459"/>
      <c r="V220" s="459"/>
      <c r="W220" s="458"/>
      <c r="X220" s="1411"/>
      <c r="Y220" s="1411"/>
      <c r="Z220" s="1434"/>
      <c r="AA220" s="1446"/>
      <c r="AB220" s="1394"/>
      <c r="AC220" s="1431"/>
      <c r="AD220" s="418">
        <f>IF(O220=O219,0,IF(O220=O218,0,IF(O220=O217,0,IF(O220=O216,0,IF(O220=O215,0,IF(O220=O214,0,IF(O220=O213,0,IF(O220=31,0,1))))))))</f>
        <v>0</v>
      </c>
      <c r="AE220" s="418" t="s">
        <v>482</v>
      </c>
      <c r="AF220" s="418" t="str">
        <f t="shared" si="13"/>
        <v>??</v>
      </c>
      <c r="AG220" s="454">
        <f t="shared" si="14"/>
        <v>0</v>
      </c>
      <c r="AH220" s="418">
        <f>IF(M220=M219,0,IF(M220=M218,0,IF(M220=M217,0,IF(M220=M216,0,IF(M220=M215,0,IF(M220=M214,0,IF(M220=M213,0,IF(M220=M212,0,1))))))))</f>
        <v>0</v>
      </c>
    </row>
    <row r="221" spans="1:34" ht="12.95" customHeight="1" thickTop="1" thickBot="1">
      <c r="A221" s="1419"/>
      <c r="B221" s="1403"/>
      <c r="C221" s="1442"/>
      <c r="D221" s="1425"/>
      <c r="E221" s="1428"/>
      <c r="F221" s="1403"/>
      <c r="G221" s="1403"/>
      <c r="H221" s="1438"/>
      <c r="I221" s="1400"/>
      <c r="J221" s="1403"/>
      <c r="K221" s="1403"/>
      <c r="L221" s="1403"/>
      <c r="M221" s="462"/>
      <c r="N221" s="463"/>
      <c r="O221" s="464"/>
      <c r="P221" s="465"/>
      <c r="Q221" s="465"/>
      <c r="R221" s="466"/>
      <c r="S221" s="466"/>
      <c r="T221" s="466"/>
      <c r="U221" s="466"/>
      <c r="V221" s="466"/>
      <c r="W221" s="465"/>
      <c r="X221" s="1412"/>
      <c r="Y221" s="1412"/>
      <c r="Z221" s="1435"/>
      <c r="AA221" s="1446"/>
      <c r="AB221" s="1395"/>
      <c r="AC221" s="1431"/>
      <c r="AD221" s="418">
        <f>IF(O221=O220,0,IF(O221=O219,0,IF(O221=O218,0,IF(O221=O217,0,IF(O221=O216,0,IF(O221=O215,0,IF(O221=O214,0,IF(O221=O213,0,IF(O221=O212,0,1)))))))))</f>
        <v>0</v>
      </c>
      <c r="AE221" s="418" t="s">
        <v>482</v>
      </c>
      <c r="AF221" s="418" t="str">
        <f t="shared" si="13"/>
        <v>??</v>
      </c>
      <c r="AG221" s="454">
        <f t="shared" si="14"/>
        <v>0</v>
      </c>
      <c r="AH221" s="418">
        <f>IF(M221=M220,0,IF(M221=M219,0,IF(M221=M218,0,IF(M221=M217,0,IF(M221=M216,0,IF(M221=M215,0,IF(M221=M214,0,IF(M221=M213,0,IF(M221=M212,0,1)))))))))</f>
        <v>0</v>
      </c>
    </row>
    <row r="222" spans="1:34" ht="12.95" customHeight="1" thickTop="1" thickBot="1">
      <c r="A222" s="1418"/>
      <c r="B222" s="1401"/>
      <c r="C222" s="1441"/>
      <c r="D222" s="1423"/>
      <c r="E222" s="1426"/>
      <c r="F222" s="1401"/>
      <c r="G222" s="1401"/>
      <c r="H222" s="1436"/>
      <c r="I222" s="1439" t="s">
        <v>98</v>
      </c>
      <c r="J222" s="1401"/>
      <c r="K222" s="1401"/>
      <c r="L222" s="1401"/>
      <c r="M222" s="447"/>
      <c r="N222" s="448"/>
      <c r="O222" s="449"/>
      <c r="P222" s="450"/>
      <c r="Q222" s="450"/>
      <c r="R222" s="484"/>
      <c r="S222" s="484"/>
      <c r="T222" s="484"/>
      <c r="U222" s="484"/>
      <c r="V222" s="484"/>
      <c r="W222" s="485"/>
      <c r="X222" s="1410">
        <f>SUM(R222:W231)</f>
        <v>0</v>
      </c>
      <c r="Y222" s="1410">
        <f>IF(X222&gt;0,18,0)</f>
        <v>0</v>
      </c>
      <c r="Z222" s="1429">
        <f>IF((X222-Y222)&gt;=0,X222-Y222,0)</f>
        <v>0</v>
      </c>
      <c r="AA222" s="1446">
        <f>IF(X222&lt;Y222,X222,Y222)/IF(Y222=0,1,Y222)</f>
        <v>0</v>
      </c>
      <c r="AB222" s="1393" t="str">
        <f>IF(AA222=1,"pe",IF(AA222&gt;0,"ne",""))</f>
        <v/>
      </c>
      <c r="AC222" s="1431"/>
      <c r="AD222" s="418">
        <v>1</v>
      </c>
      <c r="AE222" s="418" t="s">
        <v>482</v>
      </c>
      <c r="AF222" s="418" t="str">
        <f t="shared" si="13"/>
        <v>??</v>
      </c>
      <c r="AG222" s="454">
        <f>$C222</f>
        <v>0</v>
      </c>
      <c r="AH222" s="419">
        <v>1</v>
      </c>
    </row>
    <row r="223" spans="1:34" ht="12.95" customHeight="1" thickTop="1" thickBot="1">
      <c r="A223" s="1418"/>
      <c r="B223" s="1402"/>
      <c r="C223" s="1441"/>
      <c r="D223" s="1424"/>
      <c r="E223" s="1427"/>
      <c r="F223" s="1402"/>
      <c r="G223" s="1402"/>
      <c r="H223" s="1437"/>
      <c r="I223" s="1440"/>
      <c r="J223" s="1402"/>
      <c r="K223" s="1402"/>
      <c r="L223" s="1402"/>
      <c r="M223" s="455"/>
      <c r="N223" s="456"/>
      <c r="O223" s="457"/>
      <c r="P223" s="458"/>
      <c r="Q223" s="458"/>
      <c r="R223" s="459"/>
      <c r="S223" s="459"/>
      <c r="T223" s="459"/>
      <c r="U223" s="459"/>
      <c r="V223" s="459"/>
      <c r="W223" s="458"/>
      <c r="X223" s="1411"/>
      <c r="Y223" s="1411"/>
      <c r="Z223" s="1430"/>
      <c r="AA223" s="1446"/>
      <c r="AB223" s="1394"/>
      <c r="AC223" s="1431"/>
      <c r="AD223" s="418">
        <f>IF(O223=O222,0,1)</f>
        <v>0</v>
      </c>
      <c r="AE223" s="418" t="s">
        <v>482</v>
      </c>
      <c r="AF223" s="418" t="str">
        <f t="shared" si="13"/>
        <v>??</v>
      </c>
      <c r="AG223" s="454">
        <f t="shared" si="14"/>
        <v>0</v>
      </c>
      <c r="AH223" s="418">
        <f>IF(M223=M222,0,1)</f>
        <v>0</v>
      </c>
    </row>
    <row r="224" spans="1:34" ht="12.95" customHeight="1" thickTop="1" thickBot="1">
      <c r="A224" s="1418"/>
      <c r="B224" s="1402"/>
      <c r="C224" s="1441"/>
      <c r="D224" s="1424"/>
      <c r="E224" s="1427"/>
      <c r="F224" s="1402"/>
      <c r="G224" s="1402"/>
      <c r="H224" s="1437"/>
      <c r="I224" s="1399"/>
      <c r="J224" s="1402"/>
      <c r="K224" s="1402"/>
      <c r="L224" s="1402"/>
      <c r="M224" s="455"/>
      <c r="N224" s="456"/>
      <c r="O224" s="457"/>
      <c r="P224" s="458"/>
      <c r="Q224" s="458"/>
      <c r="R224" s="459"/>
      <c r="S224" s="459"/>
      <c r="T224" s="459"/>
      <c r="U224" s="459"/>
      <c r="V224" s="459"/>
      <c r="W224" s="458"/>
      <c r="X224" s="1411"/>
      <c r="Y224" s="1411"/>
      <c r="Z224" s="1430"/>
      <c r="AA224" s="1446"/>
      <c r="AB224" s="1394"/>
      <c r="AC224" s="1431"/>
      <c r="AD224" s="418">
        <f>IF(O224=O223,0,IF(O224=O222,0,1))</f>
        <v>0</v>
      </c>
      <c r="AE224" s="418" t="s">
        <v>482</v>
      </c>
      <c r="AF224" s="418" t="str">
        <f t="shared" si="13"/>
        <v>??</v>
      </c>
      <c r="AG224" s="454">
        <f t="shared" si="14"/>
        <v>0</v>
      </c>
      <c r="AH224" s="418">
        <f>IF(M224=M223,0,IF(M224=M222,0,1))</f>
        <v>0</v>
      </c>
    </row>
    <row r="225" spans="1:34" ht="12.95" customHeight="1" thickTop="1" thickBot="1">
      <c r="A225" s="1418"/>
      <c r="B225" s="1402"/>
      <c r="C225" s="1441"/>
      <c r="D225" s="1424"/>
      <c r="E225" s="1427"/>
      <c r="F225" s="1402"/>
      <c r="G225" s="1402"/>
      <c r="H225" s="1437"/>
      <c r="I225" s="1399"/>
      <c r="J225" s="1402"/>
      <c r="K225" s="1402"/>
      <c r="L225" s="1402"/>
      <c r="M225" s="455"/>
      <c r="N225" s="456"/>
      <c r="O225" s="457"/>
      <c r="P225" s="458"/>
      <c r="Q225" s="458"/>
      <c r="R225" s="459"/>
      <c r="S225" s="459"/>
      <c r="T225" s="459"/>
      <c r="U225" s="459"/>
      <c r="V225" s="459"/>
      <c r="W225" s="458"/>
      <c r="X225" s="1411"/>
      <c r="Y225" s="1411"/>
      <c r="Z225" s="1430"/>
      <c r="AA225" s="1446"/>
      <c r="AB225" s="1394"/>
      <c r="AC225" s="1431"/>
      <c r="AD225" s="418">
        <f>IF(O225=O224,0,IF(O225=O223,0,IF(O225=O222,0,1)))</f>
        <v>0</v>
      </c>
      <c r="AE225" s="418" t="s">
        <v>482</v>
      </c>
      <c r="AF225" s="418" t="str">
        <f t="shared" si="13"/>
        <v>??</v>
      </c>
      <c r="AG225" s="454">
        <f t="shared" si="14"/>
        <v>0</v>
      </c>
      <c r="AH225" s="418">
        <f>IF(M225=M224,0,IF(M225=M223,0,IF(M225=M222,0,1)))</f>
        <v>0</v>
      </c>
    </row>
    <row r="226" spans="1:34" ht="12.95" customHeight="1" thickTop="1" thickBot="1">
      <c r="A226" s="1418"/>
      <c r="B226" s="1402"/>
      <c r="C226" s="1441"/>
      <c r="D226" s="1424"/>
      <c r="E226" s="1427"/>
      <c r="F226" s="1402"/>
      <c r="G226" s="1402"/>
      <c r="H226" s="1437"/>
      <c r="I226" s="1399"/>
      <c r="J226" s="1402"/>
      <c r="K226" s="1402"/>
      <c r="L226" s="1402"/>
      <c r="M226" s="455"/>
      <c r="N226" s="456"/>
      <c r="O226" s="457"/>
      <c r="P226" s="458"/>
      <c r="Q226" s="458"/>
      <c r="R226" s="484"/>
      <c r="S226" s="484"/>
      <c r="T226" s="484"/>
      <c r="U226" s="484"/>
      <c r="V226" s="459"/>
      <c r="W226" s="458"/>
      <c r="X226" s="1411"/>
      <c r="Y226" s="1411"/>
      <c r="Z226" s="1430"/>
      <c r="AA226" s="1446"/>
      <c r="AB226" s="1394"/>
      <c r="AC226" s="1431"/>
      <c r="AD226" s="418">
        <f>IF(O226=O225,0,IF(O226=O224,0,IF(O226=O223,0,IF(O226=O222,0,1))))</f>
        <v>0</v>
      </c>
      <c r="AE226" s="418" t="s">
        <v>482</v>
      </c>
      <c r="AF226" s="418" t="str">
        <f t="shared" si="13"/>
        <v>??</v>
      </c>
      <c r="AG226" s="454">
        <f t="shared" si="14"/>
        <v>0</v>
      </c>
      <c r="AH226" s="418">
        <f>IF(M226=M225,0,IF(M226=M224,0,IF(M226=M223,0,IF(M226=M222,0,1))))</f>
        <v>0</v>
      </c>
    </row>
    <row r="227" spans="1:34" ht="12.95" customHeight="1" thickTop="1" thickBot="1">
      <c r="A227" s="1418"/>
      <c r="B227" s="1402"/>
      <c r="C227" s="1441"/>
      <c r="D227" s="1424"/>
      <c r="E227" s="1427"/>
      <c r="F227" s="1402"/>
      <c r="G227" s="1402"/>
      <c r="H227" s="1437"/>
      <c r="I227" s="1399"/>
      <c r="J227" s="1402"/>
      <c r="K227" s="1402"/>
      <c r="L227" s="1402"/>
      <c r="M227" s="455"/>
      <c r="N227" s="456"/>
      <c r="O227" s="457"/>
      <c r="P227" s="458"/>
      <c r="Q227" s="458"/>
      <c r="R227" s="484"/>
      <c r="S227" s="484"/>
      <c r="T227" s="484"/>
      <c r="U227" s="484"/>
      <c r="V227" s="459"/>
      <c r="W227" s="458"/>
      <c r="X227" s="1411"/>
      <c r="Y227" s="1411"/>
      <c r="Z227" s="1430"/>
      <c r="AA227" s="1446"/>
      <c r="AB227" s="1394"/>
      <c r="AC227" s="1431"/>
      <c r="AD227" s="418">
        <f>IF(O227=O226,0,IF(O227=O225,0,IF(O227=O224,0,IF(O227=O223,0,IF(O227=O222,0,1)))))</f>
        <v>0</v>
      </c>
      <c r="AE227" s="418" t="s">
        <v>482</v>
      </c>
      <c r="AF227" s="418" t="str">
        <f t="shared" si="13"/>
        <v>??</v>
      </c>
      <c r="AG227" s="454">
        <f t="shared" si="14"/>
        <v>0</v>
      </c>
      <c r="AH227" s="418">
        <f>IF(M227=M226,0,IF(M227=M225,0,IF(M227=M224,0,IF(M227=M223,0,IF(M227=M222,0,1)))))</f>
        <v>0</v>
      </c>
    </row>
    <row r="228" spans="1:34" ht="12.95" customHeight="1" thickTop="1" thickBot="1">
      <c r="A228" s="1418"/>
      <c r="B228" s="1402"/>
      <c r="C228" s="1441"/>
      <c r="D228" s="1424"/>
      <c r="E228" s="1427"/>
      <c r="F228" s="1402"/>
      <c r="G228" s="1402"/>
      <c r="H228" s="1437"/>
      <c r="I228" s="1399"/>
      <c r="J228" s="1402"/>
      <c r="K228" s="1402"/>
      <c r="L228" s="1402"/>
      <c r="M228" s="455"/>
      <c r="N228" s="456"/>
      <c r="O228" s="457"/>
      <c r="P228" s="458"/>
      <c r="Q228" s="458"/>
      <c r="R228" s="484"/>
      <c r="S228" s="484"/>
      <c r="T228" s="484"/>
      <c r="U228" s="484"/>
      <c r="V228" s="459"/>
      <c r="W228" s="458"/>
      <c r="X228" s="1411"/>
      <c r="Y228" s="1411"/>
      <c r="Z228" s="1434" t="str">
        <f>IF(Z222&gt;9,"Błąd","")</f>
        <v/>
      </c>
      <c r="AA228" s="1446"/>
      <c r="AB228" s="1394"/>
      <c r="AC228" s="1431"/>
      <c r="AD228" s="418">
        <f>IF(O228=O227,0,IF(O228=O226,0,IF(O228=O225,0,IF(O228=O224,0,IF(O228=O223,0,IF(O228=O222,0,1))))))</f>
        <v>0</v>
      </c>
      <c r="AE228" s="418" t="s">
        <v>482</v>
      </c>
      <c r="AF228" s="418" t="str">
        <f t="shared" si="13"/>
        <v>??</v>
      </c>
      <c r="AG228" s="454">
        <f t="shared" si="14"/>
        <v>0</v>
      </c>
      <c r="AH228" s="418">
        <f>IF(M228=M227,0,IF(M228=M226,0,IF(M228=M225,0,IF(M228=M224,0,IF(M228=M223,0,IF(M228=M222,0,1))))))</f>
        <v>0</v>
      </c>
    </row>
    <row r="229" spans="1:34" ht="12.95" customHeight="1" thickTop="1" thickBot="1">
      <c r="A229" s="1418"/>
      <c r="B229" s="1402"/>
      <c r="C229" s="1441"/>
      <c r="D229" s="1424"/>
      <c r="E229" s="1427"/>
      <c r="F229" s="1402"/>
      <c r="G229" s="1402"/>
      <c r="H229" s="1437"/>
      <c r="I229" s="1399"/>
      <c r="J229" s="1402"/>
      <c r="K229" s="1402"/>
      <c r="L229" s="1402"/>
      <c r="M229" s="455"/>
      <c r="N229" s="456"/>
      <c r="O229" s="457"/>
      <c r="P229" s="458"/>
      <c r="Q229" s="458"/>
      <c r="R229" s="459"/>
      <c r="S229" s="459"/>
      <c r="T229" s="459"/>
      <c r="U229" s="459"/>
      <c r="V229" s="459"/>
      <c r="W229" s="458"/>
      <c r="X229" s="1411"/>
      <c r="Y229" s="1411"/>
      <c r="Z229" s="1434"/>
      <c r="AA229" s="1446"/>
      <c r="AB229" s="1394"/>
      <c r="AC229" s="1431"/>
      <c r="AD229" s="418">
        <f>IF(O229=O228,0,IF(O229=O227,0,IF(O229=O226,0,IF(O229=O225,0,IF(O229=O224,0,IF(O229=O223,0,IF(O229=O222,0,1)))))))</f>
        <v>0</v>
      </c>
      <c r="AE229" s="418" t="s">
        <v>482</v>
      </c>
      <c r="AF229" s="418" t="str">
        <f t="shared" si="13"/>
        <v>??</v>
      </c>
      <c r="AG229" s="454">
        <f>AG226</f>
        <v>0</v>
      </c>
      <c r="AH229" s="418">
        <f>IF(M229=M228,0,IF(M229=M227,0,IF(M229=M226,0,IF(M229=M225,0,IF(M229=M224,0,IF(M229=M223,0,IF(M229=M222,0,1)))))))</f>
        <v>0</v>
      </c>
    </row>
    <row r="230" spans="1:34" ht="12.95" customHeight="1" thickTop="1" thickBot="1">
      <c r="A230" s="1418"/>
      <c r="B230" s="1402"/>
      <c r="C230" s="1441"/>
      <c r="D230" s="1424"/>
      <c r="E230" s="1427"/>
      <c r="F230" s="1402"/>
      <c r="G230" s="1402"/>
      <c r="H230" s="1437"/>
      <c r="I230" s="1399"/>
      <c r="J230" s="1402"/>
      <c r="K230" s="1402"/>
      <c r="L230" s="1402"/>
      <c r="M230" s="455"/>
      <c r="N230" s="456"/>
      <c r="O230" s="457"/>
      <c r="P230" s="458"/>
      <c r="Q230" s="458"/>
      <c r="R230" s="459"/>
      <c r="S230" s="459"/>
      <c r="T230" s="459"/>
      <c r="U230" s="459"/>
      <c r="V230" s="459"/>
      <c r="W230" s="458"/>
      <c r="X230" s="1411"/>
      <c r="Y230" s="1411"/>
      <c r="Z230" s="1434"/>
      <c r="AA230" s="1446"/>
      <c r="AB230" s="1394"/>
      <c r="AC230" s="1431"/>
      <c r="AD230" s="418">
        <f>IF(O230=O229,0,IF(O230=O228,0,IF(O230=O227,0,IF(O230=O226,0,IF(O230=O225,0,IF(O230=O224,0,IF(O230=O223,0,IF(O230=31,0,1))))))))</f>
        <v>0</v>
      </c>
      <c r="AE230" s="418" t="s">
        <v>482</v>
      </c>
      <c r="AF230" s="418" t="str">
        <f t="shared" si="13"/>
        <v>??</v>
      </c>
      <c r="AG230" s="454">
        <f t="shared" si="14"/>
        <v>0</v>
      </c>
      <c r="AH230" s="418">
        <f>IF(M230=M229,0,IF(M230=M228,0,IF(M230=M227,0,IF(M230=M226,0,IF(M230=M225,0,IF(M230=M224,0,IF(M230=M223,0,IF(M230=M222,0,1))))))))</f>
        <v>0</v>
      </c>
    </row>
    <row r="231" spans="1:34" ht="12.95" customHeight="1" thickTop="1" thickBot="1">
      <c r="A231" s="1419"/>
      <c r="B231" s="1403"/>
      <c r="C231" s="1442"/>
      <c r="D231" s="1425"/>
      <c r="E231" s="1428"/>
      <c r="F231" s="1403"/>
      <c r="G231" s="1403"/>
      <c r="H231" s="1438"/>
      <c r="I231" s="1400"/>
      <c r="J231" s="1403"/>
      <c r="K231" s="1403"/>
      <c r="L231" s="1403"/>
      <c r="M231" s="462"/>
      <c r="N231" s="463"/>
      <c r="O231" s="464"/>
      <c r="P231" s="465"/>
      <c r="Q231" s="465"/>
      <c r="R231" s="466"/>
      <c r="S231" s="466"/>
      <c r="T231" s="466"/>
      <c r="U231" s="466"/>
      <c r="V231" s="466"/>
      <c r="W231" s="465"/>
      <c r="X231" s="1412"/>
      <c r="Y231" s="1412"/>
      <c r="Z231" s="1435"/>
      <c r="AA231" s="1446"/>
      <c r="AB231" s="1395"/>
      <c r="AC231" s="1431"/>
      <c r="AD231" s="418">
        <f>IF(O231=O230,0,IF(O231=O229,0,IF(O231=O228,0,IF(O231=O227,0,IF(O231=O226,0,IF(O231=O225,0,IF(O231=O224,0,IF(O231=O223,0,IF(O231=O222,0,1)))))))))</f>
        <v>0</v>
      </c>
      <c r="AE231" s="418" t="s">
        <v>482</v>
      </c>
      <c r="AF231" s="418" t="str">
        <f t="shared" si="13"/>
        <v>??</v>
      </c>
      <c r="AG231" s="454">
        <f t="shared" si="14"/>
        <v>0</v>
      </c>
      <c r="AH231" s="418">
        <f>IF(M231=M230,0,IF(M231=M229,0,IF(M231=M228,0,IF(M231=M227,0,IF(M231=M226,0,IF(M231=M225,0,IF(M231=M224,0,IF(M231=M223,0,IF(M231=M222,0,1)))))))))</f>
        <v>0</v>
      </c>
    </row>
    <row r="232" spans="1:34" ht="12.95" customHeight="1" thickTop="1" thickBot="1">
      <c r="A232" s="1418"/>
      <c r="B232" s="1401"/>
      <c r="C232" s="1441"/>
      <c r="D232" s="1423"/>
      <c r="E232" s="1426"/>
      <c r="F232" s="1401"/>
      <c r="G232" s="1401"/>
      <c r="H232" s="1436"/>
      <c r="I232" s="1439" t="s">
        <v>98</v>
      </c>
      <c r="J232" s="1401"/>
      <c r="K232" s="1401"/>
      <c r="L232" s="1401"/>
      <c r="M232" s="447"/>
      <c r="N232" s="448"/>
      <c r="O232" s="449"/>
      <c r="P232" s="450"/>
      <c r="Q232" s="450"/>
      <c r="R232" s="484"/>
      <c r="S232" s="484"/>
      <c r="T232" s="484"/>
      <c r="U232" s="484"/>
      <c r="V232" s="484"/>
      <c r="W232" s="485"/>
      <c r="X232" s="1410">
        <f>SUM(R232:W241)</f>
        <v>0</v>
      </c>
      <c r="Y232" s="1410">
        <f>IF(X232&gt;0,18,0)</f>
        <v>0</v>
      </c>
      <c r="Z232" s="1429">
        <f>IF((X232-Y232)&gt;=0,X232-Y232,0)</f>
        <v>0</v>
      </c>
      <c r="AA232" s="1446">
        <f>IF(X232&lt;Y232,X232,Y232)/IF(Y232=0,1,Y232)</f>
        <v>0</v>
      </c>
      <c r="AB232" s="1393" t="str">
        <f>IF(AA232=1,"pe",IF(AA232&gt;0,"ne",""))</f>
        <v/>
      </c>
      <c r="AC232" s="1431"/>
      <c r="AD232" s="418">
        <v>1</v>
      </c>
      <c r="AE232" s="418" t="s">
        <v>482</v>
      </c>
      <c r="AF232" s="418" t="str">
        <f t="shared" si="13"/>
        <v>??</v>
      </c>
      <c r="AG232" s="454">
        <f>$C232</f>
        <v>0</v>
      </c>
      <c r="AH232" s="419">
        <v>1</v>
      </c>
    </row>
    <row r="233" spans="1:34" ht="12.95" customHeight="1" thickTop="1" thickBot="1">
      <c r="A233" s="1418"/>
      <c r="B233" s="1402"/>
      <c r="C233" s="1441"/>
      <c r="D233" s="1424"/>
      <c r="E233" s="1427"/>
      <c r="F233" s="1402"/>
      <c r="G233" s="1402"/>
      <c r="H233" s="1437"/>
      <c r="I233" s="1440"/>
      <c r="J233" s="1402"/>
      <c r="K233" s="1402"/>
      <c r="L233" s="1402"/>
      <c r="M233" s="455"/>
      <c r="N233" s="456"/>
      <c r="O233" s="457"/>
      <c r="P233" s="458"/>
      <c r="Q233" s="458"/>
      <c r="R233" s="459"/>
      <c r="S233" s="459"/>
      <c r="T233" s="459"/>
      <c r="U233" s="459"/>
      <c r="V233" s="459"/>
      <c r="W233" s="458"/>
      <c r="X233" s="1411"/>
      <c r="Y233" s="1411"/>
      <c r="Z233" s="1430"/>
      <c r="AA233" s="1446"/>
      <c r="AB233" s="1394"/>
      <c r="AC233" s="1431"/>
      <c r="AD233" s="418">
        <f>IF(O233=O232,0,1)</f>
        <v>0</v>
      </c>
      <c r="AE233" s="418" t="s">
        <v>482</v>
      </c>
      <c r="AF233" s="418" t="str">
        <f t="shared" si="13"/>
        <v>??</v>
      </c>
      <c r="AG233" s="454">
        <f t="shared" si="14"/>
        <v>0</v>
      </c>
      <c r="AH233" s="418">
        <f>IF(M233=M232,0,1)</f>
        <v>0</v>
      </c>
    </row>
    <row r="234" spans="1:34" ht="12.95" customHeight="1" thickTop="1" thickBot="1">
      <c r="A234" s="1418"/>
      <c r="B234" s="1402"/>
      <c r="C234" s="1441"/>
      <c r="D234" s="1424"/>
      <c r="E234" s="1427"/>
      <c r="F234" s="1402"/>
      <c r="G234" s="1402"/>
      <c r="H234" s="1437"/>
      <c r="I234" s="1399"/>
      <c r="J234" s="1402"/>
      <c r="K234" s="1402"/>
      <c r="L234" s="1402"/>
      <c r="M234" s="455"/>
      <c r="N234" s="456"/>
      <c r="O234" s="457"/>
      <c r="P234" s="458"/>
      <c r="Q234" s="458"/>
      <c r="R234" s="459"/>
      <c r="S234" s="459"/>
      <c r="T234" s="459"/>
      <c r="U234" s="459"/>
      <c r="V234" s="459"/>
      <c r="W234" s="458"/>
      <c r="X234" s="1411"/>
      <c r="Y234" s="1411"/>
      <c r="Z234" s="1430"/>
      <c r="AA234" s="1446"/>
      <c r="AB234" s="1394"/>
      <c r="AC234" s="1431"/>
      <c r="AD234" s="418">
        <f>IF(O234=O233,0,IF(O234=O232,0,1))</f>
        <v>0</v>
      </c>
      <c r="AE234" s="418" t="s">
        <v>482</v>
      </c>
      <c r="AF234" s="418" t="str">
        <f t="shared" si="13"/>
        <v>??</v>
      </c>
      <c r="AG234" s="454">
        <f t="shared" si="14"/>
        <v>0</v>
      </c>
      <c r="AH234" s="418">
        <f>IF(M234=M233,0,IF(M234=M232,0,1))</f>
        <v>0</v>
      </c>
    </row>
    <row r="235" spans="1:34" ht="12.95" customHeight="1" thickTop="1" thickBot="1">
      <c r="A235" s="1418"/>
      <c r="B235" s="1402"/>
      <c r="C235" s="1441"/>
      <c r="D235" s="1424"/>
      <c r="E235" s="1427"/>
      <c r="F235" s="1402"/>
      <c r="G235" s="1402"/>
      <c r="H235" s="1437"/>
      <c r="I235" s="1399"/>
      <c r="J235" s="1402"/>
      <c r="K235" s="1402"/>
      <c r="L235" s="1402"/>
      <c r="M235" s="455"/>
      <c r="N235" s="456"/>
      <c r="O235" s="457"/>
      <c r="P235" s="458"/>
      <c r="Q235" s="458"/>
      <c r="R235" s="459"/>
      <c r="S235" s="459"/>
      <c r="T235" s="459"/>
      <c r="U235" s="459"/>
      <c r="V235" s="459"/>
      <c r="W235" s="458"/>
      <c r="X235" s="1411"/>
      <c r="Y235" s="1411"/>
      <c r="Z235" s="1430"/>
      <c r="AA235" s="1446"/>
      <c r="AB235" s="1394"/>
      <c r="AC235" s="1431"/>
      <c r="AD235" s="418">
        <f>IF(O235=O234,0,IF(O235=O233,0,IF(O235=O232,0,1)))</f>
        <v>0</v>
      </c>
      <c r="AE235" s="418" t="s">
        <v>482</v>
      </c>
      <c r="AF235" s="418" t="str">
        <f t="shared" si="13"/>
        <v>??</v>
      </c>
      <c r="AG235" s="454">
        <f t="shared" si="14"/>
        <v>0</v>
      </c>
      <c r="AH235" s="418">
        <f>IF(M235=M234,0,IF(M235=M233,0,IF(M235=M232,0,1)))</f>
        <v>0</v>
      </c>
    </row>
    <row r="236" spans="1:34" ht="12.95" customHeight="1" thickTop="1" thickBot="1">
      <c r="A236" s="1418"/>
      <c r="B236" s="1402"/>
      <c r="C236" s="1441"/>
      <c r="D236" s="1424"/>
      <c r="E236" s="1427"/>
      <c r="F236" s="1402"/>
      <c r="G236" s="1402"/>
      <c r="H236" s="1437"/>
      <c r="I236" s="1399"/>
      <c r="J236" s="1402"/>
      <c r="K236" s="1402"/>
      <c r="L236" s="1402"/>
      <c r="M236" s="455"/>
      <c r="N236" s="456"/>
      <c r="O236" s="457"/>
      <c r="P236" s="458"/>
      <c r="Q236" s="458"/>
      <c r="R236" s="484"/>
      <c r="S236" s="484"/>
      <c r="T236" s="484"/>
      <c r="U236" s="484"/>
      <c r="V236" s="459"/>
      <c r="W236" s="458"/>
      <c r="X236" s="1411"/>
      <c r="Y236" s="1411"/>
      <c r="Z236" s="1430"/>
      <c r="AA236" s="1446"/>
      <c r="AB236" s="1394"/>
      <c r="AC236" s="1431"/>
      <c r="AD236" s="418">
        <f>IF(O236=O235,0,IF(O236=O234,0,IF(O236=O233,0,IF(O236=O232,0,1))))</f>
        <v>0</v>
      </c>
      <c r="AE236" s="418" t="s">
        <v>482</v>
      </c>
      <c r="AF236" s="418" t="str">
        <f t="shared" si="13"/>
        <v>??</v>
      </c>
      <c r="AG236" s="454">
        <f t="shared" si="14"/>
        <v>0</v>
      </c>
      <c r="AH236" s="418">
        <f>IF(M236=M235,0,IF(M236=M234,0,IF(M236=M233,0,IF(M236=M232,0,1))))</f>
        <v>0</v>
      </c>
    </row>
    <row r="237" spans="1:34" ht="12.75" customHeight="1" thickTop="1" thickBot="1">
      <c r="A237" s="1418"/>
      <c r="B237" s="1402"/>
      <c r="C237" s="1441"/>
      <c r="D237" s="1424"/>
      <c r="E237" s="1427"/>
      <c r="F237" s="1402"/>
      <c r="G237" s="1402"/>
      <c r="H237" s="1437"/>
      <c r="I237" s="1399"/>
      <c r="J237" s="1402"/>
      <c r="K237" s="1402"/>
      <c r="L237" s="1402"/>
      <c r="M237" s="455"/>
      <c r="N237" s="456"/>
      <c r="O237" s="457"/>
      <c r="P237" s="458"/>
      <c r="Q237" s="458"/>
      <c r="R237" s="484"/>
      <c r="S237" s="484"/>
      <c r="T237" s="484"/>
      <c r="U237" s="484"/>
      <c r="V237" s="459"/>
      <c r="W237" s="458"/>
      <c r="X237" s="1411"/>
      <c r="Y237" s="1411"/>
      <c r="Z237" s="1430"/>
      <c r="AA237" s="1446"/>
      <c r="AB237" s="1394"/>
      <c r="AC237" s="1431"/>
      <c r="AD237" s="418">
        <f>IF(O237=O236,0,IF(O237=O235,0,IF(O237=O234,0,IF(O237=O233,0,IF(O237=O232,0,1)))))</f>
        <v>0</v>
      </c>
      <c r="AE237" s="418" t="s">
        <v>482</v>
      </c>
      <c r="AF237" s="418" t="str">
        <f t="shared" si="13"/>
        <v>??</v>
      </c>
      <c r="AG237" s="454">
        <f t="shared" si="14"/>
        <v>0</v>
      </c>
      <c r="AH237" s="418">
        <f>IF(M237=M236,0,IF(M237=M235,0,IF(M237=M234,0,IF(M237=M233,0,IF(M237=M232,0,1)))))</f>
        <v>0</v>
      </c>
    </row>
    <row r="238" spans="1:34" ht="12.75" customHeight="1" thickTop="1" thickBot="1">
      <c r="A238" s="1418"/>
      <c r="B238" s="1402"/>
      <c r="C238" s="1441"/>
      <c r="D238" s="1424"/>
      <c r="E238" s="1427"/>
      <c r="F238" s="1402"/>
      <c r="G238" s="1402"/>
      <c r="H238" s="1437"/>
      <c r="I238" s="1399"/>
      <c r="J238" s="1402"/>
      <c r="K238" s="1402"/>
      <c r="L238" s="1402"/>
      <c r="M238" s="455"/>
      <c r="N238" s="456"/>
      <c r="O238" s="457"/>
      <c r="P238" s="458"/>
      <c r="Q238" s="458"/>
      <c r="R238" s="484"/>
      <c r="S238" s="484"/>
      <c r="T238" s="484"/>
      <c r="U238" s="484"/>
      <c r="V238" s="459"/>
      <c r="W238" s="458"/>
      <c r="X238" s="1411"/>
      <c r="Y238" s="1411"/>
      <c r="Z238" s="1434" t="str">
        <f>IF(Z232&gt;9,"Błąd","")</f>
        <v/>
      </c>
      <c r="AA238" s="1446"/>
      <c r="AB238" s="1394"/>
      <c r="AC238" s="1431"/>
      <c r="AD238" s="418">
        <f>IF(O238=O237,0,IF(O238=O236,0,IF(O238=O235,0,IF(O238=O234,0,IF(O238=O233,0,IF(O238=O232,0,1))))))</f>
        <v>0</v>
      </c>
      <c r="AE238" s="418" t="s">
        <v>482</v>
      </c>
      <c r="AF238" s="418" t="str">
        <f t="shared" si="13"/>
        <v>??</v>
      </c>
      <c r="AG238" s="454">
        <f t="shared" si="14"/>
        <v>0</v>
      </c>
      <c r="AH238" s="418">
        <f>IF(M238=M237,0,IF(M238=M236,0,IF(M238=M235,0,IF(M238=M234,0,IF(M238=M233,0,IF(M238=M232,0,1))))))</f>
        <v>0</v>
      </c>
    </row>
    <row r="239" spans="1:34" ht="12.75" customHeight="1" thickTop="1" thickBot="1">
      <c r="A239" s="1418"/>
      <c r="B239" s="1402"/>
      <c r="C239" s="1441"/>
      <c r="D239" s="1424"/>
      <c r="E239" s="1427"/>
      <c r="F239" s="1402"/>
      <c r="G239" s="1402"/>
      <c r="H239" s="1437"/>
      <c r="I239" s="1399"/>
      <c r="J239" s="1402"/>
      <c r="K239" s="1402"/>
      <c r="L239" s="1402"/>
      <c r="M239" s="455"/>
      <c r="N239" s="456"/>
      <c r="O239" s="457"/>
      <c r="P239" s="458"/>
      <c r="Q239" s="458"/>
      <c r="R239" s="459"/>
      <c r="S239" s="459"/>
      <c r="T239" s="459"/>
      <c r="U239" s="459"/>
      <c r="V239" s="459"/>
      <c r="W239" s="458"/>
      <c r="X239" s="1411"/>
      <c r="Y239" s="1411"/>
      <c r="Z239" s="1434"/>
      <c r="AA239" s="1446"/>
      <c r="AB239" s="1394"/>
      <c r="AC239" s="1431"/>
      <c r="AD239" s="418">
        <f>IF(O239=O238,0,IF(O239=O237,0,IF(O239=O236,0,IF(O239=O235,0,IF(O239=O234,0,IF(O239=O233,0,IF(O239=O232,0,1)))))))</f>
        <v>0</v>
      </c>
      <c r="AE239" s="418" t="s">
        <v>482</v>
      </c>
      <c r="AF239" s="418" t="str">
        <f t="shared" si="13"/>
        <v>??</v>
      </c>
      <c r="AG239" s="454">
        <f>AG236</f>
        <v>0</v>
      </c>
      <c r="AH239" s="418">
        <f>IF(M239=M238,0,IF(M239=M237,0,IF(M239=M236,0,IF(M239=M235,0,IF(M239=M234,0,IF(M239=M233,0,IF(M239=M232,0,1)))))))</f>
        <v>0</v>
      </c>
    </row>
    <row r="240" spans="1:34" ht="12.95" customHeight="1" thickTop="1" thickBot="1">
      <c r="A240" s="1418"/>
      <c r="B240" s="1402"/>
      <c r="C240" s="1441"/>
      <c r="D240" s="1424"/>
      <c r="E240" s="1427"/>
      <c r="F240" s="1402"/>
      <c r="G240" s="1402"/>
      <c r="H240" s="1437"/>
      <c r="I240" s="1399"/>
      <c r="J240" s="1402"/>
      <c r="K240" s="1402"/>
      <c r="L240" s="1402"/>
      <c r="M240" s="455"/>
      <c r="N240" s="456"/>
      <c r="O240" s="457"/>
      <c r="P240" s="458"/>
      <c r="Q240" s="458"/>
      <c r="R240" s="459"/>
      <c r="S240" s="459"/>
      <c r="T240" s="459"/>
      <c r="U240" s="459"/>
      <c r="V240" s="459"/>
      <c r="W240" s="458"/>
      <c r="X240" s="1411"/>
      <c r="Y240" s="1411"/>
      <c r="Z240" s="1434"/>
      <c r="AA240" s="1446"/>
      <c r="AB240" s="1394"/>
      <c r="AC240" s="1431"/>
      <c r="AD240" s="418">
        <f>IF(O240=O239,0,IF(O240=O238,0,IF(O240=O237,0,IF(O240=O236,0,IF(O240=O235,0,IF(O240=O234,0,IF(O240=O233,0,IF(O240=31,0,1))))))))</f>
        <v>0</v>
      </c>
      <c r="AE240" s="418" t="s">
        <v>482</v>
      </c>
      <c r="AF240" s="418" t="str">
        <f t="shared" si="13"/>
        <v>??</v>
      </c>
      <c r="AG240" s="454">
        <f t="shared" si="14"/>
        <v>0</v>
      </c>
      <c r="AH240" s="418">
        <f>IF(M240=M239,0,IF(M240=M238,0,IF(M240=M237,0,IF(M240=M236,0,IF(M240=M235,0,IF(M240=M234,0,IF(M240=M233,0,IF(M240=M232,0,1))))))))</f>
        <v>0</v>
      </c>
    </row>
    <row r="241" spans="1:34" ht="12.95" customHeight="1" thickTop="1" thickBot="1">
      <c r="A241" s="1419"/>
      <c r="B241" s="1403"/>
      <c r="C241" s="1442"/>
      <c r="D241" s="1425"/>
      <c r="E241" s="1428"/>
      <c r="F241" s="1403"/>
      <c r="G241" s="1403"/>
      <c r="H241" s="1438"/>
      <c r="I241" s="1400"/>
      <c r="J241" s="1403"/>
      <c r="K241" s="1403"/>
      <c r="L241" s="1403"/>
      <c r="M241" s="462"/>
      <c r="N241" s="463"/>
      <c r="O241" s="464"/>
      <c r="P241" s="465"/>
      <c r="Q241" s="465"/>
      <c r="R241" s="466"/>
      <c r="S241" s="466"/>
      <c r="T241" s="466"/>
      <c r="U241" s="466"/>
      <c r="V241" s="466"/>
      <c r="W241" s="465"/>
      <c r="X241" s="1412"/>
      <c r="Y241" s="1412"/>
      <c r="Z241" s="1435"/>
      <c r="AA241" s="1446"/>
      <c r="AB241" s="1395"/>
      <c r="AC241" s="1431"/>
      <c r="AD241" s="418">
        <f>IF(O241=O240,0,IF(O241=O239,0,IF(O241=O238,0,IF(O241=O237,0,IF(O241=O236,0,IF(O241=O235,0,IF(O241=O234,0,IF(O241=O233,0,IF(O241=O232,0,1)))))))))</f>
        <v>0</v>
      </c>
      <c r="AE241" s="418" t="s">
        <v>482</v>
      </c>
      <c r="AF241" s="418" t="str">
        <f t="shared" si="13"/>
        <v>??</v>
      </c>
      <c r="AG241" s="454">
        <f t="shared" si="14"/>
        <v>0</v>
      </c>
      <c r="AH241" s="418">
        <f>IF(M241=M240,0,IF(M241=M239,0,IF(M241=M238,0,IF(M241=M237,0,IF(M241=M236,0,IF(M241=M235,0,IF(M241=M234,0,IF(M241=M233,0,IF(M241=M232,0,1)))))))))</f>
        <v>0</v>
      </c>
    </row>
    <row r="242" spans="1:34" ht="12.95" customHeight="1" thickTop="1" thickBot="1">
      <c r="A242" s="1418"/>
      <c r="B242" s="1401"/>
      <c r="C242" s="1441"/>
      <c r="D242" s="1423"/>
      <c r="E242" s="1426"/>
      <c r="F242" s="1401"/>
      <c r="G242" s="1401"/>
      <c r="H242" s="1436"/>
      <c r="I242" s="1439" t="s">
        <v>98</v>
      </c>
      <c r="J242" s="1401"/>
      <c r="K242" s="1401"/>
      <c r="L242" s="1401"/>
      <c r="M242" s="447"/>
      <c r="N242" s="448"/>
      <c r="O242" s="449"/>
      <c r="P242" s="450"/>
      <c r="Q242" s="450"/>
      <c r="R242" s="484"/>
      <c r="S242" s="484"/>
      <c r="T242" s="484"/>
      <c r="U242" s="484"/>
      <c r="V242" s="484"/>
      <c r="W242" s="485"/>
      <c r="X242" s="1410">
        <f>SUM(R242:W251)</f>
        <v>0</v>
      </c>
      <c r="Y242" s="1410">
        <f>IF(X242&gt;0,18,0)</f>
        <v>0</v>
      </c>
      <c r="Z242" s="1429">
        <f>IF((X242-Y242)&gt;=0,X242-Y242,0)</f>
        <v>0</v>
      </c>
      <c r="AA242" s="1446">
        <f>IF(X242&lt;Y242,X242,Y242)/IF(Y242=0,1,Y242)</f>
        <v>0</v>
      </c>
      <c r="AB242" s="1393" t="str">
        <f>IF(AA242=1,"pe",IF(AA242&gt;0,"ne",""))</f>
        <v/>
      </c>
      <c r="AC242" s="1431"/>
      <c r="AD242" s="418">
        <v>1</v>
      </c>
      <c r="AE242" s="418" t="s">
        <v>482</v>
      </c>
      <c r="AF242" s="418" t="str">
        <f t="shared" si="13"/>
        <v>??</v>
      </c>
      <c r="AG242" s="454">
        <f>$C242</f>
        <v>0</v>
      </c>
      <c r="AH242" s="419">
        <v>1</v>
      </c>
    </row>
    <row r="243" spans="1:34" ht="12.95" customHeight="1" thickTop="1" thickBot="1">
      <c r="A243" s="1418"/>
      <c r="B243" s="1402"/>
      <c r="C243" s="1441"/>
      <c r="D243" s="1424"/>
      <c r="E243" s="1427"/>
      <c r="F243" s="1402"/>
      <c r="G243" s="1402"/>
      <c r="H243" s="1437"/>
      <c r="I243" s="1440"/>
      <c r="J243" s="1402"/>
      <c r="K243" s="1402"/>
      <c r="L243" s="1402"/>
      <c r="M243" s="455"/>
      <c r="N243" s="456"/>
      <c r="O243" s="457"/>
      <c r="P243" s="458"/>
      <c r="Q243" s="458"/>
      <c r="R243" s="459"/>
      <c r="S243" s="459"/>
      <c r="T243" s="459"/>
      <c r="U243" s="459"/>
      <c r="V243" s="459"/>
      <c r="W243" s="458"/>
      <c r="X243" s="1411"/>
      <c r="Y243" s="1411"/>
      <c r="Z243" s="1430"/>
      <c r="AA243" s="1446"/>
      <c r="AB243" s="1394"/>
      <c r="AC243" s="1431"/>
      <c r="AD243" s="418">
        <f>IF(O243=O242,0,1)</f>
        <v>0</v>
      </c>
      <c r="AE243" s="418" t="s">
        <v>482</v>
      </c>
      <c r="AF243" s="418" t="str">
        <f t="shared" si="13"/>
        <v>??</v>
      </c>
      <c r="AG243" s="454">
        <f t="shared" si="14"/>
        <v>0</v>
      </c>
      <c r="AH243" s="418">
        <f>IF(M243=M242,0,1)</f>
        <v>0</v>
      </c>
    </row>
    <row r="244" spans="1:34" ht="12.95" customHeight="1" thickTop="1" thickBot="1">
      <c r="A244" s="1418"/>
      <c r="B244" s="1402"/>
      <c r="C244" s="1441"/>
      <c r="D244" s="1424"/>
      <c r="E244" s="1427"/>
      <c r="F244" s="1402"/>
      <c r="G244" s="1402"/>
      <c r="H244" s="1437"/>
      <c r="I244" s="1399"/>
      <c r="J244" s="1402"/>
      <c r="K244" s="1402"/>
      <c r="L244" s="1402"/>
      <c r="M244" s="455"/>
      <c r="N244" s="456"/>
      <c r="O244" s="457"/>
      <c r="P244" s="458"/>
      <c r="Q244" s="458"/>
      <c r="R244" s="459"/>
      <c r="S244" s="459"/>
      <c r="T244" s="459"/>
      <c r="U244" s="459"/>
      <c r="V244" s="459"/>
      <c r="W244" s="458"/>
      <c r="X244" s="1411"/>
      <c r="Y244" s="1411"/>
      <c r="Z244" s="1430"/>
      <c r="AA244" s="1446"/>
      <c r="AB244" s="1394"/>
      <c r="AC244" s="1431"/>
      <c r="AD244" s="418">
        <f>IF(O244=O243,0,IF(O244=O242,0,1))</f>
        <v>0</v>
      </c>
      <c r="AE244" s="418" t="s">
        <v>482</v>
      </c>
      <c r="AF244" s="418" t="str">
        <f t="shared" si="13"/>
        <v>??</v>
      </c>
      <c r="AG244" s="454">
        <f t="shared" si="14"/>
        <v>0</v>
      </c>
      <c r="AH244" s="418">
        <f>IF(M244=M243,0,IF(M244=M242,0,1))</f>
        <v>0</v>
      </c>
    </row>
    <row r="245" spans="1:34" ht="12.95" customHeight="1" thickTop="1" thickBot="1">
      <c r="A245" s="1418"/>
      <c r="B245" s="1402"/>
      <c r="C245" s="1441"/>
      <c r="D245" s="1424"/>
      <c r="E245" s="1427"/>
      <c r="F245" s="1402"/>
      <c r="G245" s="1402"/>
      <c r="H245" s="1437"/>
      <c r="I245" s="1399"/>
      <c r="J245" s="1402"/>
      <c r="K245" s="1402"/>
      <c r="L245" s="1402"/>
      <c r="M245" s="455"/>
      <c r="N245" s="456"/>
      <c r="O245" s="457"/>
      <c r="P245" s="458"/>
      <c r="Q245" s="458"/>
      <c r="R245" s="459"/>
      <c r="S245" s="459"/>
      <c r="T245" s="459"/>
      <c r="U245" s="459"/>
      <c r="V245" s="459"/>
      <c r="W245" s="458"/>
      <c r="X245" s="1411"/>
      <c r="Y245" s="1411"/>
      <c r="Z245" s="1430"/>
      <c r="AA245" s="1446"/>
      <c r="AB245" s="1394"/>
      <c r="AC245" s="1431"/>
      <c r="AD245" s="418">
        <f>IF(O245=O244,0,IF(O245=O243,0,IF(O245=O242,0,1)))</f>
        <v>0</v>
      </c>
      <c r="AE245" s="418" t="s">
        <v>482</v>
      </c>
      <c r="AF245" s="418" t="str">
        <f t="shared" si="13"/>
        <v>??</v>
      </c>
      <c r="AG245" s="454">
        <f t="shared" si="14"/>
        <v>0</v>
      </c>
      <c r="AH245" s="418">
        <f>IF(M245=M244,0,IF(M245=M243,0,IF(M245=M242,0,1)))</f>
        <v>0</v>
      </c>
    </row>
    <row r="246" spans="1:34" ht="12.95" customHeight="1" thickTop="1" thickBot="1">
      <c r="A246" s="1418"/>
      <c r="B246" s="1402"/>
      <c r="C246" s="1441"/>
      <c r="D246" s="1424"/>
      <c r="E246" s="1427"/>
      <c r="F246" s="1402"/>
      <c r="G246" s="1402"/>
      <c r="H246" s="1437"/>
      <c r="I246" s="1399"/>
      <c r="J246" s="1402"/>
      <c r="K246" s="1402"/>
      <c r="L246" s="1402"/>
      <c r="M246" s="455"/>
      <c r="N246" s="456"/>
      <c r="O246" s="457"/>
      <c r="P246" s="458"/>
      <c r="Q246" s="458"/>
      <c r="R246" s="484"/>
      <c r="S246" s="484"/>
      <c r="T246" s="484"/>
      <c r="U246" s="484"/>
      <c r="V246" s="459"/>
      <c r="W246" s="458"/>
      <c r="X246" s="1411"/>
      <c r="Y246" s="1411"/>
      <c r="Z246" s="1430"/>
      <c r="AA246" s="1446"/>
      <c r="AB246" s="1394"/>
      <c r="AC246" s="1431"/>
      <c r="AD246" s="418">
        <f>IF(O246=O245,0,IF(O246=O244,0,IF(O246=O243,0,IF(O246=O242,0,1))))</f>
        <v>0</v>
      </c>
      <c r="AE246" s="418" t="s">
        <v>482</v>
      </c>
      <c r="AF246" s="418" t="str">
        <f t="shared" si="13"/>
        <v>??</v>
      </c>
      <c r="AG246" s="454">
        <f t="shared" si="14"/>
        <v>0</v>
      </c>
      <c r="AH246" s="418">
        <f>IF(M246=M245,0,IF(M246=M244,0,IF(M246=M243,0,IF(M246=M242,0,1))))</f>
        <v>0</v>
      </c>
    </row>
    <row r="247" spans="1:34" ht="12.95" customHeight="1" thickTop="1" thickBot="1">
      <c r="A247" s="1418"/>
      <c r="B247" s="1402"/>
      <c r="C247" s="1441"/>
      <c r="D247" s="1424"/>
      <c r="E247" s="1427"/>
      <c r="F247" s="1402"/>
      <c r="G247" s="1402"/>
      <c r="H247" s="1437"/>
      <c r="I247" s="1399"/>
      <c r="J247" s="1402"/>
      <c r="K247" s="1402"/>
      <c r="L247" s="1402"/>
      <c r="M247" s="455"/>
      <c r="N247" s="456"/>
      <c r="O247" s="457"/>
      <c r="P247" s="458"/>
      <c r="Q247" s="458"/>
      <c r="R247" s="484"/>
      <c r="S247" s="484"/>
      <c r="T247" s="484"/>
      <c r="U247" s="484"/>
      <c r="V247" s="459"/>
      <c r="W247" s="458"/>
      <c r="X247" s="1411"/>
      <c r="Y247" s="1411"/>
      <c r="Z247" s="1430"/>
      <c r="AA247" s="1446"/>
      <c r="AB247" s="1394"/>
      <c r="AC247" s="1431"/>
      <c r="AD247" s="418">
        <f>IF(O247=O246,0,IF(O247=O245,0,IF(O247=O244,0,IF(O247=O243,0,IF(O247=O242,0,1)))))</f>
        <v>0</v>
      </c>
      <c r="AE247" s="418" t="s">
        <v>482</v>
      </c>
      <c r="AF247" s="418" t="str">
        <f t="shared" si="13"/>
        <v>??</v>
      </c>
      <c r="AG247" s="454">
        <f t="shared" si="14"/>
        <v>0</v>
      </c>
      <c r="AH247" s="418">
        <f>IF(M247=M246,0,IF(M247=M245,0,IF(M247=M244,0,IF(M247=M243,0,IF(M247=M242,0,1)))))</f>
        <v>0</v>
      </c>
    </row>
    <row r="248" spans="1:34" ht="12.95" customHeight="1" thickTop="1" thickBot="1">
      <c r="A248" s="1418"/>
      <c r="B248" s="1402"/>
      <c r="C248" s="1441"/>
      <c r="D248" s="1424"/>
      <c r="E248" s="1427"/>
      <c r="F248" s="1402"/>
      <c r="G248" s="1402"/>
      <c r="H248" s="1437"/>
      <c r="I248" s="1399"/>
      <c r="J248" s="1402"/>
      <c r="K248" s="1402"/>
      <c r="L248" s="1402"/>
      <c r="M248" s="455"/>
      <c r="N248" s="456"/>
      <c r="O248" s="457"/>
      <c r="P248" s="458"/>
      <c r="Q248" s="458"/>
      <c r="R248" s="484"/>
      <c r="S248" s="484"/>
      <c r="T248" s="484"/>
      <c r="U248" s="484"/>
      <c r="V248" s="459"/>
      <c r="W248" s="458"/>
      <c r="X248" s="1411"/>
      <c r="Y248" s="1411"/>
      <c r="Z248" s="1434" t="str">
        <f>IF(Z242&gt;9,"Błąd","")</f>
        <v/>
      </c>
      <c r="AA248" s="1446"/>
      <c r="AB248" s="1394"/>
      <c r="AC248" s="1431"/>
      <c r="AD248" s="418">
        <f>IF(O248=O247,0,IF(O248=O246,0,IF(O248=O245,0,IF(O248=O244,0,IF(O248=O243,0,IF(O248=O242,0,1))))))</f>
        <v>0</v>
      </c>
      <c r="AE248" s="418" t="s">
        <v>482</v>
      </c>
      <c r="AF248" s="418" t="str">
        <f t="shared" si="13"/>
        <v>??</v>
      </c>
      <c r="AG248" s="454">
        <f t="shared" si="14"/>
        <v>0</v>
      </c>
      <c r="AH248" s="418">
        <f>IF(M248=M247,0,IF(M248=M246,0,IF(M248=M245,0,IF(M248=M244,0,IF(M248=M243,0,IF(M248=M242,0,1))))))</f>
        <v>0</v>
      </c>
    </row>
    <row r="249" spans="1:34" ht="12.95" customHeight="1" thickTop="1" thickBot="1">
      <c r="A249" s="1418"/>
      <c r="B249" s="1402"/>
      <c r="C249" s="1441"/>
      <c r="D249" s="1424"/>
      <c r="E249" s="1427"/>
      <c r="F249" s="1402"/>
      <c r="G249" s="1402"/>
      <c r="H249" s="1437"/>
      <c r="I249" s="1399"/>
      <c r="J249" s="1402"/>
      <c r="K249" s="1402"/>
      <c r="L249" s="1402"/>
      <c r="M249" s="455"/>
      <c r="N249" s="456"/>
      <c r="O249" s="457"/>
      <c r="P249" s="458"/>
      <c r="Q249" s="458"/>
      <c r="R249" s="459"/>
      <c r="S249" s="459"/>
      <c r="T249" s="459"/>
      <c r="U249" s="459"/>
      <c r="V249" s="459"/>
      <c r="W249" s="458"/>
      <c r="X249" s="1411"/>
      <c r="Y249" s="1411"/>
      <c r="Z249" s="1434"/>
      <c r="AA249" s="1446"/>
      <c r="AB249" s="1394"/>
      <c r="AC249" s="1431"/>
      <c r="AD249" s="418">
        <f>IF(O249=O248,0,IF(O249=O247,0,IF(O249=O246,0,IF(O249=O245,0,IF(O249=O244,0,IF(O249=O243,0,IF(O249=O242,0,1)))))))</f>
        <v>0</v>
      </c>
      <c r="AE249" s="418" t="s">
        <v>482</v>
      </c>
      <c r="AF249" s="418" t="str">
        <f t="shared" si="13"/>
        <v>??</v>
      </c>
      <c r="AG249" s="454">
        <f>AG246</f>
        <v>0</v>
      </c>
      <c r="AH249" s="418">
        <f>IF(M249=M248,0,IF(M249=M247,0,IF(M249=M246,0,IF(M249=M245,0,IF(M249=M244,0,IF(M249=M243,0,IF(M249=M242,0,1)))))))</f>
        <v>0</v>
      </c>
    </row>
    <row r="250" spans="1:34" ht="12.95" customHeight="1" thickTop="1" thickBot="1">
      <c r="A250" s="1418"/>
      <c r="B250" s="1402"/>
      <c r="C250" s="1441"/>
      <c r="D250" s="1424"/>
      <c r="E250" s="1427"/>
      <c r="F250" s="1402"/>
      <c r="G250" s="1402"/>
      <c r="H250" s="1437"/>
      <c r="I250" s="1399"/>
      <c r="J250" s="1402"/>
      <c r="K250" s="1402"/>
      <c r="L250" s="1402"/>
      <c r="M250" s="455"/>
      <c r="N250" s="456"/>
      <c r="O250" s="457"/>
      <c r="P250" s="458"/>
      <c r="Q250" s="458"/>
      <c r="R250" s="459"/>
      <c r="S250" s="459"/>
      <c r="T250" s="459"/>
      <c r="U250" s="459"/>
      <c r="V250" s="459"/>
      <c r="W250" s="458"/>
      <c r="X250" s="1411"/>
      <c r="Y250" s="1411"/>
      <c r="Z250" s="1434"/>
      <c r="AA250" s="1446"/>
      <c r="AB250" s="1394"/>
      <c r="AC250" s="1431"/>
      <c r="AD250" s="418">
        <f>IF(O250=O249,0,IF(O250=O248,0,IF(O250=O247,0,IF(O250=O246,0,IF(O250=O245,0,IF(O250=O244,IF(O250=O243,0,IF(O250=31,0,1))))))))</f>
        <v>0</v>
      </c>
      <c r="AE250" s="418" t="s">
        <v>482</v>
      </c>
      <c r="AF250" s="418" t="str">
        <f t="shared" si="13"/>
        <v>??</v>
      </c>
      <c r="AG250" s="454">
        <f t="shared" si="14"/>
        <v>0</v>
      </c>
      <c r="AH250" s="418">
        <f>IF(M250=M249,0,IF(M250=M248,0,IF(M250=M247,0,IF(M250=M246,0,IF(M250=M245,0,IF(M250=M244,0,IF(M250=M243,0,IF(M250=M242,0,1))))))))</f>
        <v>0</v>
      </c>
    </row>
    <row r="251" spans="1:34" ht="12.95" customHeight="1" thickTop="1" thickBot="1">
      <c r="A251" s="1419"/>
      <c r="B251" s="1403"/>
      <c r="C251" s="1442"/>
      <c r="D251" s="1425"/>
      <c r="E251" s="1428"/>
      <c r="F251" s="1403"/>
      <c r="G251" s="1403"/>
      <c r="H251" s="1438"/>
      <c r="I251" s="1400"/>
      <c r="J251" s="1403"/>
      <c r="K251" s="1403"/>
      <c r="L251" s="1403"/>
      <c r="M251" s="462"/>
      <c r="N251" s="463"/>
      <c r="O251" s="464"/>
      <c r="P251" s="465"/>
      <c r="Q251" s="465"/>
      <c r="R251" s="466"/>
      <c r="S251" s="466"/>
      <c r="T251" s="466"/>
      <c r="U251" s="466"/>
      <c r="V251" s="466"/>
      <c r="W251" s="465"/>
      <c r="X251" s="1412"/>
      <c r="Y251" s="1412"/>
      <c r="Z251" s="1435"/>
      <c r="AA251" s="1446"/>
      <c r="AB251" s="1395"/>
      <c r="AC251" s="1431"/>
      <c r="AD251" s="418">
        <f>IF(O251=O250,0,IF(O251=O249,0,IF(O251=O248,0,IF(O251=O247,0,IF(O251=O246,0,IF(O251=O245,0,IF(O251=O244,0,IF(O251=O243,0,IF(O251=O242,0,1)))))))))</f>
        <v>0</v>
      </c>
      <c r="AE251" s="418" t="s">
        <v>482</v>
      </c>
      <c r="AF251" s="418" t="str">
        <f t="shared" si="13"/>
        <v>??</v>
      </c>
      <c r="AG251" s="454">
        <f t="shared" si="14"/>
        <v>0</v>
      </c>
      <c r="AH251" s="418">
        <f>IF(M251=M250,0,IF(M251=M249,0,IF(M251=M248,0,IF(M251=M247,0,IF(M251=M246,0,IF(M251=M245,0,IF(M251=M244,0,IF(M251=M243,0,IF(M251=M242,0,1)))))))))</f>
        <v>0</v>
      </c>
    </row>
    <row r="252" spans="1:34" ht="12.95" customHeight="1" thickTop="1" thickBot="1">
      <c r="A252" s="1418"/>
      <c r="B252" s="1401"/>
      <c r="C252" s="1441"/>
      <c r="D252" s="1423"/>
      <c r="E252" s="1426"/>
      <c r="F252" s="1401"/>
      <c r="G252" s="1401"/>
      <c r="H252" s="1436"/>
      <c r="I252" s="1439" t="s">
        <v>98</v>
      </c>
      <c r="J252" s="1401"/>
      <c r="K252" s="1401"/>
      <c r="L252" s="1401"/>
      <c r="M252" s="447"/>
      <c r="N252" s="448"/>
      <c r="O252" s="449"/>
      <c r="P252" s="450"/>
      <c r="Q252" s="450"/>
      <c r="R252" s="484"/>
      <c r="S252" s="484"/>
      <c r="T252" s="484"/>
      <c r="U252" s="484"/>
      <c r="V252" s="484"/>
      <c r="W252" s="485"/>
      <c r="X252" s="1410">
        <f>SUM(R252:W261)</f>
        <v>0</v>
      </c>
      <c r="Y252" s="1410">
        <f>IF(X252&gt;0,18,0)</f>
        <v>0</v>
      </c>
      <c r="Z252" s="1429">
        <f>IF((X252-Y252)&gt;=0,X252-Y252,0)</f>
        <v>0</v>
      </c>
      <c r="AA252" s="1446">
        <f>IF(X252&lt;Y252,X252,Y252)/IF(Y252=0,1,Y252)</f>
        <v>0</v>
      </c>
      <c r="AB252" s="1393" t="str">
        <f>IF(AA252=1,"pe",IF(AA252&gt;0,"ne",""))</f>
        <v/>
      </c>
      <c r="AC252" s="1431"/>
      <c r="AD252" s="418">
        <v>1</v>
      </c>
      <c r="AE252" s="418" t="s">
        <v>482</v>
      </c>
      <c r="AF252" s="418" t="str">
        <f t="shared" si="13"/>
        <v>??</v>
      </c>
      <c r="AG252" s="454">
        <f>$C252</f>
        <v>0</v>
      </c>
      <c r="AH252" s="419">
        <v>1</v>
      </c>
    </row>
    <row r="253" spans="1:34" ht="12.95" customHeight="1" thickTop="1" thickBot="1">
      <c r="A253" s="1418"/>
      <c r="B253" s="1402"/>
      <c r="C253" s="1441"/>
      <c r="D253" s="1424"/>
      <c r="E253" s="1427"/>
      <c r="F253" s="1402"/>
      <c r="G253" s="1402"/>
      <c r="H253" s="1437"/>
      <c r="I253" s="1440"/>
      <c r="J253" s="1402"/>
      <c r="K253" s="1402"/>
      <c r="L253" s="1402"/>
      <c r="M253" s="455"/>
      <c r="N253" s="456"/>
      <c r="O253" s="457"/>
      <c r="P253" s="458"/>
      <c r="Q253" s="458"/>
      <c r="R253" s="459"/>
      <c r="S253" s="459"/>
      <c r="T253" s="459"/>
      <c r="U253" s="459"/>
      <c r="V253" s="459"/>
      <c r="W253" s="458"/>
      <c r="X253" s="1411"/>
      <c r="Y253" s="1411"/>
      <c r="Z253" s="1430"/>
      <c r="AA253" s="1446"/>
      <c r="AB253" s="1394"/>
      <c r="AC253" s="1431"/>
      <c r="AD253" s="418">
        <f>IF(O253=O252,0,1)</f>
        <v>0</v>
      </c>
      <c r="AE253" s="418" t="s">
        <v>482</v>
      </c>
      <c r="AF253" s="418" t="str">
        <f t="shared" si="13"/>
        <v>??</v>
      </c>
      <c r="AG253" s="454">
        <f t="shared" si="14"/>
        <v>0</v>
      </c>
      <c r="AH253" s="418">
        <f>IF(M253=M252,0,1)</f>
        <v>0</v>
      </c>
    </row>
    <row r="254" spans="1:34" ht="12.95" customHeight="1" thickTop="1" thickBot="1">
      <c r="A254" s="1418"/>
      <c r="B254" s="1402"/>
      <c r="C254" s="1441"/>
      <c r="D254" s="1424"/>
      <c r="E254" s="1427"/>
      <c r="F254" s="1402"/>
      <c r="G254" s="1402"/>
      <c r="H254" s="1437"/>
      <c r="I254" s="1399"/>
      <c r="J254" s="1402"/>
      <c r="K254" s="1402"/>
      <c r="L254" s="1402"/>
      <c r="M254" s="455"/>
      <c r="N254" s="456"/>
      <c r="O254" s="457"/>
      <c r="P254" s="458"/>
      <c r="Q254" s="458"/>
      <c r="R254" s="459"/>
      <c r="S254" s="459"/>
      <c r="T254" s="459"/>
      <c r="U254" s="459"/>
      <c r="V254" s="459"/>
      <c r="W254" s="458"/>
      <c r="X254" s="1411"/>
      <c r="Y254" s="1411"/>
      <c r="Z254" s="1430"/>
      <c r="AA254" s="1446"/>
      <c r="AB254" s="1394"/>
      <c r="AC254" s="1431"/>
      <c r="AD254" s="418">
        <f>IF(O254=O253,0,IF(O254=O252,0,1))</f>
        <v>0</v>
      </c>
      <c r="AE254" s="418" t="s">
        <v>482</v>
      </c>
      <c r="AF254" s="418" t="str">
        <f t="shared" si="13"/>
        <v>??</v>
      </c>
      <c r="AG254" s="454">
        <f t="shared" si="14"/>
        <v>0</v>
      </c>
      <c r="AH254" s="418">
        <f>IF(M254=M253,0,IF(M254=M252,0,1))</f>
        <v>0</v>
      </c>
    </row>
    <row r="255" spans="1:34" ht="12.95" customHeight="1" thickTop="1" thickBot="1">
      <c r="A255" s="1418"/>
      <c r="B255" s="1402"/>
      <c r="C255" s="1441"/>
      <c r="D255" s="1424"/>
      <c r="E255" s="1427"/>
      <c r="F255" s="1402"/>
      <c r="G255" s="1402"/>
      <c r="H255" s="1437"/>
      <c r="I255" s="1399"/>
      <c r="J255" s="1402"/>
      <c r="K255" s="1402"/>
      <c r="L255" s="1402"/>
      <c r="M255" s="455"/>
      <c r="N255" s="456"/>
      <c r="O255" s="457"/>
      <c r="P255" s="458"/>
      <c r="Q255" s="458"/>
      <c r="R255" s="459"/>
      <c r="S255" s="459"/>
      <c r="T255" s="459"/>
      <c r="U255" s="459"/>
      <c r="V255" s="459"/>
      <c r="W255" s="458"/>
      <c r="X255" s="1411"/>
      <c r="Y255" s="1411"/>
      <c r="Z255" s="1430"/>
      <c r="AA255" s="1446"/>
      <c r="AB255" s="1394"/>
      <c r="AC255" s="1431"/>
      <c r="AD255" s="418">
        <f>IF(O255=O254,0,IF(O255=O253,0,IF(O255=O252,0,1)))</f>
        <v>0</v>
      </c>
      <c r="AE255" s="418" t="s">
        <v>482</v>
      </c>
      <c r="AF255" s="418" t="str">
        <f t="shared" si="13"/>
        <v>??</v>
      </c>
      <c r="AG255" s="454">
        <f t="shared" si="14"/>
        <v>0</v>
      </c>
      <c r="AH255" s="418">
        <f>IF(M255=M254,0,IF(M255=M253,0,IF(M255=M252,0,1)))</f>
        <v>0</v>
      </c>
    </row>
    <row r="256" spans="1:34" ht="12.95" customHeight="1" thickTop="1" thickBot="1">
      <c r="A256" s="1418"/>
      <c r="B256" s="1402"/>
      <c r="C256" s="1441"/>
      <c r="D256" s="1424"/>
      <c r="E256" s="1427"/>
      <c r="F256" s="1402"/>
      <c r="G256" s="1402"/>
      <c r="H256" s="1437"/>
      <c r="I256" s="1399"/>
      <c r="J256" s="1402"/>
      <c r="K256" s="1402"/>
      <c r="L256" s="1402"/>
      <c r="M256" s="455"/>
      <c r="N256" s="456"/>
      <c r="O256" s="457"/>
      <c r="P256" s="458"/>
      <c r="Q256" s="458"/>
      <c r="R256" s="484"/>
      <c r="S256" s="484"/>
      <c r="T256" s="484"/>
      <c r="U256" s="484"/>
      <c r="V256" s="459"/>
      <c r="W256" s="458"/>
      <c r="X256" s="1411"/>
      <c r="Y256" s="1411"/>
      <c r="Z256" s="1430"/>
      <c r="AA256" s="1446"/>
      <c r="AB256" s="1394"/>
      <c r="AC256" s="1431"/>
      <c r="AD256" s="418">
        <f>IF(O256=O255,0,IF(O256=O254,0,IF(O256=O253,0,IF(O256=O252,0,1))))</f>
        <v>0</v>
      </c>
      <c r="AE256" s="418" t="s">
        <v>482</v>
      </c>
      <c r="AF256" s="418" t="str">
        <f t="shared" si="13"/>
        <v>??</v>
      </c>
      <c r="AG256" s="454">
        <f t="shared" si="14"/>
        <v>0</v>
      </c>
      <c r="AH256" s="418">
        <f>IF(M256=M255,0,IF(M256=M254,0,IF(M256=M253,0,IF(M256=M252,0,1))))</f>
        <v>0</v>
      </c>
    </row>
    <row r="257" spans="1:34" ht="12.95" customHeight="1" thickTop="1" thickBot="1">
      <c r="A257" s="1418"/>
      <c r="B257" s="1402"/>
      <c r="C257" s="1441"/>
      <c r="D257" s="1424"/>
      <c r="E257" s="1427"/>
      <c r="F257" s="1402"/>
      <c r="G257" s="1402"/>
      <c r="H257" s="1437"/>
      <c r="I257" s="1399"/>
      <c r="J257" s="1402"/>
      <c r="K257" s="1402"/>
      <c r="L257" s="1402"/>
      <c r="M257" s="455"/>
      <c r="N257" s="456"/>
      <c r="O257" s="457"/>
      <c r="P257" s="458"/>
      <c r="Q257" s="458"/>
      <c r="R257" s="484"/>
      <c r="S257" s="484"/>
      <c r="T257" s="484"/>
      <c r="U257" s="484"/>
      <c r="V257" s="459"/>
      <c r="W257" s="458"/>
      <c r="X257" s="1411"/>
      <c r="Y257" s="1411"/>
      <c r="Z257" s="1430"/>
      <c r="AA257" s="1446"/>
      <c r="AB257" s="1394"/>
      <c r="AC257" s="1431"/>
      <c r="AD257" s="418">
        <f>IF(O257=O256,0,IF(O257=O255,0,IF(O257=O254,0,IF(O257=O253,0,IF(O257=O252,0,1)))))</f>
        <v>0</v>
      </c>
      <c r="AE257" s="418" t="s">
        <v>482</v>
      </c>
      <c r="AF257" s="418" t="str">
        <f t="shared" si="13"/>
        <v>??</v>
      </c>
      <c r="AG257" s="454">
        <f t="shared" si="14"/>
        <v>0</v>
      </c>
      <c r="AH257" s="418">
        <f>IF(M257=M256,0,IF(M257=M255,0,IF(M257=M254,0,IF(M257=M253,0,IF(M257=M252,0,1)))))</f>
        <v>0</v>
      </c>
    </row>
    <row r="258" spans="1:34" ht="12.95" customHeight="1" thickTop="1" thickBot="1">
      <c r="A258" s="1418"/>
      <c r="B258" s="1402"/>
      <c r="C258" s="1441"/>
      <c r="D258" s="1424"/>
      <c r="E258" s="1427"/>
      <c r="F258" s="1402"/>
      <c r="G258" s="1402"/>
      <c r="H258" s="1437"/>
      <c r="I258" s="1399"/>
      <c r="J258" s="1402"/>
      <c r="K258" s="1402"/>
      <c r="L258" s="1402"/>
      <c r="M258" s="455"/>
      <c r="N258" s="456"/>
      <c r="O258" s="457"/>
      <c r="P258" s="458"/>
      <c r="Q258" s="458"/>
      <c r="R258" s="484"/>
      <c r="S258" s="484"/>
      <c r="T258" s="484"/>
      <c r="U258" s="484"/>
      <c r="V258" s="459"/>
      <c r="W258" s="458"/>
      <c r="X258" s="1411"/>
      <c r="Y258" s="1411"/>
      <c r="Z258" s="1434" t="str">
        <f>IF(Z252&gt;9,"Błąd","")</f>
        <v/>
      </c>
      <c r="AA258" s="1446"/>
      <c r="AB258" s="1394"/>
      <c r="AC258" s="1431"/>
      <c r="AD258" s="418">
        <f>IF(O258=O257,0,IF(O258=O256,0,IF(O258=O255,0,IF(O258=O254,0,IF(O258=O253,0,IF(O258=O252,0,1))))))</f>
        <v>0</v>
      </c>
      <c r="AE258" s="418" t="s">
        <v>482</v>
      </c>
      <c r="AF258" s="418" t="str">
        <f t="shared" si="13"/>
        <v>??</v>
      </c>
      <c r="AG258" s="454">
        <f t="shared" si="14"/>
        <v>0</v>
      </c>
      <c r="AH258" s="418">
        <f>IF(M258=M257,0,IF(M258=M256,0,IF(M258=M255,0,IF(M258=M254,0,IF(M258=M253,0,IF(M258=M252,0,1))))))</f>
        <v>0</v>
      </c>
    </row>
    <row r="259" spans="1:34" ht="12.95" customHeight="1" thickTop="1" thickBot="1">
      <c r="A259" s="1418"/>
      <c r="B259" s="1402"/>
      <c r="C259" s="1441"/>
      <c r="D259" s="1424"/>
      <c r="E259" s="1427"/>
      <c r="F259" s="1402"/>
      <c r="G259" s="1402"/>
      <c r="H259" s="1437"/>
      <c r="I259" s="1399"/>
      <c r="J259" s="1402"/>
      <c r="K259" s="1402"/>
      <c r="L259" s="1402"/>
      <c r="M259" s="455"/>
      <c r="N259" s="456"/>
      <c r="O259" s="457"/>
      <c r="P259" s="458"/>
      <c r="Q259" s="458"/>
      <c r="R259" s="459"/>
      <c r="S259" s="459"/>
      <c r="T259" s="459"/>
      <c r="U259" s="459"/>
      <c r="V259" s="459"/>
      <c r="W259" s="458"/>
      <c r="X259" s="1411"/>
      <c r="Y259" s="1411"/>
      <c r="Z259" s="1434"/>
      <c r="AA259" s="1446"/>
      <c r="AB259" s="1394"/>
      <c r="AC259" s="1431"/>
      <c r="AD259" s="418">
        <f>IF(O259=O258,0,IF(O259=O257,0,IF(O259=O256,0,IF(O259=O255,0,IF(O259=O254,0,IF(O259=O253,0,IF(O259=O252,0,1)))))))</f>
        <v>0</v>
      </c>
      <c r="AE259" s="418" t="s">
        <v>482</v>
      </c>
      <c r="AF259" s="418" t="str">
        <f t="shared" si="13"/>
        <v>??</v>
      </c>
      <c r="AG259" s="454">
        <f>AG256</f>
        <v>0</v>
      </c>
      <c r="AH259" s="418">
        <f>IF(M259=M258,0,IF(M259=M257,0,IF(M259=M256,0,IF(M259=M255,0,IF(M259=M254,0,IF(M259=M253,0,IF(M259=M252,0,1)))))))</f>
        <v>0</v>
      </c>
    </row>
    <row r="260" spans="1:34" ht="12.95" customHeight="1" thickTop="1" thickBot="1">
      <c r="A260" s="1418"/>
      <c r="B260" s="1402"/>
      <c r="C260" s="1441"/>
      <c r="D260" s="1424"/>
      <c r="E260" s="1427"/>
      <c r="F260" s="1402"/>
      <c r="G260" s="1402"/>
      <c r="H260" s="1437"/>
      <c r="I260" s="1399"/>
      <c r="J260" s="1402"/>
      <c r="K260" s="1402"/>
      <c r="L260" s="1402"/>
      <c r="M260" s="455"/>
      <c r="N260" s="456"/>
      <c r="O260" s="457"/>
      <c r="P260" s="458"/>
      <c r="Q260" s="458"/>
      <c r="R260" s="459"/>
      <c r="S260" s="459"/>
      <c r="T260" s="459"/>
      <c r="U260" s="459"/>
      <c r="V260" s="459"/>
      <c r="W260" s="458"/>
      <c r="X260" s="1411"/>
      <c r="Y260" s="1411"/>
      <c r="Z260" s="1434"/>
      <c r="AA260" s="1446"/>
      <c r="AB260" s="1394"/>
      <c r="AC260" s="1431"/>
      <c r="AD260" s="418">
        <f>IF(O260=O259,0,IF(O260=O258,0,IF(O260=O257,0,IF(O260=O256,0,IF(O260=O255,0,IF(O260=O254,0,IF(O260=O253,0,IF(O260=31,0,1))))))))</f>
        <v>0</v>
      </c>
      <c r="AE260" s="418" t="s">
        <v>482</v>
      </c>
      <c r="AF260" s="418" t="str">
        <f t="shared" si="13"/>
        <v>??</v>
      </c>
      <c r="AG260" s="454">
        <f t="shared" si="14"/>
        <v>0</v>
      </c>
      <c r="AH260" s="418">
        <f>IF(M260=M259,0,IF(M260=M258,0,IF(M260=M257,0,IF(M260=M256,0,IF(M260=M255,0,IF(M260=M254,0,IF(M260=M253,0,IF(M260=M252,0,1))))))))</f>
        <v>0</v>
      </c>
    </row>
    <row r="261" spans="1:34" ht="12.95" customHeight="1" thickTop="1" thickBot="1">
      <c r="A261" s="1419"/>
      <c r="B261" s="1403"/>
      <c r="C261" s="1442"/>
      <c r="D261" s="1425"/>
      <c r="E261" s="1428"/>
      <c r="F261" s="1403"/>
      <c r="G261" s="1403"/>
      <c r="H261" s="1438"/>
      <c r="I261" s="1400"/>
      <c r="J261" s="1403"/>
      <c r="K261" s="1403"/>
      <c r="L261" s="1403"/>
      <c r="M261" s="462"/>
      <c r="N261" s="463"/>
      <c r="O261" s="464"/>
      <c r="P261" s="465"/>
      <c r="Q261" s="465"/>
      <c r="R261" s="466"/>
      <c r="S261" s="466"/>
      <c r="T261" s="466"/>
      <c r="U261" s="466"/>
      <c r="V261" s="466"/>
      <c r="W261" s="465"/>
      <c r="X261" s="1412"/>
      <c r="Y261" s="1412"/>
      <c r="Z261" s="1435"/>
      <c r="AA261" s="1446"/>
      <c r="AB261" s="1395"/>
      <c r="AC261" s="1431"/>
      <c r="AD261" s="418">
        <f>IF(O261=O260,0,IF(O261=O259,0,IF(O261=O258,0,IF(O261=O257,0,IF(O261=O256,0,IF(O261=O255,0,IF(O261=O254,0,IF(O261=O253,0,IF(O261=O252,0,1)))))))))</f>
        <v>0</v>
      </c>
      <c r="AE261" s="418" t="s">
        <v>482</v>
      </c>
      <c r="AF261" s="418" t="str">
        <f t="shared" si="13"/>
        <v>??</v>
      </c>
      <c r="AG261" s="454">
        <f t="shared" si="14"/>
        <v>0</v>
      </c>
      <c r="AH261" s="418">
        <f>IF(M261=M260,0,IF(M261=M259,0,IF(M261=M258,0,IF(M261=M257,0,IF(M261=M256,0,IF(M261=M255,0,IF(M261=M254,0,IF(M261=M253,0,IF(M261=M252,0,1)))))))))</f>
        <v>0</v>
      </c>
    </row>
    <row r="262" spans="1:34" ht="12.95" customHeight="1" thickTop="1" thickBot="1">
      <c r="A262" s="1418"/>
      <c r="B262" s="1401"/>
      <c r="C262" s="1441"/>
      <c r="D262" s="1423"/>
      <c r="E262" s="1426"/>
      <c r="F262" s="1401"/>
      <c r="G262" s="1401"/>
      <c r="H262" s="1436"/>
      <c r="I262" s="1439" t="s">
        <v>98</v>
      </c>
      <c r="J262" s="1401"/>
      <c r="K262" s="1401"/>
      <c r="L262" s="1401"/>
      <c r="M262" s="447"/>
      <c r="N262" s="448"/>
      <c r="O262" s="449"/>
      <c r="P262" s="450"/>
      <c r="Q262" s="450"/>
      <c r="R262" s="484"/>
      <c r="S262" s="484"/>
      <c r="T262" s="484"/>
      <c r="U262" s="484"/>
      <c r="V262" s="484"/>
      <c r="W262" s="485"/>
      <c r="X262" s="1410">
        <f>SUM(R262:W271)</f>
        <v>0</v>
      </c>
      <c r="Y262" s="1410">
        <f>IF(X262&gt;0,18,0)</f>
        <v>0</v>
      </c>
      <c r="Z262" s="1429">
        <f>IF((X262-Y262)&gt;=0,X262-Y262,0)</f>
        <v>0</v>
      </c>
      <c r="AA262" s="1446">
        <f>IF(X262&lt;Y262,X262,Y262)/IF(Y262=0,1,Y262)</f>
        <v>0</v>
      </c>
      <c r="AB262" s="1393" t="str">
        <f>IF(AA262=1,"pe",IF(AA262&gt;0,"ne",""))</f>
        <v/>
      </c>
      <c r="AC262" s="1431"/>
      <c r="AD262" s="418">
        <v>1</v>
      </c>
      <c r="AE262" s="418" t="s">
        <v>482</v>
      </c>
      <c r="AF262" s="418" t="str">
        <f t="shared" si="13"/>
        <v>??</v>
      </c>
      <c r="AG262" s="454">
        <f>$C262</f>
        <v>0</v>
      </c>
      <c r="AH262" s="419">
        <v>1</v>
      </c>
    </row>
    <row r="263" spans="1:34" ht="12.95" customHeight="1" thickTop="1" thickBot="1">
      <c r="A263" s="1418"/>
      <c r="B263" s="1402"/>
      <c r="C263" s="1441"/>
      <c r="D263" s="1424"/>
      <c r="E263" s="1427"/>
      <c r="F263" s="1402"/>
      <c r="G263" s="1402"/>
      <c r="H263" s="1437"/>
      <c r="I263" s="1440"/>
      <c r="J263" s="1402"/>
      <c r="K263" s="1402"/>
      <c r="L263" s="1402"/>
      <c r="M263" s="455"/>
      <c r="N263" s="456"/>
      <c r="O263" s="457"/>
      <c r="P263" s="458"/>
      <c r="Q263" s="458"/>
      <c r="R263" s="459"/>
      <c r="S263" s="459"/>
      <c r="T263" s="459"/>
      <c r="U263" s="459"/>
      <c r="V263" s="459"/>
      <c r="W263" s="458"/>
      <c r="X263" s="1411"/>
      <c r="Y263" s="1411"/>
      <c r="Z263" s="1430"/>
      <c r="AA263" s="1446"/>
      <c r="AB263" s="1394"/>
      <c r="AC263" s="1431"/>
      <c r="AD263" s="418">
        <f>IF(O263=O262,0,1)</f>
        <v>0</v>
      </c>
      <c r="AE263" s="418" t="s">
        <v>482</v>
      </c>
      <c r="AF263" s="418" t="str">
        <f t="shared" si="13"/>
        <v>??</v>
      </c>
      <c r="AG263" s="454">
        <f t="shared" si="14"/>
        <v>0</v>
      </c>
      <c r="AH263" s="418">
        <f>IF(M263=M262,0,1)</f>
        <v>0</v>
      </c>
    </row>
    <row r="264" spans="1:34" ht="12.95" customHeight="1" thickTop="1" thickBot="1">
      <c r="A264" s="1418"/>
      <c r="B264" s="1402"/>
      <c r="C264" s="1441"/>
      <c r="D264" s="1424"/>
      <c r="E264" s="1427"/>
      <c r="F264" s="1402"/>
      <c r="G264" s="1402"/>
      <c r="H264" s="1437"/>
      <c r="I264" s="1399"/>
      <c r="J264" s="1402"/>
      <c r="K264" s="1402"/>
      <c r="L264" s="1402"/>
      <c r="M264" s="455"/>
      <c r="N264" s="456"/>
      <c r="O264" s="457"/>
      <c r="P264" s="458"/>
      <c r="Q264" s="458"/>
      <c r="R264" s="459"/>
      <c r="S264" s="459"/>
      <c r="T264" s="459"/>
      <c r="U264" s="459"/>
      <c r="V264" s="459"/>
      <c r="W264" s="458"/>
      <c r="X264" s="1411"/>
      <c r="Y264" s="1411"/>
      <c r="Z264" s="1430"/>
      <c r="AA264" s="1446"/>
      <c r="AB264" s="1394"/>
      <c r="AC264" s="1431"/>
      <c r="AD264" s="418">
        <f>IF(O264=O263,0,IF(O264=O262,0,1))</f>
        <v>0</v>
      </c>
      <c r="AE264" s="418" t="s">
        <v>482</v>
      </c>
      <c r="AF264" s="418" t="str">
        <f t="shared" si="13"/>
        <v>??</v>
      </c>
      <c r="AG264" s="454">
        <f t="shared" si="14"/>
        <v>0</v>
      </c>
      <c r="AH264" s="418">
        <f>IF(M264=M263,0,IF(M264=M262,0,1))</f>
        <v>0</v>
      </c>
    </row>
    <row r="265" spans="1:34" ht="12.95" customHeight="1" thickTop="1" thickBot="1">
      <c r="A265" s="1418"/>
      <c r="B265" s="1402"/>
      <c r="C265" s="1441"/>
      <c r="D265" s="1424"/>
      <c r="E265" s="1427"/>
      <c r="F265" s="1402"/>
      <c r="G265" s="1402"/>
      <c r="H265" s="1437"/>
      <c r="I265" s="1399"/>
      <c r="J265" s="1402"/>
      <c r="K265" s="1402"/>
      <c r="L265" s="1402"/>
      <c r="M265" s="455"/>
      <c r="N265" s="456"/>
      <c r="O265" s="457"/>
      <c r="P265" s="458"/>
      <c r="Q265" s="458"/>
      <c r="R265" s="459"/>
      <c r="S265" s="459"/>
      <c r="T265" s="459"/>
      <c r="U265" s="459"/>
      <c r="V265" s="459"/>
      <c r="W265" s="458"/>
      <c r="X265" s="1411"/>
      <c r="Y265" s="1411"/>
      <c r="Z265" s="1430"/>
      <c r="AA265" s="1446"/>
      <c r="AB265" s="1394"/>
      <c r="AC265" s="1431"/>
      <c r="AD265" s="418">
        <f>IF(O265=O264,0,IF(O265=O263,0,IF(O265=O262,0,1)))</f>
        <v>0</v>
      </c>
      <c r="AE265" s="418" t="s">
        <v>482</v>
      </c>
      <c r="AF265" s="418" t="str">
        <f t="shared" si="13"/>
        <v>??</v>
      </c>
      <c r="AG265" s="454">
        <f t="shared" si="14"/>
        <v>0</v>
      </c>
      <c r="AH265" s="418">
        <f>IF(M265=M264,0,IF(M265=M263,0,IF(M265=M262,0,1)))</f>
        <v>0</v>
      </c>
    </row>
    <row r="266" spans="1:34" ht="12.95" customHeight="1" thickTop="1" thickBot="1">
      <c r="A266" s="1418"/>
      <c r="B266" s="1402"/>
      <c r="C266" s="1441"/>
      <c r="D266" s="1424"/>
      <c r="E266" s="1427"/>
      <c r="F266" s="1402"/>
      <c r="G266" s="1402"/>
      <c r="H266" s="1437"/>
      <c r="I266" s="1399"/>
      <c r="J266" s="1402"/>
      <c r="K266" s="1402"/>
      <c r="L266" s="1402"/>
      <c r="M266" s="455"/>
      <c r="N266" s="456"/>
      <c r="O266" s="457"/>
      <c r="P266" s="458"/>
      <c r="Q266" s="458"/>
      <c r="R266" s="484"/>
      <c r="S266" s="484"/>
      <c r="T266" s="484"/>
      <c r="U266" s="484"/>
      <c r="V266" s="459"/>
      <c r="W266" s="458"/>
      <c r="X266" s="1411"/>
      <c r="Y266" s="1411"/>
      <c r="Z266" s="1430"/>
      <c r="AA266" s="1446"/>
      <c r="AB266" s="1394"/>
      <c r="AC266" s="1431"/>
      <c r="AD266" s="418">
        <f>IF(O266=O265,0,IF(O266=O264,0,IF(O266=O263,0,IF(O266=O262,0,1))))</f>
        <v>0</v>
      </c>
      <c r="AE266" s="418" t="s">
        <v>482</v>
      </c>
      <c r="AF266" s="418" t="str">
        <f t="shared" si="13"/>
        <v>??</v>
      </c>
      <c r="AG266" s="454">
        <f t="shared" si="14"/>
        <v>0</v>
      </c>
      <c r="AH266" s="418">
        <f>IF(M266=M265,0,IF(M266=M264,0,IF(M266=M263,0,IF(M266=M262,0,1))))</f>
        <v>0</v>
      </c>
    </row>
    <row r="267" spans="1:34" ht="12.95" customHeight="1" thickTop="1" thickBot="1">
      <c r="A267" s="1418"/>
      <c r="B267" s="1402"/>
      <c r="C267" s="1441"/>
      <c r="D267" s="1424"/>
      <c r="E267" s="1427"/>
      <c r="F267" s="1402"/>
      <c r="G267" s="1402"/>
      <c r="H267" s="1437"/>
      <c r="I267" s="1399"/>
      <c r="J267" s="1402"/>
      <c r="K267" s="1402"/>
      <c r="L267" s="1402"/>
      <c r="M267" s="455"/>
      <c r="N267" s="456"/>
      <c r="O267" s="457"/>
      <c r="P267" s="458"/>
      <c r="Q267" s="458"/>
      <c r="R267" s="484"/>
      <c r="S267" s="484"/>
      <c r="T267" s="484"/>
      <c r="U267" s="484"/>
      <c r="V267" s="459"/>
      <c r="W267" s="458"/>
      <c r="X267" s="1411"/>
      <c r="Y267" s="1411"/>
      <c r="Z267" s="1430"/>
      <c r="AA267" s="1446"/>
      <c r="AB267" s="1394"/>
      <c r="AC267" s="1431"/>
      <c r="AD267" s="418">
        <f>IF(O267=O266,0,IF(O267=O265,0,IF(O267=O264,0,IF(O267=O263,0,IF(O267=O262,0,1)))))</f>
        <v>0</v>
      </c>
      <c r="AE267" s="418" t="s">
        <v>482</v>
      </c>
      <c r="AF267" s="418" t="str">
        <f t="shared" si="13"/>
        <v>??</v>
      </c>
      <c r="AG267" s="454">
        <f t="shared" si="14"/>
        <v>0</v>
      </c>
      <c r="AH267" s="418">
        <f>IF(M267=M266,0,IF(M267=M265,0,IF(M267=M264,0,IF(M267=M263,0,IF(M267=M262,0,1)))))</f>
        <v>0</v>
      </c>
    </row>
    <row r="268" spans="1:34" ht="12.95" customHeight="1" thickTop="1" thickBot="1">
      <c r="A268" s="1418"/>
      <c r="B268" s="1402"/>
      <c r="C268" s="1441"/>
      <c r="D268" s="1424"/>
      <c r="E268" s="1427"/>
      <c r="F268" s="1402"/>
      <c r="G268" s="1402"/>
      <c r="H268" s="1437"/>
      <c r="I268" s="1399"/>
      <c r="J268" s="1402"/>
      <c r="K268" s="1402"/>
      <c r="L268" s="1402"/>
      <c r="M268" s="455"/>
      <c r="N268" s="456"/>
      <c r="O268" s="457"/>
      <c r="P268" s="458"/>
      <c r="Q268" s="458"/>
      <c r="R268" s="484"/>
      <c r="S268" s="484"/>
      <c r="T268" s="484"/>
      <c r="U268" s="484"/>
      <c r="V268" s="459"/>
      <c r="W268" s="458"/>
      <c r="X268" s="1411"/>
      <c r="Y268" s="1411"/>
      <c r="Z268" s="1434" t="str">
        <f>IF(Z262&gt;9,"Błąd","")</f>
        <v/>
      </c>
      <c r="AA268" s="1446"/>
      <c r="AB268" s="1394"/>
      <c r="AC268" s="1431"/>
      <c r="AD268" s="418">
        <f>IF(O268=O267,0,IF(O268=O266,0,IF(O268=O265,0,IF(O268=O264,0,IF(O268=O263,0,IF(O268=O262,0,1))))))</f>
        <v>0</v>
      </c>
      <c r="AE268" s="418" t="s">
        <v>482</v>
      </c>
      <c r="AF268" s="418" t="str">
        <f t="shared" si="13"/>
        <v>??</v>
      </c>
      <c r="AG268" s="454">
        <f t="shared" si="14"/>
        <v>0</v>
      </c>
      <c r="AH268" s="418">
        <f>IF(M268=M267,0,IF(M268=M266,0,IF(M268=M265,0,IF(M268=M264,0,IF(M268=M263,0,IF(M268=M262,0,1))))))</f>
        <v>0</v>
      </c>
    </row>
    <row r="269" spans="1:34" ht="12.95" customHeight="1" thickTop="1" thickBot="1">
      <c r="A269" s="1418"/>
      <c r="B269" s="1402"/>
      <c r="C269" s="1441"/>
      <c r="D269" s="1424"/>
      <c r="E269" s="1427"/>
      <c r="F269" s="1402"/>
      <c r="G269" s="1402"/>
      <c r="H269" s="1437"/>
      <c r="I269" s="1399"/>
      <c r="J269" s="1402"/>
      <c r="K269" s="1402"/>
      <c r="L269" s="1402"/>
      <c r="M269" s="455"/>
      <c r="N269" s="456"/>
      <c r="O269" s="457"/>
      <c r="P269" s="458"/>
      <c r="Q269" s="458"/>
      <c r="R269" s="459"/>
      <c r="S269" s="459"/>
      <c r="T269" s="459"/>
      <c r="U269" s="459"/>
      <c r="V269" s="459"/>
      <c r="W269" s="458"/>
      <c r="X269" s="1411"/>
      <c r="Y269" s="1411"/>
      <c r="Z269" s="1434"/>
      <c r="AA269" s="1446"/>
      <c r="AB269" s="1394"/>
      <c r="AC269" s="1431"/>
      <c r="AD269" s="418">
        <f>IF(O269=O268,0,IF(O269=O267,0,IF(O269=O266,0,IF(O269=O265,0,IF(O269=O264,0,IF(O269=O263,0,IF(O269=O262,0,1)))))))</f>
        <v>0</v>
      </c>
      <c r="AE269" s="418" t="s">
        <v>482</v>
      </c>
      <c r="AF269" s="418" t="str">
        <f t="shared" si="13"/>
        <v>??</v>
      </c>
      <c r="AG269" s="454">
        <f>AG266</f>
        <v>0</v>
      </c>
      <c r="AH269" s="418">
        <f>IF(M269=M268,0,IF(M269=M267,0,IF(M269=M266,0,IF(M269=M265,0,IF(M269=M264,0,IF(M269=M263,0,IF(M269=M262,0,1)))))))</f>
        <v>0</v>
      </c>
    </row>
    <row r="270" spans="1:34" ht="12.95" customHeight="1" thickTop="1" thickBot="1">
      <c r="A270" s="1418"/>
      <c r="B270" s="1402"/>
      <c r="C270" s="1441"/>
      <c r="D270" s="1424"/>
      <c r="E270" s="1427"/>
      <c r="F270" s="1402"/>
      <c r="G270" s="1402"/>
      <c r="H270" s="1437"/>
      <c r="I270" s="1399"/>
      <c r="J270" s="1402"/>
      <c r="K270" s="1402"/>
      <c r="L270" s="1402"/>
      <c r="M270" s="455"/>
      <c r="N270" s="456"/>
      <c r="O270" s="457"/>
      <c r="P270" s="458"/>
      <c r="Q270" s="458"/>
      <c r="R270" s="459"/>
      <c r="S270" s="459"/>
      <c r="T270" s="459"/>
      <c r="U270" s="459"/>
      <c r="V270" s="459"/>
      <c r="W270" s="458"/>
      <c r="X270" s="1411"/>
      <c r="Y270" s="1411"/>
      <c r="Z270" s="1434"/>
      <c r="AA270" s="1446"/>
      <c r="AB270" s="1394"/>
      <c r="AC270" s="1431"/>
      <c r="AD270" s="418">
        <f>IF(O270=O269,0,IF(O270=O268,0,IF(O270=O267,0,IF(O270=O266,0,IF(O270=O265,0,IF(O270=O264,0,IF(O270=O263,0,IF(O270=31,0,1))))))))</f>
        <v>0</v>
      </c>
      <c r="AE270" s="418" t="s">
        <v>482</v>
      </c>
      <c r="AF270" s="418" t="str">
        <f t="shared" si="13"/>
        <v>??</v>
      </c>
      <c r="AG270" s="454">
        <f t="shared" si="14"/>
        <v>0</v>
      </c>
      <c r="AH270" s="418">
        <f>IF(M270=M269,0,IF(M270=M268,0,IF(M270=M267,0,IF(M270=M266,0,IF(M270=M265,0,IF(M270=M264,0,IF(M270=M263,0,IF(M270=M262,0,1))))))))</f>
        <v>0</v>
      </c>
    </row>
    <row r="271" spans="1:34" ht="12.95" customHeight="1" thickTop="1" thickBot="1">
      <c r="A271" s="1419"/>
      <c r="B271" s="1403"/>
      <c r="C271" s="1442"/>
      <c r="D271" s="1425"/>
      <c r="E271" s="1428"/>
      <c r="F271" s="1403"/>
      <c r="G271" s="1403"/>
      <c r="H271" s="1438"/>
      <c r="I271" s="1400"/>
      <c r="J271" s="1403"/>
      <c r="K271" s="1403"/>
      <c r="L271" s="1403"/>
      <c r="M271" s="462"/>
      <c r="N271" s="463"/>
      <c r="O271" s="464"/>
      <c r="P271" s="465"/>
      <c r="Q271" s="465"/>
      <c r="R271" s="466"/>
      <c r="S271" s="466"/>
      <c r="T271" s="466"/>
      <c r="U271" s="466"/>
      <c r="V271" s="466"/>
      <c r="W271" s="465"/>
      <c r="X271" s="1412"/>
      <c r="Y271" s="1412"/>
      <c r="Z271" s="1435"/>
      <c r="AA271" s="1446"/>
      <c r="AB271" s="1395"/>
      <c r="AC271" s="1431"/>
      <c r="AD271" s="418">
        <f>IF(O271=O270,0,IF(O271=O269,0,IF(O271=O268,0,IF(O271=O267,0,IF(O271=O266,0,IF(O271=O265,0,IF(O271=O264,0,IF(O271=O263,0,IF(O271=O262,0,1)))))))))</f>
        <v>0</v>
      </c>
      <c r="AE271" s="418" t="s">
        <v>482</v>
      </c>
      <c r="AF271" s="418" t="str">
        <f t="shared" si="13"/>
        <v>??</v>
      </c>
      <c r="AG271" s="454">
        <f t="shared" ref="AG271:AG334" si="15">AG270</f>
        <v>0</v>
      </c>
      <c r="AH271" s="418">
        <f>IF(M271=M270,0,IF(M271=M269,0,IF(M271=M268,0,IF(M271=M267,0,IF(M271=M266,0,IF(M271=M265,0,IF(M271=M264,0,IF(M271=M263,0,IF(M271=M262,0,1)))))))))</f>
        <v>0</v>
      </c>
    </row>
    <row r="272" spans="1:34" ht="12.95" customHeight="1" thickTop="1" thickBot="1">
      <c r="A272" s="1418"/>
      <c r="B272" s="1401"/>
      <c r="C272" s="1441"/>
      <c r="D272" s="1423"/>
      <c r="E272" s="1426"/>
      <c r="F272" s="1401"/>
      <c r="G272" s="1401"/>
      <c r="H272" s="1436"/>
      <c r="I272" s="1439" t="s">
        <v>98</v>
      </c>
      <c r="J272" s="1401"/>
      <c r="K272" s="1401"/>
      <c r="L272" s="1401"/>
      <c r="M272" s="447"/>
      <c r="N272" s="448"/>
      <c r="O272" s="449"/>
      <c r="P272" s="450"/>
      <c r="Q272" s="450"/>
      <c r="R272" s="484"/>
      <c r="S272" s="484"/>
      <c r="T272" s="484"/>
      <c r="U272" s="484"/>
      <c r="V272" s="484"/>
      <c r="W272" s="485"/>
      <c r="X272" s="1410">
        <f>SUM(R272:W281)</f>
        <v>0</v>
      </c>
      <c r="Y272" s="1410">
        <f>IF(X272&gt;0,18,0)</f>
        <v>0</v>
      </c>
      <c r="Z272" s="1429">
        <f>IF((X272-Y272)&gt;=0,X272-Y272,0)</f>
        <v>0</v>
      </c>
      <c r="AA272" s="1446">
        <f>IF(X272&lt;Y272,X272,Y272)/IF(Y272=0,1,Y272)</f>
        <v>0</v>
      </c>
      <c r="AB272" s="1393" t="str">
        <f>IF(AA272=1,"pe",IF(AA272&gt;0,"ne",""))</f>
        <v/>
      </c>
      <c r="AC272" s="1431"/>
      <c r="AD272" s="418">
        <v>1</v>
      </c>
      <c r="AE272" s="418" t="s">
        <v>482</v>
      </c>
      <c r="AF272" s="418" t="str">
        <f t="shared" si="13"/>
        <v>??</v>
      </c>
      <c r="AG272" s="454">
        <f>$C272</f>
        <v>0</v>
      </c>
      <c r="AH272" s="419">
        <v>1</v>
      </c>
    </row>
    <row r="273" spans="1:34" ht="12.95" customHeight="1" thickTop="1" thickBot="1">
      <c r="A273" s="1418"/>
      <c r="B273" s="1402"/>
      <c r="C273" s="1441"/>
      <c r="D273" s="1424"/>
      <c r="E273" s="1427"/>
      <c r="F273" s="1402"/>
      <c r="G273" s="1402"/>
      <c r="H273" s="1437"/>
      <c r="I273" s="1440"/>
      <c r="J273" s="1402"/>
      <c r="K273" s="1402"/>
      <c r="L273" s="1402"/>
      <c r="M273" s="455"/>
      <c r="N273" s="456"/>
      <c r="O273" s="457"/>
      <c r="P273" s="458"/>
      <c r="Q273" s="458"/>
      <c r="R273" s="459"/>
      <c r="S273" s="459"/>
      <c r="T273" s="459"/>
      <c r="U273" s="459"/>
      <c r="V273" s="459"/>
      <c r="W273" s="458"/>
      <c r="X273" s="1411"/>
      <c r="Y273" s="1411"/>
      <c r="Z273" s="1430"/>
      <c r="AA273" s="1446"/>
      <c r="AB273" s="1394"/>
      <c r="AC273" s="1431"/>
      <c r="AD273" s="418">
        <f>IF(O273=O272,0,1)</f>
        <v>0</v>
      </c>
      <c r="AE273" s="418" t="s">
        <v>482</v>
      </c>
      <c r="AF273" s="418" t="str">
        <f t="shared" si="13"/>
        <v>??</v>
      </c>
      <c r="AG273" s="454">
        <f t="shared" si="15"/>
        <v>0</v>
      </c>
      <c r="AH273" s="418">
        <f>IF(M273=M272,0,1)</f>
        <v>0</v>
      </c>
    </row>
    <row r="274" spans="1:34" ht="12.95" customHeight="1" thickTop="1" thickBot="1">
      <c r="A274" s="1418"/>
      <c r="B274" s="1402"/>
      <c r="C274" s="1441"/>
      <c r="D274" s="1424"/>
      <c r="E274" s="1427"/>
      <c r="F274" s="1402"/>
      <c r="G274" s="1402"/>
      <c r="H274" s="1437"/>
      <c r="I274" s="1399"/>
      <c r="J274" s="1402"/>
      <c r="K274" s="1402"/>
      <c r="L274" s="1402"/>
      <c r="M274" s="455"/>
      <c r="N274" s="456"/>
      <c r="O274" s="457"/>
      <c r="P274" s="458"/>
      <c r="Q274" s="458"/>
      <c r="R274" s="459"/>
      <c r="S274" s="459"/>
      <c r="T274" s="459"/>
      <c r="U274" s="459"/>
      <c r="V274" s="459"/>
      <c r="W274" s="458"/>
      <c r="X274" s="1411"/>
      <c r="Y274" s="1411"/>
      <c r="Z274" s="1430"/>
      <c r="AA274" s="1446"/>
      <c r="AB274" s="1394"/>
      <c r="AC274" s="1431"/>
      <c r="AD274" s="418">
        <f>IF(O274=O273,0,IF(O274=O272,0,1))</f>
        <v>0</v>
      </c>
      <c r="AE274" s="418" t="s">
        <v>482</v>
      </c>
      <c r="AF274" s="418" t="str">
        <f t="shared" si="13"/>
        <v>??</v>
      </c>
      <c r="AG274" s="454">
        <f t="shared" si="15"/>
        <v>0</v>
      </c>
      <c r="AH274" s="418">
        <f>IF(M274=M273,0,IF(M274=M272,0,1))</f>
        <v>0</v>
      </c>
    </row>
    <row r="275" spans="1:34" ht="12.95" customHeight="1" thickTop="1" thickBot="1">
      <c r="A275" s="1418"/>
      <c r="B275" s="1402"/>
      <c r="C275" s="1441"/>
      <c r="D275" s="1424"/>
      <c r="E275" s="1427"/>
      <c r="F275" s="1402"/>
      <c r="G275" s="1402"/>
      <c r="H275" s="1437"/>
      <c r="I275" s="1399"/>
      <c r="J275" s="1402"/>
      <c r="K275" s="1402"/>
      <c r="L275" s="1402"/>
      <c r="M275" s="455"/>
      <c r="N275" s="456"/>
      <c r="O275" s="457"/>
      <c r="P275" s="458"/>
      <c r="Q275" s="458"/>
      <c r="R275" s="459"/>
      <c r="S275" s="459"/>
      <c r="T275" s="459"/>
      <c r="U275" s="459"/>
      <c r="V275" s="459"/>
      <c r="W275" s="458"/>
      <c r="X275" s="1411"/>
      <c r="Y275" s="1411"/>
      <c r="Z275" s="1430"/>
      <c r="AA275" s="1446"/>
      <c r="AB275" s="1394"/>
      <c r="AC275" s="1431"/>
      <c r="AD275" s="418">
        <f>IF(O275=O274,0,IF(O275=O273,0,IF(O275=O272,0,1)))</f>
        <v>0</v>
      </c>
      <c r="AE275" s="418" t="s">
        <v>482</v>
      </c>
      <c r="AF275" s="418" t="str">
        <f t="shared" si="13"/>
        <v>??</v>
      </c>
      <c r="AG275" s="454">
        <f t="shared" si="15"/>
        <v>0</v>
      </c>
      <c r="AH275" s="418">
        <f>IF(M275=M274,0,IF(M275=M273,0,IF(M275=M272,0,1)))</f>
        <v>0</v>
      </c>
    </row>
    <row r="276" spans="1:34" ht="12.95" customHeight="1" thickTop="1" thickBot="1">
      <c r="A276" s="1418"/>
      <c r="B276" s="1402"/>
      <c r="C276" s="1441"/>
      <c r="D276" s="1424"/>
      <c r="E276" s="1427"/>
      <c r="F276" s="1402"/>
      <c r="G276" s="1402"/>
      <c r="H276" s="1437"/>
      <c r="I276" s="1399"/>
      <c r="J276" s="1402"/>
      <c r="K276" s="1402"/>
      <c r="L276" s="1402"/>
      <c r="M276" s="455"/>
      <c r="N276" s="456"/>
      <c r="O276" s="457"/>
      <c r="P276" s="458"/>
      <c r="Q276" s="458"/>
      <c r="R276" s="484"/>
      <c r="S276" s="484"/>
      <c r="T276" s="484"/>
      <c r="U276" s="484"/>
      <c r="V276" s="459"/>
      <c r="W276" s="458"/>
      <c r="X276" s="1411"/>
      <c r="Y276" s="1411"/>
      <c r="Z276" s="1430"/>
      <c r="AA276" s="1446"/>
      <c r="AB276" s="1394"/>
      <c r="AC276" s="1431"/>
      <c r="AD276" s="418">
        <f>IF(O276=O275,0,IF(O276=O274,0,IF(O276=O273,0,IF(O276=O272,0,1))))</f>
        <v>0</v>
      </c>
      <c r="AE276" s="418" t="s">
        <v>482</v>
      </c>
      <c r="AF276" s="418" t="str">
        <f t="shared" si="13"/>
        <v>??</v>
      </c>
      <c r="AG276" s="454">
        <f t="shared" si="15"/>
        <v>0</v>
      </c>
      <c r="AH276" s="418">
        <f>IF(M276=M275,0,IF(M276=M274,0,IF(M276=M273,0,IF(M276=M272,0,1))))</f>
        <v>0</v>
      </c>
    </row>
    <row r="277" spans="1:34" ht="12.95" customHeight="1" thickTop="1" thickBot="1">
      <c r="A277" s="1418"/>
      <c r="B277" s="1402"/>
      <c r="C277" s="1441"/>
      <c r="D277" s="1424"/>
      <c r="E277" s="1427"/>
      <c r="F277" s="1402"/>
      <c r="G277" s="1402"/>
      <c r="H277" s="1437"/>
      <c r="I277" s="1399"/>
      <c r="J277" s="1402"/>
      <c r="K277" s="1402"/>
      <c r="L277" s="1402"/>
      <c r="M277" s="455"/>
      <c r="N277" s="456"/>
      <c r="O277" s="457"/>
      <c r="P277" s="458"/>
      <c r="Q277" s="458"/>
      <c r="R277" s="484"/>
      <c r="S277" s="484"/>
      <c r="T277" s="484"/>
      <c r="U277" s="484"/>
      <c r="V277" s="459"/>
      <c r="W277" s="458"/>
      <c r="X277" s="1411"/>
      <c r="Y277" s="1411"/>
      <c r="Z277" s="1430"/>
      <c r="AA277" s="1446"/>
      <c r="AB277" s="1394"/>
      <c r="AC277" s="1431"/>
      <c r="AD277" s="418">
        <f>IF(O277=O276,0,IF(O277=O275,0,IF(O277=O274,0,IF(O277=O273,0,IF(O277=O272,0,1)))))</f>
        <v>0</v>
      </c>
      <c r="AE277" s="418" t="s">
        <v>482</v>
      </c>
      <c r="AF277" s="418" t="str">
        <f t="shared" si="13"/>
        <v>??</v>
      </c>
      <c r="AG277" s="454">
        <f t="shared" si="15"/>
        <v>0</v>
      </c>
      <c r="AH277" s="418">
        <f>IF(M277=M276,0,IF(M277=M275,0,IF(M277=M274,0,IF(M277=M273,0,IF(M277=M272,0,1)))))</f>
        <v>0</v>
      </c>
    </row>
    <row r="278" spans="1:34" ht="12.95" customHeight="1" thickTop="1" thickBot="1">
      <c r="A278" s="1418"/>
      <c r="B278" s="1402"/>
      <c r="C278" s="1441"/>
      <c r="D278" s="1424"/>
      <c r="E278" s="1427"/>
      <c r="F278" s="1402"/>
      <c r="G278" s="1402"/>
      <c r="H278" s="1437"/>
      <c r="I278" s="1399"/>
      <c r="J278" s="1402"/>
      <c r="K278" s="1402"/>
      <c r="L278" s="1402"/>
      <c r="M278" s="455"/>
      <c r="N278" s="456"/>
      <c r="O278" s="457"/>
      <c r="P278" s="458"/>
      <c r="Q278" s="458"/>
      <c r="R278" s="484"/>
      <c r="S278" s="484"/>
      <c r="T278" s="484"/>
      <c r="U278" s="484"/>
      <c r="V278" s="459"/>
      <c r="W278" s="458"/>
      <c r="X278" s="1411"/>
      <c r="Y278" s="1411"/>
      <c r="Z278" s="1434" t="str">
        <f>IF(Z272&gt;9,"Błąd","")</f>
        <v/>
      </c>
      <c r="AA278" s="1446"/>
      <c r="AB278" s="1394"/>
      <c r="AC278" s="1431"/>
      <c r="AD278" s="418">
        <f>IF(O278=O277,0,IF(O278=O276,0,IF(O278=O275,0,IF(O278=O274,0,IF(O278=O273,0,IF(O278=O272,0,1))))))</f>
        <v>0</v>
      </c>
      <c r="AE278" s="418" t="s">
        <v>482</v>
      </c>
      <c r="AF278" s="418" t="str">
        <f t="shared" si="13"/>
        <v>??</v>
      </c>
      <c r="AG278" s="454">
        <f t="shared" si="15"/>
        <v>0</v>
      </c>
      <c r="AH278" s="418">
        <f>IF(M278=M277,0,IF(M278=M276,0,IF(M278=M275,0,IF(M278=M274,0,IF(M278=M273,0,IF(M278=M272,0,1))))))</f>
        <v>0</v>
      </c>
    </row>
    <row r="279" spans="1:34" ht="12.95" customHeight="1" thickTop="1" thickBot="1">
      <c r="A279" s="1418"/>
      <c r="B279" s="1402"/>
      <c r="C279" s="1441"/>
      <c r="D279" s="1424"/>
      <c r="E279" s="1427"/>
      <c r="F279" s="1402"/>
      <c r="G279" s="1402"/>
      <c r="H279" s="1437"/>
      <c r="I279" s="1399"/>
      <c r="J279" s="1402"/>
      <c r="K279" s="1402"/>
      <c r="L279" s="1402"/>
      <c r="M279" s="455"/>
      <c r="N279" s="456"/>
      <c r="O279" s="457"/>
      <c r="P279" s="458"/>
      <c r="Q279" s="458"/>
      <c r="R279" s="459"/>
      <c r="S279" s="459"/>
      <c r="T279" s="459"/>
      <c r="U279" s="459"/>
      <c r="V279" s="459"/>
      <c r="W279" s="458"/>
      <c r="X279" s="1411"/>
      <c r="Y279" s="1411"/>
      <c r="Z279" s="1434"/>
      <c r="AA279" s="1446"/>
      <c r="AB279" s="1394"/>
      <c r="AC279" s="1431"/>
      <c r="AD279" s="418">
        <f>IF(O279=O278,0,IF(O279=O277,0,IF(O279=O276,0,IF(O279=O275,0,IF(O279=O274,0,IF(O279=O273,0,IF(O279=O272,0,1)))))))</f>
        <v>0</v>
      </c>
      <c r="AE279" s="418" t="s">
        <v>482</v>
      </c>
      <c r="AF279" s="418" t="str">
        <f t="shared" si="13"/>
        <v>??</v>
      </c>
      <c r="AG279" s="454">
        <f>AG276</f>
        <v>0</v>
      </c>
      <c r="AH279" s="418">
        <f>IF(M279=M278,0,IF(M279=M277,0,IF(M279=M276,0,IF(M279=M275,0,IF(M279=M274,0,IF(M279=M273,0,IF(M279=M272,0,1)))))))</f>
        <v>0</v>
      </c>
    </row>
    <row r="280" spans="1:34" ht="12.95" customHeight="1" thickTop="1" thickBot="1">
      <c r="A280" s="1418"/>
      <c r="B280" s="1402"/>
      <c r="C280" s="1441"/>
      <c r="D280" s="1424"/>
      <c r="E280" s="1427"/>
      <c r="F280" s="1402"/>
      <c r="G280" s="1402"/>
      <c r="H280" s="1437"/>
      <c r="I280" s="1399"/>
      <c r="J280" s="1402"/>
      <c r="K280" s="1402"/>
      <c r="L280" s="1402"/>
      <c r="M280" s="455"/>
      <c r="N280" s="456"/>
      <c r="O280" s="457"/>
      <c r="P280" s="458"/>
      <c r="Q280" s="458"/>
      <c r="R280" s="459"/>
      <c r="S280" s="459"/>
      <c r="T280" s="459"/>
      <c r="U280" s="459"/>
      <c r="V280" s="459"/>
      <c r="W280" s="458"/>
      <c r="X280" s="1411"/>
      <c r="Y280" s="1411"/>
      <c r="Z280" s="1434"/>
      <c r="AA280" s="1446"/>
      <c r="AB280" s="1394"/>
      <c r="AC280" s="1431"/>
      <c r="AD280" s="418">
        <f>IF(O280=O279,0,IF(O280=O278,0,IF(O280=O277,0,IF(O280=O276,0,IF(O280=O275,0,IF(O280=O274,0,IF(O280=O273,0,IF(O280=31,0,1))))))))</f>
        <v>0</v>
      </c>
      <c r="AE280" s="418" t="s">
        <v>482</v>
      </c>
      <c r="AF280" s="418" t="str">
        <f t="shared" si="13"/>
        <v>??</v>
      </c>
      <c r="AG280" s="454">
        <f t="shared" si="15"/>
        <v>0</v>
      </c>
      <c r="AH280" s="418">
        <f>IF(M280=M279,0,IF(M280=M278,0,IF(M280=M277,0,IF(M280=M276,0,IF(M280=M275,0,IF(M280=M274,0,IF(M280=M273,0,IF(M280=M272,0,1))))))))</f>
        <v>0</v>
      </c>
    </row>
    <row r="281" spans="1:34" ht="12.95" customHeight="1" thickTop="1" thickBot="1">
      <c r="A281" s="1419"/>
      <c r="B281" s="1403"/>
      <c r="C281" s="1442"/>
      <c r="D281" s="1425"/>
      <c r="E281" s="1428"/>
      <c r="F281" s="1403"/>
      <c r="G281" s="1403"/>
      <c r="H281" s="1438"/>
      <c r="I281" s="1400"/>
      <c r="J281" s="1403"/>
      <c r="K281" s="1403"/>
      <c r="L281" s="1403"/>
      <c r="M281" s="462"/>
      <c r="N281" s="463"/>
      <c r="O281" s="464"/>
      <c r="P281" s="465"/>
      <c r="Q281" s="465"/>
      <c r="R281" s="466"/>
      <c r="S281" s="466"/>
      <c r="T281" s="466"/>
      <c r="U281" s="466"/>
      <c r="V281" s="466"/>
      <c r="W281" s="465"/>
      <c r="X281" s="1412"/>
      <c r="Y281" s="1412"/>
      <c r="Z281" s="1435"/>
      <c r="AA281" s="1446"/>
      <c r="AB281" s="1395"/>
      <c r="AC281" s="1431"/>
      <c r="AD281" s="418">
        <f>IF(O281=O280,0,IF(O281=O279,0,IF(O281=O278,0,IF(O281=O277,0,IF(O281=O276,0,IF(O281=O275,0,IF(O281=O274,0,IF(O281=O273,0,IF(O281=O272,0,1)))))))))</f>
        <v>0</v>
      </c>
      <c r="AE281" s="418" t="s">
        <v>482</v>
      </c>
      <c r="AF281" s="418" t="str">
        <f t="shared" si="13"/>
        <v>??</v>
      </c>
      <c r="AG281" s="454">
        <f t="shared" si="15"/>
        <v>0</v>
      </c>
      <c r="AH281" s="418">
        <f>IF(M281=M280,0,IF(M281=M279,0,IF(M281=M278,0,IF(M281=M277,0,IF(M281=M276,0,IF(M281=M275,0,IF(M281=M274,0,IF(M281=M273,0,IF(M281=M272,0,1)))))))))</f>
        <v>0</v>
      </c>
    </row>
    <row r="282" spans="1:34" ht="12.95" customHeight="1" thickTop="1" thickBot="1">
      <c r="A282" s="1418"/>
      <c r="B282" s="1401"/>
      <c r="C282" s="1441"/>
      <c r="D282" s="1423"/>
      <c r="E282" s="1426"/>
      <c r="F282" s="1401"/>
      <c r="G282" s="1401"/>
      <c r="H282" s="1436"/>
      <c r="I282" s="1439" t="s">
        <v>98</v>
      </c>
      <c r="J282" s="1401"/>
      <c r="K282" s="1401"/>
      <c r="L282" s="1401"/>
      <c r="M282" s="447"/>
      <c r="N282" s="448"/>
      <c r="O282" s="449"/>
      <c r="P282" s="450"/>
      <c r="Q282" s="450"/>
      <c r="R282" s="484"/>
      <c r="S282" s="484"/>
      <c r="T282" s="484"/>
      <c r="U282" s="484"/>
      <c r="V282" s="484"/>
      <c r="W282" s="485"/>
      <c r="X282" s="1410">
        <f>SUM(R282:W291)</f>
        <v>0</v>
      </c>
      <c r="Y282" s="1410">
        <f>IF(X282&gt;0,18,0)</f>
        <v>0</v>
      </c>
      <c r="Z282" s="1429">
        <f>IF((X282-Y282)&gt;=0,X282-Y282,0)</f>
        <v>0</v>
      </c>
      <c r="AA282" s="1446">
        <f>IF(X282&lt;Y282,X282,Y282)/IF(Y282=0,1,Y282)</f>
        <v>0</v>
      </c>
      <c r="AB282" s="1393" t="str">
        <f>IF(AA282=1,"pe",IF(AA282&gt;0,"ne",""))</f>
        <v/>
      </c>
      <c r="AC282" s="1431"/>
      <c r="AD282" s="418">
        <v>1</v>
      </c>
      <c r="AE282" s="418" t="s">
        <v>482</v>
      </c>
      <c r="AF282" s="418" t="str">
        <f t="shared" ref="AF282:AF345" si="16">$C$1</f>
        <v>??</v>
      </c>
      <c r="AG282" s="454">
        <f>$C282</f>
        <v>0</v>
      </c>
      <c r="AH282" s="419">
        <v>1</v>
      </c>
    </row>
    <row r="283" spans="1:34" ht="12.95" customHeight="1" thickTop="1" thickBot="1">
      <c r="A283" s="1418"/>
      <c r="B283" s="1402"/>
      <c r="C283" s="1441"/>
      <c r="D283" s="1424"/>
      <c r="E283" s="1427"/>
      <c r="F283" s="1402"/>
      <c r="G283" s="1402"/>
      <c r="H283" s="1437"/>
      <c r="I283" s="1440"/>
      <c r="J283" s="1402"/>
      <c r="K283" s="1402"/>
      <c r="L283" s="1402"/>
      <c r="M283" s="455"/>
      <c r="N283" s="456"/>
      <c r="O283" s="457"/>
      <c r="P283" s="458"/>
      <c r="Q283" s="458"/>
      <c r="R283" s="459"/>
      <c r="S283" s="459"/>
      <c r="T283" s="459"/>
      <c r="U283" s="459"/>
      <c r="V283" s="459"/>
      <c r="W283" s="458"/>
      <c r="X283" s="1411"/>
      <c r="Y283" s="1411"/>
      <c r="Z283" s="1430"/>
      <c r="AA283" s="1446"/>
      <c r="AB283" s="1394"/>
      <c r="AC283" s="1431"/>
      <c r="AD283" s="418">
        <f>IF(O283=O282,0,1)</f>
        <v>0</v>
      </c>
      <c r="AE283" s="418" t="s">
        <v>482</v>
      </c>
      <c r="AF283" s="418" t="str">
        <f t="shared" si="16"/>
        <v>??</v>
      </c>
      <c r="AG283" s="454">
        <f t="shared" si="15"/>
        <v>0</v>
      </c>
      <c r="AH283" s="418">
        <f>IF(M283=M282,0,1)</f>
        <v>0</v>
      </c>
    </row>
    <row r="284" spans="1:34" ht="12.95" customHeight="1" thickTop="1" thickBot="1">
      <c r="A284" s="1418"/>
      <c r="B284" s="1402"/>
      <c r="C284" s="1441"/>
      <c r="D284" s="1424"/>
      <c r="E284" s="1427"/>
      <c r="F284" s="1402"/>
      <c r="G284" s="1402"/>
      <c r="H284" s="1437"/>
      <c r="I284" s="1399"/>
      <c r="J284" s="1402"/>
      <c r="K284" s="1402"/>
      <c r="L284" s="1402"/>
      <c r="M284" s="455"/>
      <c r="N284" s="456"/>
      <c r="O284" s="457"/>
      <c r="P284" s="458"/>
      <c r="Q284" s="458"/>
      <c r="R284" s="459"/>
      <c r="S284" s="459"/>
      <c r="T284" s="459"/>
      <c r="U284" s="459"/>
      <c r="V284" s="459"/>
      <c r="W284" s="458"/>
      <c r="X284" s="1411"/>
      <c r="Y284" s="1411"/>
      <c r="Z284" s="1430"/>
      <c r="AA284" s="1446"/>
      <c r="AB284" s="1394"/>
      <c r="AC284" s="1431"/>
      <c r="AD284" s="418">
        <f>IF(O284=O283,0,IF(O284=O282,0,1))</f>
        <v>0</v>
      </c>
      <c r="AE284" s="418" t="s">
        <v>482</v>
      </c>
      <c r="AF284" s="418" t="str">
        <f t="shared" si="16"/>
        <v>??</v>
      </c>
      <c r="AG284" s="454">
        <f t="shared" si="15"/>
        <v>0</v>
      </c>
      <c r="AH284" s="418">
        <f>IF(M284=M283,0,IF(M284=M282,0,1))</f>
        <v>0</v>
      </c>
    </row>
    <row r="285" spans="1:34" ht="12.95" customHeight="1" thickTop="1" thickBot="1">
      <c r="A285" s="1418"/>
      <c r="B285" s="1402"/>
      <c r="C285" s="1441"/>
      <c r="D285" s="1424"/>
      <c r="E285" s="1427"/>
      <c r="F285" s="1402"/>
      <c r="G285" s="1402"/>
      <c r="H285" s="1437"/>
      <c r="I285" s="1399"/>
      <c r="J285" s="1402"/>
      <c r="K285" s="1402"/>
      <c r="L285" s="1402"/>
      <c r="M285" s="455"/>
      <c r="N285" s="456"/>
      <c r="O285" s="457"/>
      <c r="P285" s="458"/>
      <c r="Q285" s="458"/>
      <c r="R285" s="459"/>
      <c r="S285" s="459"/>
      <c r="T285" s="459"/>
      <c r="U285" s="459"/>
      <c r="V285" s="459"/>
      <c r="W285" s="458"/>
      <c r="X285" s="1411"/>
      <c r="Y285" s="1411"/>
      <c r="Z285" s="1430"/>
      <c r="AA285" s="1446"/>
      <c r="AB285" s="1394"/>
      <c r="AC285" s="1431"/>
      <c r="AD285" s="418">
        <f>IF(O285=O284,0,IF(O285=O283,0,IF(O285=O282,0,1)))</f>
        <v>0</v>
      </c>
      <c r="AE285" s="418" t="s">
        <v>482</v>
      </c>
      <c r="AF285" s="418" t="str">
        <f t="shared" si="16"/>
        <v>??</v>
      </c>
      <c r="AG285" s="454">
        <f t="shared" si="15"/>
        <v>0</v>
      </c>
      <c r="AH285" s="418">
        <f>IF(M285=M284,0,IF(M285=M283,0,IF(M285=M282,0,1)))</f>
        <v>0</v>
      </c>
    </row>
    <row r="286" spans="1:34" ht="12.95" customHeight="1" thickTop="1" thickBot="1">
      <c r="A286" s="1418"/>
      <c r="B286" s="1402"/>
      <c r="C286" s="1441"/>
      <c r="D286" s="1424"/>
      <c r="E286" s="1427"/>
      <c r="F286" s="1402"/>
      <c r="G286" s="1402"/>
      <c r="H286" s="1437"/>
      <c r="I286" s="1399"/>
      <c r="J286" s="1402"/>
      <c r="K286" s="1402"/>
      <c r="L286" s="1402"/>
      <c r="M286" s="455"/>
      <c r="N286" s="456"/>
      <c r="O286" s="457"/>
      <c r="P286" s="458"/>
      <c r="Q286" s="458"/>
      <c r="R286" s="484"/>
      <c r="S286" s="484"/>
      <c r="T286" s="484"/>
      <c r="U286" s="484"/>
      <c r="V286" s="459"/>
      <c r="W286" s="458"/>
      <c r="X286" s="1411"/>
      <c r="Y286" s="1411"/>
      <c r="Z286" s="1430"/>
      <c r="AA286" s="1446"/>
      <c r="AB286" s="1394"/>
      <c r="AC286" s="1431"/>
      <c r="AD286" s="418">
        <f>IF(O286=O285,0,IF(O286=O284,0,IF(O286=O283,0,IF(O286=O282,0,1))))</f>
        <v>0</v>
      </c>
      <c r="AE286" s="418" t="s">
        <v>482</v>
      </c>
      <c r="AF286" s="418" t="str">
        <f t="shared" si="16"/>
        <v>??</v>
      </c>
      <c r="AG286" s="454">
        <f t="shared" si="15"/>
        <v>0</v>
      </c>
      <c r="AH286" s="418">
        <f>IF(M286=M285,0,IF(M286=M284,0,IF(M286=M283,0,IF(M286=M282,0,1))))</f>
        <v>0</v>
      </c>
    </row>
    <row r="287" spans="1:34" ht="12.95" customHeight="1" thickTop="1" thickBot="1">
      <c r="A287" s="1418"/>
      <c r="B287" s="1402"/>
      <c r="C287" s="1441"/>
      <c r="D287" s="1424"/>
      <c r="E287" s="1427"/>
      <c r="F287" s="1402"/>
      <c r="G287" s="1402"/>
      <c r="H287" s="1437"/>
      <c r="I287" s="1399"/>
      <c r="J287" s="1402"/>
      <c r="K287" s="1402"/>
      <c r="L287" s="1402"/>
      <c r="M287" s="455"/>
      <c r="N287" s="456"/>
      <c r="O287" s="457"/>
      <c r="P287" s="458"/>
      <c r="Q287" s="458"/>
      <c r="R287" s="484"/>
      <c r="S287" s="484"/>
      <c r="T287" s="484"/>
      <c r="U287" s="484"/>
      <c r="V287" s="459"/>
      <c r="W287" s="458"/>
      <c r="X287" s="1411"/>
      <c r="Y287" s="1411"/>
      <c r="Z287" s="1430"/>
      <c r="AA287" s="1446"/>
      <c r="AB287" s="1394"/>
      <c r="AC287" s="1431"/>
      <c r="AD287" s="418">
        <f>IF(O287=O286,0,IF(O287=O285,0,IF(O287=O284,0,IF(O287=O283,0,IF(O287=O282,0,1)))))</f>
        <v>0</v>
      </c>
      <c r="AE287" s="418" t="s">
        <v>482</v>
      </c>
      <c r="AF287" s="418" t="str">
        <f t="shared" si="16"/>
        <v>??</v>
      </c>
      <c r="AG287" s="454">
        <f t="shared" si="15"/>
        <v>0</v>
      </c>
      <c r="AH287" s="418">
        <f>IF(M287=M286,0,IF(M287=M285,0,IF(M287=M284,0,IF(M287=M283,0,IF(M287=M282,0,1)))))</f>
        <v>0</v>
      </c>
    </row>
    <row r="288" spans="1:34" ht="12.95" customHeight="1" thickTop="1" thickBot="1">
      <c r="A288" s="1418"/>
      <c r="B288" s="1402"/>
      <c r="C288" s="1441"/>
      <c r="D288" s="1424"/>
      <c r="E288" s="1427"/>
      <c r="F288" s="1402"/>
      <c r="G288" s="1402"/>
      <c r="H288" s="1437"/>
      <c r="I288" s="1399"/>
      <c r="J288" s="1402"/>
      <c r="K288" s="1402"/>
      <c r="L288" s="1402"/>
      <c r="M288" s="455"/>
      <c r="N288" s="456"/>
      <c r="O288" s="457"/>
      <c r="P288" s="458"/>
      <c r="Q288" s="458"/>
      <c r="R288" s="484"/>
      <c r="S288" s="484"/>
      <c r="T288" s="484"/>
      <c r="U288" s="484"/>
      <c r="V288" s="459"/>
      <c r="W288" s="458"/>
      <c r="X288" s="1411"/>
      <c r="Y288" s="1411"/>
      <c r="Z288" s="1434" t="str">
        <f>IF(Z282&gt;9,"Błąd","")</f>
        <v/>
      </c>
      <c r="AA288" s="1446"/>
      <c r="AB288" s="1394"/>
      <c r="AC288" s="1431"/>
      <c r="AD288" s="418">
        <f>IF(O288=O287,0,IF(O288=O286,0,IF(O288=O285,0,IF(O288=O284,0,IF(O288=O283,0,IF(O288=O282,0,1))))))</f>
        <v>0</v>
      </c>
      <c r="AE288" s="418" t="s">
        <v>482</v>
      </c>
      <c r="AF288" s="418" t="str">
        <f t="shared" si="16"/>
        <v>??</v>
      </c>
      <c r="AG288" s="454">
        <f t="shared" si="15"/>
        <v>0</v>
      </c>
      <c r="AH288" s="418">
        <f>IF(M288=M287,0,IF(M288=M286,0,IF(M288=M285,0,IF(M288=M284,0,IF(M288=M283,0,IF(M288=M282,0,1))))))</f>
        <v>0</v>
      </c>
    </row>
    <row r="289" spans="1:34" ht="12.95" customHeight="1" thickTop="1" thickBot="1">
      <c r="A289" s="1418"/>
      <c r="B289" s="1402"/>
      <c r="C289" s="1441"/>
      <c r="D289" s="1424"/>
      <c r="E289" s="1427"/>
      <c r="F289" s="1402"/>
      <c r="G289" s="1402"/>
      <c r="H289" s="1437"/>
      <c r="I289" s="1399"/>
      <c r="J289" s="1402"/>
      <c r="K289" s="1402"/>
      <c r="L289" s="1402"/>
      <c r="M289" s="455"/>
      <c r="N289" s="456"/>
      <c r="O289" s="457"/>
      <c r="P289" s="458"/>
      <c r="Q289" s="458"/>
      <c r="R289" s="459"/>
      <c r="S289" s="459"/>
      <c r="T289" s="459"/>
      <c r="U289" s="459"/>
      <c r="V289" s="459"/>
      <c r="W289" s="458"/>
      <c r="X289" s="1411"/>
      <c r="Y289" s="1411"/>
      <c r="Z289" s="1434"/>
      <c r="AA289" s="1446"/>
      <c r="AB289" s="1394"/>
      <c r="AC289" s="1431"/>
      <c r="AD289" s="418">
        <f>IF(O289=O288,0,IF(O289=O287,0,IF(O289=O286,0,IF(O289=O285,0,IF(O289=O284,0,IF(O289=O283,0,IF(O289=O282,0,1)))))))</f>
        <v>0</v>
      </c>
      <c r="AE289" s="418" t="s">
        <v>482</v>
      </c>
      <c r="AF289" s="418" t="str">
        <f t="shared" si="16"/>
        <v>??</v>
      </c>
      <c r="AG289" s="454">
        <f>AG286</f>
        <v>0</v>
      </c>
      <c r="AH289" s="418">
        <f>IF(M289=M288,0,IF(M289=M287,0,IF(M289=M286,0,IF(M289=M285,0,IF(M289=M284,0,IF(M289=M283,0,IF(M289=M282,0,1)))))))</f>
        <v>0</v>
      </c>
    </row>
    <row r="290" spans="1:34" ht="12.95" customHeight="1" thickTop="1" thickBot="1">
      <c r="A290" s="1418"/>
      <c r="B290" s="1402"/>
      <c r="C290" s="1441"/>
      <c r="D290" s="1424"/>
      <c r="E290" s="1427"/>
      <c r="F290" s="1402"/>
      <c r="G290" s="1402"/>
      <c r="H290" s="1437"/>
      <c r="I290" s="1399"/>
      <c r="J290" s="1402"/>
      <c r="K290" s="1402"/>
      <c r="L290" s="1402"/>
      <c r="M290" s="455"/>
      <c r="N290" s="456"/>
      <c r="O290" s="457"/>
      <c r="P290" s="458"/>
      <c r="Q290" s="458"/>
      <c r="R290" s="459"/>
      <c r="S290" s="459"/>
      <c r="T290" s="459"/>
      <c r="U290" s="459"/>
      <c r="V290" s="459"/>
      <c r="W290" s="458"/>
      <c r="X290" s="1411"/>
      <c r="Y290" s="1411"/>
      <c r="Z290" s="1434"/>
      <c r="AA290" s="1446"/>
      <c r="AB290" s="1394"/>
      <c r="AC290" s="1431"/>
      <c r="AD290" s="418">
        <f>IF(O290=O289,0,IF(O290=O288,0,IF(O290=O287,0,IF(O290=O286,0,IF(O290=O285,0,IF(O290=O284,0,IF(O290=O283,0,IF(O290=31,0,1))))))))</f>
        <v>0</v>
      </c>
      <c r="AE290" s="418" t="s">
        <v>482</v>
      </c>
      <c r="AF290" s="418" t="str">
        <f t="shared" si="16"/>
        <v>??</v>
      </c>
      <c r="AG290" s="454">
        <f t="shared" si="15"/>
        <v>0</v>
      </c>
      <c r="AH290" s="418">
        <f>IF(M290=M289,0,IF(M290=M288,0,IF(M290=M287,0,IF(M290=M286,0,IF(M290=M285,0,IF(M290=M284,0,IF(M290=M283,0,IF(M290=M282,0,1))))))))</f>
        <v>0</v>
      </c>
    </row>
    <row r="291" spans="1:34" ht="12.95" customHeight="1" thickTop="1" thickBot="1">
      <c r="A291" s="1419"/>
      <c r="B291" s="1403"/>
      <c r="C291" s="1442"/>
      <c r="D291" s="1425"/>
      <c r="E291" s="1428"/>
      <c r="F291" s="1403"/>
      <c r="G291" s="1403"/>
      <c r="H291" s="1438"/>
      <c r="I291" s="1400"/>
      <c r="J291" s="1403"/>
      <c r="K291" s="1403"/>
      <c r="L291" s="1403"/>
      <c r="M291" s="462"/>
      <c r="N291" s="463"/>
      <c r="O291" s="464"/>
      <c r="P291" s="465"/>
      <c r="Q291" s="465"/>
      <c r="R291" s="466"/>
      <c r="S291" s="466"/>
      <c r="T291" s="466"/>
      <c r="U291" s="466"/>
      <c r="V291" s="466"/>
      <c r="W291" s="465"/>
      <c r="X291" s="1412"/>
      <c r="Y291" s="1412"/>
      <c r="Z291" s="1435"/>
      <c r="AA291" s="1446"/>
      <c r="AB291" s="1395"/>
      <c r="AC291" s="1431"/>
      <c r="AD291" s="418">
        <f>IF(O291=O290,0,IF(O291=O289,0,IF(O291=O288,0,IF(O291=O287,0,IF(O291=O286,0,IF(O291=O285,0,IF(O291=O284,0,IF(O291=O283,0,IF(O291=O282,0,1)))))))))</f>
        <v>0</v>
      </c>
      <c r="AE291" s="418" t="s">
        <v>482</v>
      </c>
      <c r="AF291" s="418" t="str">
        <f t="shared" si="16"/>
        <v>??</v>
      </c>
      <c r="AG291" s="454">
        <f t="shared" si="15"/>
        <v>0</v>
      </c>
      <c r="AH291" s="418">
        <f>IF(M291=M290,0,IF(M291=M289,0,IF(M291=M288,0,IF(M291=M287,0,IF(M291=M286,0,IF(M291=M285,0,IF(M291=M284,0,IF(M291=M283,0,IF(M291=M282,0,1)))))))))</f>
        <v>0</v>
      </c>
    </row>
    <row r="292" spans="1:34" ht="12.95" customHeight="1" thickTop="1" thickBot="1">
      <c r="A292" s="1418"/>
      <c r="B292" s="1401"/>
      <c r="C292" s="1441"/>
      <c r="D292" s="1423"/>
      <c r="E292" s="1426"/>
      <c r="F292" s="1401"/>
      <c r="G292" s="1401"/>
      <c r="H292" s="1436"/>
      <c r="I292" s="1439" t="s">
        <v>98</v>
      </c>
      <c r="J292" s="1401"/>
      <c r="K292" s="1401"/>
      <c r="L292" s="1401"/>
      <c r="M292" s="447"/>
      <c r="N292" s="448"/>
      <c r="O292" s="449"/>
      <c r="P292" s="450"/>
      <c r="Q292" s="450"/>
      <c r="R292" s="484"/>
      <c r="S292" s="484"/>
      <c r="T292" s="484"/>
      <c r="U292" s="484"/>
      <c r="V292" s="484"/>
      <c r="W292" s="485"/>
      <c r="X292" s="1410">
        <f>SUM(R292:W301)</f>
        <v>0</v>
      </c>
      <c r="Y292" s="1410">
        <f>IF(X292&gt;0,18,0)</f>
        <v>0</v>
      </c>
      <c r="Z292" s="1429">
        <f>IF((X292-Y292)&gt;=0,X292-Y292,0)</f>
        <v>0</v>
      </c>
      <c r="AA292" s="1446">
        <f>IF(X292&lt;Y292,X292,Y292)/IF(Y292=0,1,Y292)</f>
        <v>0</v>
      </c>
      <c r="AB292" s="1393" t="str">
        <f>IF(AA292=1,"pe",IF(AA292&gt;0,"ne",""))</f>
        <v/>
      </c>
      <c r="AC292" s="1431"/>
      <c r="AD292" s="418">
        <v>1</v>
      </c>
      <c r="AE292" s="418" t="s">
        <v>482</v>
      </c>
      <c r="AF292" s="418" t="str">
        <f t="shared" si="16"/>
        <v>??</v>
      </c>
      <c r="AG292" s="454">
        <f>$C292</f>
        <v>0</v>
      </c>
      <c r="AH292" s="419">
        <v>1</v>
      </c>
    </row>
    <row r="293" spans="1:34" ht="12.95" customHeight="1" thickTop="1" thickBot="1">
      <c r="A293" s="1418"/>
      <c r="B293" s="1402"/>
      <c r="C293" s="1441"/>
      <c r="D293" s="1424"/>
      <c r="E293" s="1427"/>
      <c r="F293" s="1402"/>
      <c r="G293" s="1402"/>
      <c r="H293" s="1437"/>
      <c r="I293" s="1440"/>
      <c r="J293" s="1402"/>
      <c r="K293" s="1402"/>
      <c r="L293" s="1402"/>
      <c r="M293" s="455"/>
      <c r="N293" s="456"/>
      <c r="O293" s="457"/>
      <c r="P293" s="458"/>
      <c r="Q293" s="458"/>
      <c r="R293" s="459"/>
      <c r="S293" s="459"/>
      <c r="T293" s="459"/>
      <c r="U293" s="459"/>
      <c r="V293" s="459"/>
      <c r="W293" s="458"/>
      <c r="X293" s="1411"/>
      <c r="Y293" s="1411"/>
      <c r="Z293" s="1430"/>
      <c r="AA293" s="1446"/>
      <c r="AB293" s="1394"/>
      <c r="AC293" s="1431"/>
      <c r="AD293" s="418">
        <f>IF(O293=O292,0,1)</f>
        <v>0</v>
      </c>
      <c r="AE293" s="418" t="s">
        <v>482</v>
      </c>
      <c r="AF293" s="418" t="str">
        <f t="shared" si="16"/>
        <v>??</v>
      </c>
      <c r="AG293" s="454">
        <f t="shared" si="15"/>
        <v>0</v>
      </c>
      <c r="AH293" s="418">
        <f>IF(M293=M292,0,1)</f>
        <v>0</v>
      </c>
    </row>
    <row r="294" spans="1:34" ht="12.95" customHeight="1" thickTop="1" thickBot="1">
      <c r="A294" s="1418"/>
      <c r="B294" s="1402"/>
      <c r="C294" s="1441"/>
      <c r="D294" s="1424"/>
      <c r="E294" s="1427"/>
      <c r="F294" s="1402"/>
      <c r="G294" s="1402"/>
      <c r="H294" s="1437"/>
      <c r="I294" s="1399"/>
      <c r="J294" s="1402"/>
      <c r="K294" s="1402"/>
      <c r="L294" s="1402"/>
      <c r="M294" s="455"/>
      <c r="N294" s="456"/>
      <c r="O294" s="457"/>
      <c r="P294" s="458"/>
      <c r="Q294" s="458"/>
      <c r="R294" s="459"/>
      <c r="S294" s="459"/>
      <c r="T294" s="459"/>
      <c r="U294" s="459"/>
      <c r="V294" s="459"/>
      <c r="W294" s="458"/>
      <c r="X294" s="1411"/>
      <c r="Y294" s="1411"/>
      <c r="Z294" s="1430"/>
      <c r="AA294" s="1446"/>
      <c r="AB294" s="1394"/>
      <c r="AC294" s="1431"/>
      <c r="AD294" s="418">
        <f>IF(O294=O293,0,IF(O294=O292,0,1))</f>
        <v>0</v>
      </c>
      <c r="AE294" s="418" t="s">
        <v>482</v>
      </c>
      <c r="AF294" s="418" t="str">
        <f t="shared" si="16"/>
        <v>??</v>
      </c>
      <c r="AG294" s="454">
        <f t="shared" si="15"/>
        <v>0</v>
      </c>
      <c r="AH294" s="418">
        <f>IF(M294=M293,0,IF(M294=M292,0,1))</f>
        <v>0</v>
      </c>
    </row>
    <row r="295" spans="1:34" ht="12.95" customHeight="1" thickTop="1" thickBot="1">
      <c r="A295" s="1418"/>
      <c r="B295" s="1402"/>
      <c r="C295" s="1441"/>
      <c r="D295" s="1424"/>
      <c r="E295" s="1427"/>
      <c r="F295" s="1402"/>
      <c r="G295" s="1402"/>
      <c r="H295" s="1437"/>
      <c r="I295" s="1399"/>
      <c r="J295" s="1402"/>
      <c r="K295" s="1402"/>
      <c r="L295" s="1402"/>
      <c r="M295" s="455"/>
      <c r="N295" s="456"/>
      <c r="O295" s="457"/>
      <c r="P295" s="458"/>
      <c r="Q295" s="458"/>
      <c r="R295" s="459"/>
      <c r="S295" s="459"/>
      <c r="T295" s="459"/>
      <c r="U295" s="459"/>
      <c r="V295" s="459"/>
      <c r="W295" s="458"/>
      <c r="X295" s="1411"/>
      <c r="Y295" s="1411"/>
      <c r="Z295" s="1430"/>
      <c r="AA295" s="1446"/>
      <c r="AB295" s="1394"/>
      <c r="AC295" s="1431"/>
      <c r="AD295" s="418">
        <f>IF(O295=O294,0,IF(O295=O293,0,IF(O295=O292,0,1)))</f>
        <v>0</v>
      </c>
      <c r="AE295" s="418" t="s">
        <v>482</v>
      </c>
      <c r="AF295" s="418" t="str">
        <f t="shared" si="16"/>
        <v>??</v>
      </c>
      <c r="AG295" s="454">
        <f t="shared" si="15"/>
        <v>0</v>
      </c>
      <c r="AH295" s="418">
        <f>IF(M295=M294,0,IF(M295=M293,0,IF(M295=M292,0,1)))</f>
        <v>0</v>
      </c>
    </row>
    <row r="296" spans="1:34" ht="12.95" customHeight="1" thickTop="1" thickBot="1">
      <c r="A296" s="1418"/>
      <c r="B296" s="1402"/>
      <c r="C296" s="1441"/>
      <c r="D296" s="1424"/>
      <c r="E296" s="1427"/>
      <c r="F296" s="1402"/>
      <c r="G296" s="1402"/>
      <c r="H296" s="1437"/>
      <c r="I296" s="1399"/>
      <c r="J296" s="1402"/>
      <c r="K296" s="1402"/>
      <c r="L296" s="1402"/>
      <c r="M296" s="455"/>
      <c r="N296" s="456"/>
      <c r="O296" s="457"/>
      <c r="P296" s="458"/>
      <c r="Q296" s="458"/>
      <c r="R296" s="484"/>
      <c r="S296" s="484"/>
      <c r="T296" s="484"/>
      <c r="U296" s="484"/>
      <c r="V296" s="459"/>
      <c r="W296" s="458"/>
      <c r="X296" s="1411"/>
      <c r="Y296" s="1411"/>
      <c r="Z296" s="1430"/>
      <c r="AA296" s="1446"/>
      <c r="AB296" s="1394"/>
      <c r="AC296" s="1431"/>
      <c r="AD296" s="418">
        <f>IF(O296=O295,0,IF(O296=O294,0,IF(O296=O293,0,IF(O296=O292,0,1))))</f>
        <v>0</v>
      </c>
      <c r="AE296" s="418" t="s">
        <v>482</v>
      </c>
      <c r="AF296" s="418" t="str">
        <f t="shared" si="16"/>
        <v>??</v>
      </c>
      <c r="AG296" s="454">
        <f t="shared" si="15"/>
        <v>0</v>
      </c>
      <c r="AH296" s="418">
        <f>IF(M296=M295,0,IF(M296=M294,0,IF(M296=M293,0,IF(M296=M292,0,1))))</f>
        <v>0</v>
      </c>
    </row>
    <row r="297" spans="1:34" ht="12.95" customHeight="1" thickTop="1" thickBot="1">
      <c r="A297" s="1418"/>
      <c r="B297" s="1402"/>
      <c r="C297" s="1441"/>
      <c r="D297" s="1424"/>
      <c r="E297" s="1427"/>
      <c r="F297" s="1402"/>
      <c r="G297" s="1402"/>
      <c r="H297" s="1437"/>
      <c r="I297" s="1399"/>
      <c r="J297" s="1402"/>
      <c r="K297" s="1402"/>
      <c r="L297" s="1402"/>
      <c r="M297" s="455"/>
      <c r="N297" s="456"/>
      <c r="O297" s="457"/>
      <c r="P297" s="458"/>
      <c r="Q297" s="458"/>
      <c r="R297" s="484"/>
      <c r="S297" s="484"/>
      <c r="T297" s="484"/>
      <c r="U297" s="484"/>
      <c r="V297" s="459"/>
      <c r="W297" s="458"/>
      <c r="X297" s="1411"/>
      <c r="Y297" s="1411"/>
      <c r="Z297" s="1430"/>
      <c r="AA297" s="1446"/>
      <c r="AB297" s="1394"/>
      <c r="AC297" s="1431"/>
      <c r="AD297" s="418">
        <f>IF(O297=O296,0,IF(O297=O295,0,IF(O297=O294,0,IF(O297=O293,0,IF(O297=O292,0,1)))))</f>
        <v>0</v>
      </c>
      <c r="AE297" s="418" t="s">
        <v>482</v>
      </c>
      <c r="AF297" s="418" t="str">
        <f t="shared" si="16"/>
        <v>??</v>
      </c>
      <c r="AG297" s="454">
        <f t="shared" si="15"/>
        <v>0</v>
      </c>
      <c r="AH297" s="418">
        <f>IF(M297=M296,0,IF(M297=M295,0,IF(M297=M294,0,IF(M297=M293,0,IF(M297=M292,0,1)))))</f>
        <v>0</v>
      </c>
    </row>
    <row r="298" spans="1:34" ht="12.95" customHeight="1" thickTop="1" thickBot="1">
      <c r="A298" s="1418"/>
      <c r="B298" s="1402"/>
      <c r="C298" s="1441"/>
      <c r="D298" s="1424"/>
      <c r="E298" s="1427"/>
      <c r="F298" s="1402"/>
      <c r="G298" s="1402"/>
      <c r="H298" s="1437"/>
      <c r="I298" s="1399"/>
      <c r="J298" s="1402"/>
      <c r="K298" s="1402"/>
      <c r="L298" s="1402"/>
      <c r="M298" s="455"/>
      <c r="N298" s="456"/>
      <c r="O298" s="457"/>
      <c r="P298" s="458"/>
      <c r="Q298" s="458"/>
      <c r="R298" s="484"/>
      <c r="S298" s="484"/>
      <c r="T298" s="484"/>
      <c r="U298" s="484"/>
      <c r="V298" s="459"/>
      <c r="W298" s="458"/>
      <c r="X298" s="1411"/>
      <c r="Y298" s="1411"/>
      <c r="Z298" s="1434" t="str">
        <f>IF(Z292&gt;9,"Błąd","")</f>
        <v/>
      </c>
      <c r="AA298" s="1446"/>
      <c r="AB298" s="1394"/>
      <c r="AC298" s="1431"/>
      <c r="AD298" s="418">
        <f>IF(O298=O297,0,IF(O298=O296,0,IF(O298=O295,0,IF(O298=O294,0,IF(O298=O293,0,IF(O298=O292,0,1))))))</f>
        <v>0</v>
      </c>
      <c r="AE298" s="418" t="s">
        <v>482</v>
      </c>
      <c r="AF298" s="418" t="str">
        <f t="shared" si="16"/>
        <v>??</v>
      </c>
      <c r="AG298" s="454">
        <f t="shared" si="15"/>
        <v>0</v>
      </c>
      <c r="AH298" s="418">
        <f>IF(M298=M297,0,IF(M298=M296,0,IF(M298=M295,0,IF(M298=M294,0,IF(M298=M293,0,IF(M298=M292,0,1))))))</f>
        <v>0</v>
      </c>
    </row>
    <row r="299" spans="1:34" ht="12.95" customHeight="1" thickTop="1" thickBot="1">
      <c r="A299" s="1418"/>
      <c r="B299" s="1402"/>
      <c r="C299" s="1441"/>
      <c r="D299" s="1424"/>
      <c r="E299" s="1427"/>
      <c r="F299" s="1402"/>
      <c r="G299" s="1402"/>
      <c r="H299" s="1437"/>
      <c r="I299" s="1399"/>
      <c r="J299" s="1402"/>
      <c r="K299" s="1402"/>
      <c r="L299" s="1402"/>
      <c r="M299" s="455"/>
      <c r="N299" s="456"/>
      <c r="O299" s="457"/>
      <c r="P299" s="458"/>
      <c r="Q299" s="458"/>
      <c r="R299" s="459"/>
      <c r="S299" s="459"/>
      <c r="T299" s="459"/>
      <c r="U299" s="459"/>
      <c r="V299" s="459"/>
      <c r="W299" s="458"/>
      <c r="X299" s="1411"/>
      <c r="Y299" s="1411"/>
      <c r="Z299" s="1434"/>
      <c r="AA299" s="1446"/>
      <c r="AB299" s="1394"/>
      <c r="AC299" s="1431"/>
      <c r="AD299" s="418">
        <f>IF(O299=O298,0,IF(O299=O297,0,IF(O299=O296,0,IF(O299=O295,0,IF(O299=O294,0,IF(O299=O293,0,IF(O299=O292,0,1)))))))</f>
        <v>0</v>
      </c>
      <c r="AE299" s="418" t="s">
        <v>482</v>
      </c>
      <c r="AF299" s="418" t="str">
        <f t="shared" si="16"/>
        <v>??</v>
      </c>
      <c r="AG299" s="454">
        <f>AG296</f>
        <v>0</v>
      </c>
      <c r="AH299" s="418">
        <f>IF(M299=M298,0,IF(M299=M297,0,IF(M299=M296,0,IF(M299=M295,0,IF(M299=M294,0,IF(M299=M293,0,IF(M299=M292,0,1)))))))</f>
        <v>0</v>
      </c>
    </row>
    <row r="300" spans="1:34" ht="12.95" customHeight="1" thickTop="1" thickBot="1">
      <c r="A300" s="1418"/>
      <c r="B300" s="1402"/>
      <c r="C300" s="1441"/>
      <c r="D300" s="1424"/>
      <c r="E300" s="1427"/>
      <c r="F300" s="1402"/>
      <c r="G300" s="1402"/>
      <c r="H300" s="1437"/>
      <c r="I300" s="1399"/>
      <c r="J300" s="1402"/>
      <c r="K300" s="1402"/>
      <c r="L300" s="1402"/>
      <c r="M300" s="455"/>
      <c r="N300" s="456"/>
      <c r="O300" s="457"/>
      <c r="P300" s="458"/>
      <c r="Q300" s="458"/>
      <c r="R300" s="459"/>
      <c r="S300" s="459"/>
      <c r="T300" s="459"/>
      <c r="U300" s="459"/>
      <c r="V300" s="459"/>
      <c r="W300" s="458"/>
      <c r="X300" s="1411"/>
      <c r="Y300" s="1411"/>
      <c r="Z300" s="1434"/>
      <c r="AA300" s="1446"/>
      <c r="AB300" s="1394"/>
      <c r="AC300" s="1431"/>
      <c r="AD300" s="418">
        <f>IF(O300=O299,0,IF(O300=O298,0,IF(O300=O297,0,IF(O300=O296,0,IF(O300=O295,0,IF(O300=O294,IF(O300=O293,0,IF(O300=31,0,1))))))))</f>
        <v>0</v>
      </c>
      <c r="AE300" s="418" t="s">
        <v>482</v>
      </c>
      <c r="AF300" s="418" t="str">
        <f t="shared" si="16"/>
        <v>??</v>
      </c>
      <c r="AG300" s="454">
        <f t="shared" si="15"/>
        <v>0</v>
      </c>
      <c r="AH300" s="418">
        <f>IF(M300=M299,0,IF(M300=M298,0,IF(M300=M297,0,IF(M300=M296,0,IF(M300=M295,0,IF(M300=M294,0,IF(M300=M293,0,IF(M300=M292,0,1))))))))</f>
        <v>0</v>
      </c>
    </row>
    <row r="301" spans="1:34" ht="12.95" customHeight="1" thickTop="1" thickBot="1">
      <c r="A301" s="1419"/>
      <c r="B301" s="1403"/>
      <c r="C301" s="1442"/>
      <c r="D301" s="1425"/>
      <c r="E301" s="1428"/>
      <c r="F301" s="1403"/>
      <c r="G301" s="1403"/>
      <c r="H301" s="1438"/>
      <c r="I301" s="1400"/>
      <c r="J301" s="1403"/>
      <c r="K301" s="1403"/>
      <c r="L301" s="1403"/>
      <c r="M301" s="462"/>
      <c r="N301" s="463"/>
      <c r="O301" s="464"/>
      <c r="P301" s="465"/>
      <c r="Q301" s="465"/>
      <c r="R301" s="466"/>
      <c r="S301" s="466"/>
      <c r="T301" s="466"/>
      <c r="U301" s="466"/>
      <c r="V301" s="466"/>
      <c r="W301" s="465"/>
      <c r="X301" s="1412"/>
      <c r="Y301" s="1412"/>
      <c r="Z301" s="1435"/>
      <c r="AA301" s="1446"/>
      <c r="AB301" s="1395"/>
      <c r="AC301" s="1431"/>
      <c r="AD301" s="418">
        <f>IF(O301=O300,0,IF(O301=O299,0,IF(O301=O298,0,IF(O301=O297,0,IF(O301=O296,0,IF(O301=O295,0,IF(O301=O294,0,IF(O301=O293,0,IF(O301=O292,0,1)))))))))</f>
        <v>0</v>
      </c>
      <c r="AE301" s="418" t="s">
        <v>482</v>
      </c>
      <c r="AF301" s="418" t="str">
        <f t="shared" si="16"/>
        <v>??</v>
      </c>
      <c r="AG301" s="454">
        <f t="shared" si="15"/>
        <v>0</v>
      </c>
      <c r="AH301" s="418">
        <f>IF(M301=M300,0,IF(M301=M299,0,IF(M301=M298,0,IF(M301=M297,0,IF(M301=M296,0,IF(M301=M295,0,IF(M301=M294,0,IF(M301=M293,0,IF(M301=M292,0,1)))))))))</f>
        <v>0</v>
      </c>
    </row>
    <row r="302" spans="1:34" ht="12.95" customHeight="1" thickTop="1" thickBot="1">
      <c r="A302" s="1418"/>
      <c r="B302" s="1401"/>
      <c r="C302" s="1441"/>
      <c r="D302" s="1423"/>
      <c r="E302" s="1426"/>
      <c r="F302" s="1401"/>
      <c r="G302" s="1401"/>
      <c r="H302" s="1436"/>
      <c r="I302" s="1439" t="s">
        <v>98</v>
      </c>
      <c r="J302" s="1401"/>
      <c r="K302" s="1401"/>
      <c r="L302" s="1401"/>
      <c r="M302" s="447"/>
      <c r="N302" s="448"/>
      <c r="O302" s="449"/>
      <c r="P302" s="450"/>
      <c r="Q302" s="450"/>
      <c r="R302" s="484"/>
      <c r="S302" s="484"/>
      <c r="T302" s="484"/>
      <c r="U302" s="484"/>
      <c r="V302" s="484"/>
      <c r="W302" s="485"/>
      <c r="X302" s="1410">
        <f>SUM(R302:W311)</f>
        <v>0</v>
      </c>
      <c r="Y302" s="1411">
        <f>IF(X302&gt;0,18,0)</f>
        <v>0</v>
      </c>
      <c r="Z302" s="1429">
        <f>IF((X302-Y302)&gt;=0,X302-Y302,0)</f>
        <v>0</v>
      </c>
      <c r="AA302" s="1446">
        <f>IF(X302&lt;Y302,X302,Y302)/IF(Y302=0,1,Y302)</f>
        <v>0</v>
      </c>
      <c r="AB302" s="1393" t="str">
        <f>IF(AA302=1,"pe",IF(AA302&gt;0,"ne",""))</f>
        <v/>
      </c>
      <c r="AC302" s="1431"/>
      <c r="AD302" s="418">
        <v>1</v>
      </c>
      <c r="AE302" s="418" t="s">
        <v>482</v>
      </c>
      <c r="AF302" s="418" t="str">
        <f t="shared" si="16"/>
        <v>??</v>
      </c>
      <c r="AG302" s="454">
        <f>$C302</f>
        <v>0</v>
      </c>
      <c r="AH302" s="419">
        <v>1</v>
      </c>
    </row>
    <row r="303" spans="1:34" ht="12.95" customHeight="1" thickTop="1" thickBot="1">
      <c r="A303" s="1418"/>
      <c r="B303" s="1402"/>
      <c r="C303" s="1441"/>
      <c r="D303" s="1424"/>
      <c r="E303" s="1427"/>
      <c r="F303" s="1402"/>
      <c r="G303" s="1402"/>
      <c r="H303" s="1437"/>
      <c r="I303" s="1440"/>
      <c r="J303" s="1402"/>
      <c r="K303" s="1402"/>
      <c r="L303" s="1402"/>
      <c r="M303" s="455"/>
      <c r="N303" s="456"/>
      <c r="O303" s="457"/>
      <c r="P303" s="458"/>
      <c r="Q303" s="458"/>
      <c r="R303" s="459"/>
      <c r="S303" s="459"/>
      <c r="T303" s="459"/>
      <c r="U303" s="459"/>
      <c r="V303" s="459"/>
      <c r="W303" s="458"/>
      <c r="X303" s="1411"/>
      <c r="Y303" s="1411"/>
      <c r="Z303" s="1430"/>
      <c r="AA303" s="1446"/>
      <c r="AB303" s="1394"/>
      <c r="AC303" s="1431"/>
      <c r="AD303" s="418">
        <f>IF(O303=O302,0,1)</f>
        <v>0</v>
      </c>
      <c r="AE303" s="418" t="s">
        <v>482</v>
      </c>
      <c r="AF303" s="418" t="str">
        <f t="shared" si="16"/>
        <v>??</v>
      </c>
      <c r="AG303" s="454">
        <f t="shared" si="15"/>
        <v>0</v>
      </c>
      <c r="AH303" s="418">
        <f>IF(M303=M302,0,1)</f>
        <v>0</v>
      </c>
    </row>
    <row r="304" spans="1:34" ht="12.95" customHeight="1" thickTop="1" thickBot="1">
      <c r="A304" s="1418"/>
      <c r="B304" s="1402"/>
      <c r="C304" s="1441"/>
      <c r="D304" s="1424"/>
      <c r="E304" s="1427"/>
      <c r="F304" s="1402"/>
      <c r="G304" s="1402"/>
      <c r="H304" s="1437"/>
      <c r="I304" s="1399"/>
      <c r="J304" s="1402"/>
      <c r="K304" s="1402"/>
      <c r="L304" s="1402"/>
      <c r="M304" s="455"/>
      <c r="N304" s="456"/>
      <c r="O304" s="457"/>
      <c r="P304" s="458"/>
      <c r="Q304" s="458"/>
      <c r="R304" s="459"/>
      <c r="S304" s="459"/>
      <c r="T304" s="459"/>
      <c r="U304" s="459"/>
      <c r="V304" s="459"/>
      <c r="W304" s="458"/>
      <c r="X304" s="1411"/>
      <c r="Y304" s="1411"/>
      <c r="Z304" s="1430"/>
      <c r="AA304" s="1446"/>
      <c r="AB304" s="1394"/>
      <c r="AC304" s="1431"/>
      <c r="AD304" s="418">
        <f>IF(O304=O303,0,IF(O304=O302,0,1))</f>
        <v>0</v>
      </c>
      <c r="AE304" s="418" t="s">
        <v>482</v>
      </c>
      <c r="AF304" s="418" t="str">
        <f t="shared" si="16"/>
        <v>??</v>
      </c>
      <c r="AG304" s="454">
        <f t="shared" si="15"/>
        <v>0</v>
      </c>
      <c r="AH304" s="418">
        <f>IF(M304=M303,0,IF(M304=M302,0,1))</f>
        <v>0</v>
      </c>
    </row>
    <row r="305" spans="1:34" ht="12.95" customHeight="1" thickTop="1" thickBot="1">
      <c r="A305" s="1418"/>
      <c r="B305" s="1402"/>
      <c r="C305" s="1441"/>
      <c r="D305" s="1424"/>
      <c r="E305" s="1427"/>
      <c r="F305" s="1402"/>
      <c r="G305" s="1402"/>
      <c r="H305" s="1437"/>
      <c r="I305" s="1399"/>
      <c r="J305" s="1402"/>
      <c r="K305" s="1402"/>
      <c r="L305" s="1402"/>
      <c r="M305" s="455"/>
      <c r="N305" s="456"/>
      <c r="O305" s="457"/>
      <c r="P305" s="458"/>
      <c r="Q305" s="458"/>
      <c r="R305" s="459"/>
      <c r="S305" s="459"/>
      <c r="T305" s="459"/>
      <c r="U305" s="459"/>
      <c r="V305" s="459"/>
      <c r="W305" s="458"/>
      <c r="X305" s="1411"/>
      <c r="Y305" s="1411"/>
      <c r="Z305" s="1430"/>
      <c r="AA305" s="1446"/>
      <c r="AB305" s="1394"/>
      <c r="AC305" s="1431"/>
      <c r="AD305" s="418">
        <f>IF(O305=O304,0,IF(O305=O303,0,IF(O305=O302,0,1)))</f>
        <v>0</v>
      </c>
      <c r="AE305" s="418" t="s">
        <v>482</v>
      </c>
      <c r="AF305" s="418" t="str">
        <f t="shared" si="16"/>
        <v>??</v>
      </c>
      <c r="AG305" s="454">
        <f t="shared" si="15"/>
        <v>0</v>
      </c>
      <c r="AH305" s="418">
        <f>IF(M305=M304,0,IF(M305=M303,0,IF(M305=M302,0,1)))</f>
        <v>0</v>
      </c>
    </row>
    <row r="306" spans="1:34" ht="12.95" customHeight="1" thickTop="1" thickBot="1">
      <c r="A306" s="1418"/>
      <c r="B306" s="1402"/>
      <c r="C306" s="1441"/>
      <c r="D306" s="1424"/>
      <c r="E306" s="1427"/>
      <c r="F306" s="1402"/>
      <c r="G306" s="1402"/>
      <c r="H306" s="1437"/>
      <c r="I306" s="1399"/>
      <c r="J306" s="1402"/>
      <c r="K306" s="1402"/>
      <c r="L306" s="1402"/>
      <c r="M306" s="455"/>
      <c r="N306" s="456"/>
      <c r="O306" s="457"/>
      <c r="P306" s="458"/>
      <c r="Q306" s="458"/>
      <c r="R306" s="484"/>
      <c r="S306" s="484"/>
      <c r="T306" s="484"/>
      <c r="U306" s="484"/>
      <c r="V306" s="459"/>
      <c r="W306" s="458"/>
      <c r="X306" s="1411"/>
      <c r="Y306" s="1411"/>
      <c r="Z306" s="1430"/>
      <c r="AA306" s="1446"/>
      <c r="AB306" s="1394"/>
      <c r="AC306" s="1431"/>
      <c r="AD306" s="418">
        <f>IF(O306=O305,0,IF(O306=O304,0,IF(O306=O303,0,IF(O306=O302,0,1))))</f>
        <v>0</v>
      </c>
      <c r="AE306" s="418" t="s">
        <v>482</v>
      </c>
      <c r="AF306" s="418" t="str">
        <f t="shared" si="16"/>
        <v>??</v>
      </c>
      <c r="AG306" s="454">
        <f t="shared" si="15"/>
        <v>0</v>
      </c>
      <c r="AH306" s="418">
        <f>IF(M306=M305,0,IF(M306=M304,0,IF(M306=M303,0,IF(M306=M302,0,1))))</f>
        <v>0</v>
      </c>
    </row>
    <row r="307" spans="1:34" ht="12.95" customHeight="1" thickTop="1" thickBot="1">
      <c r="A307" s="1418"/>
      <c r="B307" s="1402"/>
      <c r="C307" s="1441"/>
      <c r="D307" s="1424"/>
      <c r="E307" s="1427"/>
      <c r="F307" s="1402"/>
      <c r="G307" s="1402"/>
      <c r="H307" s="1437"/>
      <c r="I307" s="1399"/>
      <c r="J307" s="1402"/>
      <c r="K307" s="1402"/>
      <c r="L307" s="1402"/>
      <c r="M307" s="455"/>
      <c r="N307" s="456"/>
      <c r="O307" s="457"/>
      <c r="P307" s="458"/>
      <c r="Q307" s="458"/>
      <c r="R307" s="484"/>
      <c r="S307" s="484"/>
      <c r="T307" s="484"/>
      <c r="U307" s="484"/>
      <c r="V307" s="459"/>
      <c r="W307" s="458"/>
      <c r="X307" s="1411"/>
      <c r="Y307" s="1411"/>
      <c r="Z307" s="1430"/>
      <c r="AA307" s="1446"/>
      <c r="AB307" s="1394"/>
      <c r="AC307" s="1431"/>
      <c r="AD307" s="418">
        <f>IF(O307=O306,0,IF(O307=O305,0,IF(O307=O304,0,IF(O307=O303,0,IF(O307=O302,0,1)))))</f>
        <v>0</v>
      </c>
      <c r="AE307" s="418" t="s">
        <v>482</v>
      </c>
      <c r="AF307" s="418" t="str">
        <f t="shared" si="16"/>
        <v>??</v>
      </c>
      <c r="AG307" s="454">
        <f t="shared" si="15"/>
        <v>0</v>
      </c>
      <c r="AH307" s="418">
        <f>IF(M307=M306,0,IF(M307=M305,0,IF(M307=M304,0,IF(M307=M303,0,IF(M307=M302,0,1)))))</f>
        <v>0</v>
      </c>
    </row>
    <row r="308" spans="1:34" ht="12.95" customHeight="1" thickTop="1" thickBot="1">
      <c r="A308" s="1418"/>
      <c r="B308" s="1402"/>
      <c r="C308" s="1441"/>
      <c r="D308" s="1424"/>
      <c r="E308" s="1427"/>
      <c r="F308" s="1402"/>
      <c r="G308" s="1402"/>
      <c r="H308" s="1437"/>
      <c r="I308" s="1399"/>
      <c r="J308" s="1402"/>
      <c r="K308" s="1402"/>
      <c r="L308" s="1402"/>
      <c r="M308" s="455"/>
      <c r="N308" s="456"/>
      <c r="O308" s="457"/>
      <c r="P308" s="458"/>
      <c r="Q308" s="458"/>
      <c r="R308" s="484"/>
      <c r="S308" s="484"/>
      <c r="T308" s="484"/>
      <c r="U308" s="484"/>
      <c r="V308" s="459"/>
      <c r="W308" s="458"/>
      <c r="X308" s="1411"/>
      <c r="Y308" s="1411"/>
      <c r="Z308" s="1434" t="str">
        <f>IF(Z302&gt;9,"Błąd","")</f>
        <v/>
      </c>
      <c r="AA308" s="1446"/>
      <c r="AB308" s="1394"/>
      <c r="AC308" s="1431"/>
      <c r="AD308" s="418">
        <f>IF(O308=O307,0,IF(O308=O306,0,IF(O308=O305,0,IF(O308=O304,0,IF(O308=O303,0,IF(O308=O302,0,1))))))</f>
        <v>0</v>
      </c>
      <c r="AE308" s="418" t="s">
        <v>482</v>
      </c>
      <c r="AF308" s="418" t="str">
        <f t="shared" si="16"/>
        <v>??</v>
      </c>
      <c r="AG308" s="454">
        <f t="shared" si="15"/>
        <v>0</v>
      </c>
      <c r="AH308" s="418">
        <f>IF(M308=M307,0,IF(M308=M306,0,IF(M308=M305,0,IF(M308=M304,0,IF(M308=M303,0,IF(M308=M302,0,1))))))</f>
        <v>0</v>
      </c>
    </row>
    <row r="309" spans="1:34" ht="12.95" customHeight="1" thickTop="1" thickBot="1">
      <c r="A309" s="1418"/>
      <c r="B309" s="1402"/>
      <c r="C309" s="1441"/>
      <c r="D309" s="1424"/>
      <c r="E309" s="1427"/>
      <c r="F309" s="1402"/>
      <c r="G309" s="1402"/>
      <c r="H309" s="1437"/>
      <c r="I309" s="1399"/>
      <c r="J309" s="1402"/>
      <c r="K309" s="1402"/>
      <c r="L309" s="1402"/>
      <c r="M309" s="455"/>
      <c r="N309" s="456"/>
      <c r="O309" s="457"/>
      <c r="P309" s="458"/>
      <c r="Q309" s="458"/>
      <c r="R309" s="459"/>
      <c r="S309" s="459"/>
      <c r="T309" s="459"/>
      <c r="U309" s="459"/>
      <c r="V309" s="459"/>
      <c r="W309" s="458"/>
      <c r="X309" s="1411"/>
      <c r="Y309" s="1411"/>
      <c r="Z309" s="1434"/>
      <c r="AA309" s="1446"/>
      <c r="AB309" s="1394"/>
      <c r="AC309" s="1431"/>
      <c r="AD309" s="418">
        <f>IF(O309=O308,0,IF(O309=O307,0,IF(O309=O306,0,IF(O309=O305,0,IF(O309=O304,0,IF(O309=O303,0,IF(O309=O302,0,1)))))))</f>
        <v>0</v>
      </c>
      <c r="AE309" s="418" t="s">
        <v>482</v>
      </c>
      <c r="AF309" s="418" t="str">
        <f t="shared" si="16"/>
        <v>??</v>
      </c>
      <c r="AG309" s="454">
        <f>AG306</f>
        <v>0</v>
      </c>
      <c r="AH309" s="418">
        <f>IF(M309=M308,0,IF(M309=M307,0,IF(M309=M306,0,IF(M309=M305,0,IF(M309=M304,0,IF(M309=M303,0,IF(M309=M302,0,1)))))))</f>
        <v>0</v>
      </c>
    </row>
    <row r="310" spans="1:34" ht="12.95" customHeight="1" thickTop="1" thickBot="1">
      <c r="A310" s="1418"/>
      <c r="B310" s="1402"/>
      <c r="C310" s="1441"/>
      <c r="D310" s="1424"/>
      <c r="E310" s="1427"/>
      <c r="F310" s="1402"/>
      <c r="G310" s="1402"/>
      <c r="H310" s="1437"/>
      <c r="I310" s="1399"/>
      <c r="J310" s="1402"/>
      <c r="K310" s="1402"/>
      <c r="L310" s="1402"/>
      <c r="M310" s="455"/>
      <c r="N310" s="456"/>
      <c r="O310" s="457"/>
      <c r="P310" s="458"/>
      <c r="Q310" s="458"/>
      <c r="R310" s="459"/>
      <c r="S310" s="459"/>
      <c r="T310" s="459"/>
      <c r="U310" s="459"/>
      <c r="V310" s="459"/>
      <c r="W310" s="458"/>
      <c r="X310" s="1411"/>
      <c r="Y310" s="1411"/>
      <c r="Z310" s="1434"/>
      <c r="AA310" s="1446"/>
      <c r="AB310" s="1394"/>
      <c r="AC310" s="1431"/>
      <c r="AD310" s="418">
        <f>IF(O310=O309,0,IF(O310=O308,0,IF(O310=O307,0,IF(O310=O306,0,IF(O310=O305,0,IF(O310=O304,0,IF(O310=O303,0,IF(O310=31,0,1))))))))</f>
        <v>0</v>
      </c>
      <c r="AE310" s="418" t="s">
        <v>482</v>
      </c>
      <c r="AF310" s="418" t="str">
        <f t="shared" si="16"/>
        <v>??</v>
      </c>
      <c r="AG310" s="454">
        <f t="shared" si="15"/>
        <v>0</v>
      </c>
      <c r="AH310" s="418">
        <f>IF(M310=M309,0,IF(M310=M308,0,IF(M310=M307,0,IF(M310=M306,0,IF(M310=M305,0,IF(M310=M304,0,IF(M310=M303,0,IF(M310=M302,0,1))))))))</f>
        <v>0</v>
      </c>
    </row>
    <row r="311" spans="1:34" ht="12.95" customHeight="1" thickTop="1" thickBot="1">
      <c r="A311" s="1419"/>
      <c r="B311" s="1403"/>
      <c r="C311" s="1442"/>
      <c r="D311" s="1425"/>
      <c r="E311" s="1428"/>
      <c r="F311" s="1403"/>
      <c r="G311" s="1403"/>
      <c r="H311" s="1438"/>
      <c r="I311" s="1400"/>
      <c r="J311" s="1403"/>
      <c r="K311" s="1403"/>
      <c r="L311" s="1403"/>
      <c r="M311" s="462"/>
      <c r="N311" s="463"/>
      <c r="O311" s="464"/>
      <c r="P311" s="465"/>
      <c r="Q311" s="465"/>
      <c r="R311" s="466"/>
      <c r="S311" s="466"/>
      <c r="T311" s="466"/>
      <c r="U311" s="466"/>
      <c r="V311" s="466"/>
      <c r="W311" s="465"/>
      <c r="X311" s="1412"/>
      <c r="Y311" s="1412"/>
      <c r="Z311" s="1435"/>
      <c r="AA311" s="1446"/>
      <c r="AB311" s="1395"/>
      <c r="AC311" s="1431"/>
      <c r="AD311" s="418">
        <f>IF(O311=O310,0,IF(O311=O309,0,IF(O311=O308,0,IF(O311=O307,0,IF(O311=O306,0,IF(O311=O305,0,IF(O311=O304,0,IF(O311=O303,0,IF(O311=O302,0,1)))))))))</f>
        <v>0</v>
      </c>
      <c r="AE311" s="418" t="s">
        <v>482</v>
      </c>
      <c r="AF311" s="418" t="str">
        <f t="shared" si="16"/>
        <v>??</v>
      </c>
      <c r="AG311" s="454">
        <f t="shared" si="15"/>
        <v>0</v>
      </c>
      <c r="AH311" s="418">
        <f>IF(M311=M310,0,IF(M311=M309,0,IF(M311=M308,0,IF(M311=M307,0,IF(M311=M306,0,IF(M311=M305,0,IF(M311=M304,0,IF(M311=M303,0,IF(M311=M302,0,1)))))))))</f>
        <v>0</v>
      </c>
    </row>
    <row r="312" spans="1:34" ht="12.95" customHeight="1" thickTop="1" thickBot="1">
      <c r="A312" s="1418"/>
      <c r="B312" s="1401"/>
      <c r="C312" s="1441"/>
      <c r="D312" s="1423"/>
      <c r="E312" s="1426"/>
      <c r="F312" s="1401"/>
      <c r="G312" s="1401"/>
      <c r="H312" s="1436"/>
      <c r="I312" s="1439" t="s">
        <v>98</v>
      </c>
      <c r="J312" s="1401"/>
      <c r="K312" s="1401"/>
      <c r="L312" s="1401"/>
      <c r="M312" s="447"/>
      <c r="N312" s="448"/>
      <c r="O312" s="449"/>
      <c r="P312" s="450"/>
      <c r="Q312" s="450"/>
      <c r="R312" s="484"/>
      <c r="S312" s="484"/>
      <c r="T312" s="484"/>
      <c r="U312" s="484"/>
      <c r="V312" s="484"/>
      <c r="W312" s="485"/>
      <c r="X312" s="1410">
        <f>SUM(R312:W321)</f>
        <v>0</v>
      </c>
      <c r="Y312" s="1410">
        <f>IF(X312&gt;0,18,0)</f>
        <v>0</v>
      </c>
      <c r="Z312" s="1429">
        <f>IF((X312-Y312)&gt;=0,X312-Y312,0)</f>
        <v>0</v>
      </c>
      <c r="AA312" s="1446">
        <f>IF(X312&lt;Y312,X312,Y312)/IF(Y312=0,1,Y312)</f>
        <v>0</v>
      </c>
      <c r="AB312" s="1393" t="str">
        <f>IF(AA312=1,"pe",IF(AA312&gt;0,"ne",""))</f>
        <v/>
      </c>
      <c r="AC312" s="1431"/>
      <c r="AD312" s="418">
        <v>1</v>
      </c>
      <c r="AE312" s="418" t="s">
        <v>482</v>
      </c>
      <c r="AF312" s="418" t="str">
        <f t="shared" si="16"/>
        <v>??</v>
      </c>
      <c r="AG312" s="454">
        <f>$C312</f>
        <v>0</v>
      </c>
      <c r="AH312" s="419">
        <v>1</v>
      </c>
    </row>
    <row r="313" spans="1:34" ht="12.95" customHeight="1" thickTop="1" thickBot="1">
      <c r="A313" s="1418"/>
      <c r="B313" s="1402"/>
      <c r="C313" s="1441"/>
      <c r="D313" s="1424"/>
      <c r="E313" s="1427"/>
      <c r="F313" s="1402"/>
      <c r="G313" s="1402"/>
      <c r="H313" s="1437"/>
      <c r="I313" s="1440"/>
      <c r="J313" s="1402"/>
      <c r="K313" s="1402"/>
      <c r="L313" s="1402"/>
      <c r="M313" s="455"/>
      <c r="N313" s="456"/>
      <c r="O313" s="457"/>
      <c r="P313" s="458"/>
      <c r="Q313" s="458"/>
      <c r="R313" s="459"/>
      <c r="S313" s="459"/>
      <c r="T313" s="459"/>
      <c r="U313" s="459"/>
      <c r="V313" s="459"/>
      <c r="W313" s="458"/>
      <c r="X313" s="1411"/>
      <c r="Y313" s="1411"/>
      <c r="Z313" s="1430"/>
      <c r="AA313" s="1446"/>
      <c r="AB313" s="1394"/>
      <c r="AC313" s="1431"/>
      <c r="AD313" s="418">
        <f>IF(O313=O312,0,1)</f>
        <v>0</v>
      </c>
      <c r="AE313" s="418" t="s">
        <v>482</v>
      </c>
      <c r="AF313" s="418" t="str">
        <f t="shared" si="16"/>
        <v>??</v>
      </c>
      <c r="AG313" s="454">
        <f t="shared" si="15"/>
        <v>0</v>
      </c>
      <c r="AH313" s="418">
        <f>IF(M313=M312,0,1)</f>
        <v>0</v>
      </c>
    </row>
    <row r="314" spans="1:34" ht="12.95" customHeight="1" thickTop="1" thickBot="1">
      <c r="A314" s="1418"/>
      <c r="B314" s="1402"/>
      <c r="C314" s="1441"/>
      <c r="D314" s="1424"/>
      <c r="E314" s="1427"/>
      <c r="F314" s="1402"/>
      <c r="G314" s="1402"/>
      <c r="H314" s="1437"/>
      <c r="I314" s="1399"/>
      <c r="J314" s="1402"/>
      <c r="K314" s="1402"/>
      <c r="L314" s="1402"/>
      <c r="M314" s="455"/>
      <c r="N314" s="456"/>
      <c r="O314" s="457"/>
      <c r="P314" s="458"/>
      <c r="Q314" s="458"/>
      <c r="R314" s="459"/>
      <c r="S314" s="459"/>
      <c r="T314" s="459"/>
      <c r="U314" s="459"/>
      <c r="V314" s="459"/>
      <c r="W314" s="458"/>
      <c r="X314" s="1411"/>
      <c r="Y314" s="1411"/>
      <c r="Z314" s="1430"/>
      <c r="AA314" s="1446"/>
      <c r="AB314" s="1394"/>
      <c r="AC314" s="1431"/>
      <c r="AD314" s="418">
        <f>IF(O314=O313,0,IF(O314=O312,0,1))</f>
        <v>0</v>
      </c>
      <c r="AE314" s="418" t="s">
        <v>482</v>
      </c>
      <c r="AF314" s="418" t="str">
        <f t="shared" si="16"/>
        <v>??</v>
      </c>
      <c r="AG314" s="454">
        <f t="shared" si="15"/>
        <v>0</v>
      </c>
      <c r="AH314" s="418">
        <f>IF(M314=M313,0,IF(M314=M312,0,1))</f>
        <v>0</v>
      </c>
    </row>
    <row r="315" spans="1:34" ht="12.95" customHeight="1" thickTop="1" thickBot="1">
      <c r="A315" s="1418"/>
      <c r="B315" s="1402"/>
      <c r="C315" s="1441"/>
      <c r="D315" s="1424"/>
      <c r="E315" s="1427"/>
      <c r="F315" s="1402"/>
      <c r="G315" s="1402"/>
      <c r="H315" s="1437"/>
      <c r="I315" s="1399"/>
      <c r="J315" s="1402"/>
      <c r="K315" s="1402"/>
      <c r="L315" s="1402"/>
      <c r="M315" s="455"/>
      <c r="N315" s="456"/>
      <c r="O315" s="457"/>
      <c r="P315" s="458"/>
      <c r="Q315" s="458"/>
      <c r="R315" s="459"/>
      <c r="S315" s="459"/>
      <c r="T315" s="459"/>
      <c r="U315" s="459"/>
      <c r="V315" s="459"/>
      <c r="W315" s="458"/>
      <c r="X315" s="1411"/>
      <c r="Y315" s="1411"/>
      <c r="Z315" s="1430"/>
      <c r="AA315" s="1446"/>
      <c r="AB315" s="1394"/>
      <c r="AC315" s="1431"/>
      <c r="AD315" s="418">
        <f>IF(O315=O314,0,IF(O315=O313,0,IF(O315=O312,0,1)))</f>
        <v>0</v>
      </c>
      <c r="AE315" s="418" t="s">
        <v>482</v>
      </c>
      <c r="AF315" s="418" t="str">
        <f t="shared" si="16"/>
        <v>??</v>
      </c>
      <c r="AG315" s="454">
        <f t="shared" si="15"/>
        <v>0</v>
      </c>
      <c r="AH315" s="418">
        <f>IF(M315=M314,0,IF(M315=M313,0,IF(M315=M312,0,1)))</f>
        <v>0</v>
      </c>
    </row>
    <row r="316" spans="1:34" ht="12.95" customHeight="1" thickTop="1" thickBot="1">
      <c r="A316" s="1418"/>
      <c r="B316" s="1402"/>
      <c r="C316" s="1441"/>
      <c r="D316" s="1424"/>
      <c r="E316" s="1427"/>
      <c r="F316" s="1402"/>
      <c r="G316" s="1402"/>
      <c r="H316" s="1437"/>
      <c r="I316" s="1399"/>
      <c r="J316" s="1402"/>
      <c r="K316" s="1402"/>
      <c r="L316" s="1402"/>
      <c r="M316" s="455"/>
      <c r="N316" s="456"/>
      <c r="O316" s="457"/>
      <c r="P316" s="458"/>
      <c r="Q316" s="458"/>
      <c r="R316" s="484"/>
      <c r="S316" s="484"/>
      <c r="T316" s="484"/>
      <c r="U316" s="484"/>
      <c r="V316" s="459"/>
      <c r="W316" s="458"/>
      <c r="X316" s="1411"/>
      <c r="Y316" s="1411"/>
      <c r="Z316" s="1430"/>
      <c r="AA316" s="1446"/>
      <c r="AB316" s="1394"/>
      <c r="AC316" s="1431"/>
      <c r="AD316" s="418">
        <f>IF(O316=O315,0,IF(O316=O314,0,IF(O316=O313,0,IF(O316=O312,0,1))))</f>
        <v>0</v>
      </c>
      <c r="AE316" s="418" t="s">
        <v>482</v>
      </c>
      <c r="AF316" s="418" t="str">
        <f t="shared" si="16"/>
        <v>??</v>
      </c>
      <c r="AG316" s="454">
        <f t="shared" si="15"/>
        <v>0</v>
      </c>
      <c r="AH316" s="418">
        <f>IF(M316=M315,0,IF(M316=M314,0,IF(M316=M313,0,IF(M316=M312,0,1))))</f>
        <v>0</v>
      </c>
    </row>
    <row r="317" spans="1:34" ht="12.95" customHeight="1" thickTop="1" thickBot="1">
      <c r="A317" s="1418"/>
      <c r="B317" s="1402"/>
      <c r="C317" s="1441"/>
      <c r="D317" s="1424"/>
      <c r="E317" s="1427"/>
      <c r="F317" s="1402"/>
      <c r="G317" s="1402"/>
      <c r="H317" s="1437"/>
      <c r="I317" s="1399"/>
      <c r="J317" s="1402"/>
      <c r="K317" s="1402"/>
      <c r="L317" s="1402"/>
      <c r="M317" s="455"/>
      <c r="N317" s="456"/>
      <c r="O317" s="457"/>
      <c r="P317" s="458"/>
      <c r="Q317" s="458"/>
      <c r="R317" s="484"/>
      <c r="S317" s="484"/>
      <c r="T317" s="484"/>
      <c r="U317" s="484"/>
      <c r="V317" s="459"/>
      <c r="W317" s="458"/>
      <c r="X317" s="1411"/>
      <c r="Y317" s="1411"/>
      <c r="Z317" s="1430"/>
      <c r="AA317" s="1446"/>
      <c r="AB317" s="1394"/>
      <c r="AC317" s="1431"/>
      <c r="AD317" s="418">
        <f>IF(O317=O316,0,IF(O317=O315,0,IF(O317=O314,0,IF(O317=O313,0,IF(O317=O312,0,1)))))</f>
        <v>0</v>
      </c>
      <c r="AE317" s="418" t="s">
        <v>482</v>
      </c>
      <c r="AF317" s="418" t="str">
        <f t="shared" si="16"/>
        <v>??</v>
      </c>
      <c r="AG317" s="454">
        <f t="shared" si="15"/>
        <v>0</v>
      </c>
      <c r="AH317" s="418">
        <f>IF(M317=M316,0,IF(M317=M315,0,IF(M317=M314,0,IF(M317=M313,0,IF(M317=M312,0,1)))))</f>
        <v>0</v>
      </c>
    </row>
    <row r="318" spans="1:34" ht="12.95" customHeight="1" thickTop="1" thickBot="1">
      <c r="A318" s="1418"/>
      <c r="B318" s="1402"/>
      <c r="C318" s="1441"/>
      <c r="D318" s="1424"/>
      <c r="E318" s="1427"/>
      <c r="F318" s="1402"/>
      <c r="G318" s="1402"/>
      <c r="H318" s="1437"/>
      <c r="I318" s="1399"/>
      <c r="J318" s="1402"/>
      <c r="K318" s="1402"/>
      <c r="L318" s="1402"/>
      <c r="M318" s="455"/>
      <c r="N318" s="456"/>
      <c r="O318" s="457"/>
      <c r="P318" s="458"/>
      <c r="Q318" s="458"/>
      <c r="R318" s="484"/>
      <c r="S318" s="484"/>
      <c r="T318" s="484"/>
      <c r="U318" s="484"/>
      <c r="V318" s="459"/>
      <c r="W318" s="458"/>
      <c r="X318" s="1411"/>
      <c r="Y318" s="1411"/>
      <c r="Z318" s="1434" t="str">
        <f>IF(Z312&gt;9,"Błąd","")</f>
        <v/>
      </c>
      <c r="AA318" s="1446"/>
      <c r="AB318" s="1394"/>
      <c r="AC318" s="1431"/>
      <c r="AD318" s="418">
        <f>IF(O318=O317,0,IF(O318=O316,0,IF(O318=O315,0,IF(O318=O314,0,IF(O318=O313,0,IF(O318=O312,0,1))))))</f>
        <v>0</v>
      </c>
      <c r="AE318" s="418" t="s">
        <v>482</v>
      </c>
      <c r="AF318" s="418" t="str">
        <f t="shared" si="16"/>
        <v>??</v>
      </c>
      <c r="AG318" s="454">
        <f t="shared" si="15"/>
        <v>0</v>
      </c>
      <c r="AH318" s="418">
        <f>IF(M318=M317,0,IF(M318=M316,0,IF(M318=M315,0,IF(M318=M314,0,IF(M318=M313,0,IF(M318=M312,0,1))))))</f>
        <v>0</v>
      </c>
    </row>
    <row r="319" spans="1:34" ht="12.95" customHeight="1" thickTop="1" thickBot="1">
      <c r="A319" s="1418"/>
      <c r="B319" s="1402"/>
      <c r="C319" s="1441"/>
      <c r="D319" s="1424"/>
      <c r="E319" s="1427"/>
      <c r="F319" s="1402"/>
      <c r="G319" s="1402"/>
      <c r="H319" s="1437"/>
      <c r="I319" s="1399"/>
      <c r="J319" s="1402"/>
      <c r="K319" s="1402"/>
      <c r="L319" s="1402"/>
      <c r="M319" s="455"/>
      <c r="N319" s="456"/>
      <c r="O319" s="457"/>
      <c r="P319" s="458"/>
      <c r="Q319" s="458"/>
      <c r="R319" s="459"/>
      <c r="S319" s="459"/>
      <c r="T319" s="459"/>
      <c r="U319" s="459"/>
      <c r="V319" s="459"/>
      <c r="W319" s="458"/>
      <c r="X319" s="1411"/>
      <c r="Y319" s="1411"/>
      <c r="Z319" s="1434"/>
      <c r="AA319" s="1446"/>
      <c r="AB319" s="1394"/>
      <c r="AC319" s="1431"/>
      <c r="AD319" s="418">
        <f>IF(O319=O318,0,IF(O319=O317,0,IF(O319=O316,0,IF(O319=O315,0,IF(O319=O314,0,IF(O319=O313,0,IF(O319=O312,0,1)))))))</f>
        <v>0</v>
      </c>
      <c r="AE319" s="418" t="s">
        <v>482</v>
      </c>
      <c r="AF319" s="418" t="str">
        <f t="shared" si="16"/>
        <v>??</v>
      </c>
      <c r="AG319" s="454">
        <f>AG316</f>
        <v>0</v>
      </c>
      <c r="AH319" s="418">
        <f>IF(M319=M318,0,IF(M319=M317,0,IF(M319=M316,0,IF(M319=M315,0,IF(M319=M314,0,IF(M319=M313,0,IF(M319=M312,0,1)))))))</f>
        <v>0</v>
      </c>
    </row>
    <row r="320" spans="1:34" ht="12.95" customHeight="1" thickTop="1" thickBot="1">
      <c r="A320" s="1418"/>
      <c r="B320" s="1402"/>
      <c r="C320" s="1441"/>
      <c r="D320" s="1424"/>
      <c r="E320" s="1427"/>
      <c r="F320" s="1402"/>
      <c r="G320" s="1402"/>
      <c r="H320" s="1437"/>
      <c r="I320" s="1399"/>
      <c r="J320" s="1402"/>
      <c r="K320" s="1402"/>
      <c r="L320" s="1402"/>
      <c r="M320" s="455"/>
      <c r="N320" s="456"/>
      <c r="O320" s="457"/>
      <c r="P320" s="458"/>
      <c r="Q320" s="458"/>
      <c r="R320" s="459"/>
      <c r="S320" s="459"/>
      <c r="T320" s="459"/>
      <c r="U320" s="459"/>
      <c r="V320" s="459"/>
      <c r="W320" s="458"/>
      <c r="X320" s="1411"/>
      <c r="Y320" s="1411"/>
      <c r="Z320" s="1434"/>
      <c r="AA320" s="1446"/>
      <c r="AB320" s="1394"/>
      <c r="AC320" s="1431"/>
      <c r="AD320" s="418">
        <f>IF(O320=O319,0,IF(O320=O318,0,IF(O320=O317,0,IF(O320=O316,0,IF(O320=O315,0,IF(O320=O314,0,IF(O320=O313,0,IF(O320=31,0,1))))))))</f>
        <v>0</v>
      </c>
      <c r="AE320" s="418" t="s">
        <v>482</v>
      </c>
      <c r="AF320" s="418" t="str">
        <f t="shared" si="16"/>
        <v>??</v>
      </c>
      <c r="AG320" s="454">
        <f t="shared" si="15"/>
        <v>0</v>
      </c>
      <c r="AH320" s="418">
        <f>IF(M320=M319,0,IF(M320=M318,0,IF(M320=M317,0,IF(M320=M316,0,IF(M320=M315,0,IF(M320=M314,0,IF(M320=M313,0,IF(M320=M312,0,1))))))))</f>
        <v>0</v>
      </c>
    </row>
    <row r="321" spans="1:34" ht="12.95" customHeight="1" thickTop="1" thickBot="1">
      <c r="A321" s="1419"/>
      <c r="B321" s="1403"/>
      <c r="C321" s="1442"/>
      <c r="D321" s="1425"/>
      <c r="E321" s="1428"/>
      <c r="F321" s="1403"/>
      <c r="G321" s="1403"/>
      <c r="H321" s="1438"/>
      <c r="I321" s="1400"/>
      <c r="J321" s="1403"/>
      <c r="K321" s="1403"/>
      <c r="L321" s="1403"/>
      <c r="M321" s="462"/>
      <c r="N321" s="463"/>
      <c r="O321" s="464"/>
      <c r="P321" s="465"/>
      <c r="Q321" s="465"/>
      <c r="R321" s="466"/>
      <c r="S321" s="466"/>
      <c r="T321" s="466"/>
      <c r="U321" s="466"/>
      <c r="V321" s="466"/>
      <c r="W321" s="465"/>
      <c r="X321" s="1412"/>
      <c r="Y321" s="1412"/>
      <c r="Z321" s="1435"/>
      <c r="AA321" s="1446"/>
      <c r="AB321" s="1395"/>
      <c r="AC321" s="1431"/>
      <c r="AD321" s="418">
        <f>IF(O321=O320,0,IF(O321=O319,0,IF(O321=O318,0,IF(O321=O317,0,IF(O321=O316,0,IF(O321=O315,0,IF(O321=O314,0,IF(O321=O313,0,IF(O321=O312,0,1)))))))))</f>
        <v>0</v>
      </c>
      <c r="AE321" s="418" t="s">
        <v>482</v>
      </c>
      <c r="AF321" s="418" t="str">
        <f t="shared" si="16"/>
        <v>??</v>
      </c>
      <c r="AG321" s="454">
        <f t="shared" si="15"/>
        <v>0</v>
      </c>
      <c r="AH321" s="418">
        <f>IF(M321=M320,0,IF(M321=M319,0,IF(M321=M318,0,IF(M321=M317,0,IF(M321=M316,0,IF(M321=M315,0,IF(M321=M314,0,IF(M321=M313,0,IF(M321=M312,0,1)))))))))</f>
        <v>0</v>
      </c>
    </row>
    <row r="322" spans="1:34" ht="12.95" customHeight="1" thickTop="1" thickBot="1">
      <c r="A322" s="1418"/>
      <c r="B322" s="1401"/>
      <c r="C322" s="1441"/>
      <c r="D322" s="1423"/>
      <c r="E322" s="1426"/>
      <c r="F322" s="1401"/>
      <c r="G322" s="1401"/>
      <c r="H322" s="1436"/>
      <c r="I322" s="1439" t="s">
        <v>98</v>
      </c>
      <c r="J322" s="1401"/>
      <c r="K322" s="1401"/>
      <c r="L322" s="1401"/>
      <c r="M322" s="447"/>
      <c r="N322" s="448"/>
      <c r="O322" s="449"/>
      <c r="P322" s="450"/>
      <c r="Q322" s="450"/>
      <c r="R322" s="484"/>
      <c r="S322" s="484"/>
      <c r="T322" s="484"/>
      <c r="U322" s="484"/>
      <c r="V322" s="484"/>
      <c r="W322" s="485"/>
      <c r="X322" s="1410">
        <f>SUM(R322:W331)</f>
        <v>0</v>
      </c>
      <c r="Y322" s="1410">
        <f>IF(X322&gt;0,18,0)</f>
        <v>0</v>
      </c>
      <c r="Z322" s="1429">
        <f>IF((X322-Y322)&gt;=0,X322-Y322,0)</f>
        <v>0</v>
      </c>
      <c r="AA322" s="1446">
        <f>IF(X322&lt;Y322,X322,Y322)/IF(Y322=0,1,Y322)</f>
        <v>0</v>
      </c>
      <c r="AB322" s="1393" t="str">
        <f>IF(AA322=1,"pe",IF(AA322&gt;0,"ne",""))</f>
        <v/>
      </c>
      <c r="AC322" s="1431"/>
      <c r="AD322" s="418">
        <v>1</v>
      </c>
      <c r="AE322" s="418" t="s">
        <v>482</v>
      </c>
      <c r="AF322" s="418" t="str">
        <f t="shared" si="16"/>
        <v>??</v>
      </c>
      <c r="AG322" s="454">
        <f>$C322</f>
        <v>0</v>
      </c>
      <c r="AH322" s="419">
        <v>1</v>
      </c>
    </row>
    <row r="323" spans="1:34" ht="12.95" customHeight="1" thickTop="1" thickBot="1">
      <c r="A323" s="1418"/>
      <c r="B323" s="1402"/>
      <c r="C323" s="1441"/>
      <c r="D323" s="1424"/>
      <c r="E323" s="1427"/>
      <c r="F323" s="1402"/>
      <c r="G323" s="1402"/>
      <c r="H323" s="1437"/>
      <c r="I323" s="1440"/>
      <c r="J323" s="1402"/>
      <c r="K323" s="1402"/>
      <c r="L323" s="1402"/>
      <c r="M323" s="455"/>
      <c r="N323" s="456"/>
      <c r="O323" s="457"/>
      <c r="P323" s="458"/>
      <c r="Q323" s="458"/>
      <c r="R323" s="459"/>
      <c r="S323" s="459"/>
      <c r="T323" s="459"/>
      <c r="U323" s="459"/>
      <c r="V323" s="459"/>
      <c r="W323" s="458"/>
      <c r="X323" s="1411"/>
      <c r="Y323" s="1411"/>
      <c r="Z323" s="1430"/>
      <c r="AA323" s="1446"/>
      <c r="AB323" s="1394"/>
      <c r="AC323" s="1431"/>
      <c r="AD323" s="418">
        <f>IF(O323=O322,0,1)</f>
        <v>0</v>
      </c>
      <c r="AE323" s="418" t="s">
        <v>482</v>
      </c>
      <c r="AF323" s="418" t="str">
        <f t="shared" si="16"/>
        <v>??</v>
      </c>
      <c r="AG323" s="454">
        <f t="shared" si="15"/>
        <v>0</v>
      </c>
      <c r="AH323" s="418">
        <f>IF(M323=M322,0,1)</f>
        <v>0</v>
      </c>
    </row>
    <row r="324" spans="1:34" ht="12.95" customHeight="1" thickTop="1" thickBot="1">
      <c r="A324" s="1418"/>
      <c r="B324" s="1402"/>
      <c r="C324" s="1441"/>
      <c r="D324" s="1424"/>
      <c r="E324" s="1427"/>
      <c r="F324" s="1402"/>
      <c r="G324" s="1402"/>
      <c r="H324" s="1437"/>
      <c r="I324" s="1399"/>
      <c r="J324" s="1402"/>
      <c r="K324" s="1402"/>
      <c r="L324" s="1402"/>
      <c r="M324" s="455"/>
      <c r="N324" s="456"/>
      <c r="O324" s="457"/>
      <c r="P324" s="458"/>
      <c r="Q324" s="458"/>
      <c r="R324" s="459"/>
      <c r="S324" s="459"/>
      <c r="T324" s="459"/>
      <c r="U324" s="459"/>
      <c r="V324" s="459"/>
      <c r="W324" s="458"/>
      <c r="X324" s="1411"/>
      <c r="Y324" s="1411"/>
      <c r="Z324" s="1430"/>
      <c r="AA324" s="1446"/>
      <c r="AB324" s="1394"/>
      <c r="AC324" s="1431"/>
      <c r="AD324" s="418">
        <f>IF(O324=O323,0,IF(O324=O322,0,1))</f>
        <v>0</v>
      </c>
      <c r="AE324" s="418" t="s">
        <v>482</v>
      </c>
      <c r="AF324" s="418" t="str">
        <f t="shared" si="16"/>
        <v>??</v>
      </c>
      <c r="AG324" s="454">
        <f t="shared" si="15"/>
        <v>0</v>
      </c>
      <c r="AH324" s="418">
        <f>IF(M324=M323,0,IF(M324=M322,0,1))</f>
        <v>0</v>
      </c>
    </row>
    <row r="325" spans="1:34" ht="12.95" customHeight="1" thickTop="1" thickBot="1">
      <c r="A325" s="1418"/>
      <c r="B325" s="1402"/>
      <c r="C325" s="1441"/>
      <c r="D325" s="1424"/>
      <c r="E325" s="1427"/>
      <c r="F325" s="1402"/>
      <c r="G325" s="1402"/>
      <c r="H325" s="1437"/>
      <c r="I325" s="1399"/>
      <c r="J325" s="1402"/>
      <c r="K325" s="1402"/>
      <c r="L325" s="1402"/>
      <c r="M325" s="455"/>
      <c r="N325" s="456"/>
      <c r="O325" s="457"/>
      <c r="P325" s="458"/>
      <c r="Q325" s="458"/>
      <c r="R325" s="459"/>
      <c r="S325" s="459"/>
      <c r="T325" s="459"/>
      <c r="U325" s="459"/>
      <c r="V325" s="459"/>
      <c r="W325" s="458"/>
      <c r="X325" s="1411"/>
      <c r="Y325" s="1411"/>
      <c r="Z325" s="1430"/>
      <c r="AA325" s="1446"/>
      <c r="AB325" s="1394"/>
      <c r="AC325" s="1431"/>
      <c r="AD325" s="418">
        <f>IF(O325=O324,0,IF(O325=O323,0,IF(O325=O322,0,1)))</f>
        <v>0</v>
      </c>
      <c r="AE325" s="418" t="s">
        <v>482</v>
      </c>
      <c r="AF325" s="418" t="str">
        <f t="shared" si="16"/>
        <v>??</v>
      </c>
      <c r="AG325" s="454">
        <f t="shared" si="15"/>
        <v>0</v>
      </c>
      <c r="AH325" s="418">
        <f>IF(M325=M324,0,IF(M325=M323,0,IF(M325=M322,0,1)))</f>
        <v>0</v>
      </c>
    </row>
    <row r="326" spans="1:34" ht="12.95" customHeight="1" thickTop="1" thickBot="1">
      <c r="A326" s="1418"/>
      <c r="B326" s="1402"/>
      <c r="C326" s="1441"/>
      <c r="D326" s="1424"/>
      <c r="E326" s="1427"/>
      <c r="F326" s="1402"/>
      <c r="G326" s="1402"/>
      <c r="H326" s="1437"/>
      <c r="I326" s="1399"/>
      <c r="J326" s="1402"/>
      <c r="K326" s="1402"/>
      <c r="L326" s="1402"/>
      <c r="M326" s="455"/>
      <c r="N326" s="456"/>
      <c r="O326" s="457"/>
      <c r="P326" s="458"/>
      <c r="Q326" s="458"/>
      <c r="R326" s="484"/>
      <c r="S326" s="484"/>
      <c r="T326" s="484"/>
      <c r="U326" s="484"/>
      <c r="V326" s="459"/>
      <c r="W326" s="458"/>
      <c r="X326" s="1411"/>
      <c r="Y326" s="1411"/>
      <c r="Z326" s="1430"/>
      <c r="AA326" s="1446"/>
      <c r="AB326" s="1394"/>
      <c r="AC326" s="1431"/>
      <c r="AD326" s="418">
        <f>IF(O326=O325,0,IF(O326=O324,0,IF(O326=O323,0,IF(O326=O322,0,1))))</f>
        <v>0</v>
      </c>
      <c r="AE326" s="418" t="s">
        <v>482</v>
      </c>
      <c r="AF326" s="418" t="str">
        <f t="shared" si="16"/>
        <v>??</v>
      </c>
      <c r="AG326" s="454">
        <f t="shared" si="15"/>
        <v>0</v>
      </c>
      <c r="AH326" s="418">
        <f>IF(M326=M325,0,IF(M326=M324,0,IF(M326=M323,0,IF(M326=M322,0,1))))</f>
        <v>0</v>
      </c>
    </row>
    <row r="327" spans="1:34" ht="12.95" customHeight="1" thickTop="1" thickBot="1">
      <c r="A327" s="1418"/>
      <c r="B327" s="1402"/>
      <c r="C327" s="1441"/>
      <c r="D327" s="1424"/>
      <c r="E327" s="1427"/>
      <c r="F327" s="1402"/>
      <c r="G327" s="1402"/>
      <c r="H327" s="1437"/>
      <c r="I327" s="1399"/>
      <c r="J327" s="1402"/>
      <c r="K327" s="1402"/>
      <c r="L327" s="1402"/>
      <c r="M327" s="455"/>
      <c r="N327" s="456"/>
      <c r="O327" s="457"/>
      <c r="P327" s="458"/>
      <c r="Q327" s="458"/>
      <c r="R327" s="484"/>
      <c r="S327" s="484"/>
      <c r="T327" s="484"/>
      <c r="U327" s="484"/>
      <c r="V327" s="459"/>
      <c r="W327" s="458"/>
      <c r="X327" s="1411"/>
      <c r="Y327" s="1411"/>
      <c r="Z327" s="1430"/>
      <c r="AA327" s="1446"/>
      <c r="AB327" s="1394"/>
      <c r="AC327" s="1431"/>
      <c r="AD327" s="418">
        <f>IF(O327=O326,0,IF(O327=O325,0,IF(O327=O324,0,IF(O327=O323,0,IF(O327=O322,0,1)))))</f>
        <v>0</v>
      </c>
      <c r="AE327" s="418" t="s">
        <v>482</v>
      </c>
      <c r="AF327" s="418" t="str">
        <f t="shared" si="16"/>
        <v>??</v>
      </c>
      <c r="AG327" s="454">
        <f t="shared" si="15"/>
        <v>0</v>
      </c>
      <c r="AH327" s="418">
        <f>IF(M327=M326,0,IF(M327=M325,0,IF(M327=M324,0,IF(M327=M323,0,IF(M327=M322,0,1)))))</f>
        <v>0</v>
      </c>
    </row>
    <row r="328" spans="1:34" ht="12.95" customHeight="1" thickTop="1" thickBot="1">
      <c r="A328" s="1418"/>
      <c r="B328" s="1402"/>
      <c r="C328" s="1441"/>
      <c r="D328" s="1424"/>
      <c r="E328" s="1427"/>
      <c r="F328" s="1402"/>
      <c r="G328" s="1402"/>
      <c r="H328" s="1437"/>
      <c r="I328" s="1399"/>
      <c r="J328" s="1402"/>
      <c r="K328" s="1402"/>
      <c r="L328" s="1402"/>
      <c r="M328" s="455"/>
      <c r="N328" s="456"/>
      <c r="O328" s="457"/>
      <c r="P328" s="458"/>
      <c r="Q328" s="458"/>
      <c r="R328" s="484"/>
      <c r="S328" s="484"/>
      <c r="T328" s="484"/>
      <c r="U328" s="484"/>
      <c r="V328" s="459"/>
      <c r="W328" s="458"/>
      <c r="X328" s="1411"/>
      <c r="Y328" s="1411"/>
      <c r="Z328" s="1434" t="str">
        <f>IF(Z322&gt;9,"Błąd","")</f>
        <v/>
      </c>
      <c r="AA328" s="1446"/>
      <c r="AB328" s="1394"/>
      <c r="AC328" s="1431"/>
      <c r="AD328" s="418">
        <f>IF(O328=O327,0,IF(O328=O326,0,IF(O328=O325,0,IF(O328=O324,0,IF(O328=O323,0,IF(O328=O322,0,1))))))</f>
        <v>0</v>
      </c>
      <c r="AE328" s="418" t="s">
        <v>482</v>
      </c>
      <c r="AF328" s="418" t="str">
        <f t="shared" si="16"/>
        <v>??</v>
      </c>
      <c r="AG328" s="454">
        <f t="shared" si="15"/>
        <v>0</v>
      </c>
      <c r="AH328" s="418">
        <f>IF(M328=M327,0,IF(M328=M326,0,IF(M328=M325,0,IF(M328=M324,0,IF(M328=M323,0,IF(M328=M322,0,1))))))</f>
        <v>0</v>
      </c>
    </row>
    <row r="329" spans="1:34" ht="12.95" customHeight="1" thickTop="1" thickBot="1">
      <c r="A329" s="1418"/>
      <c r="B329" s="1402"/>
      <c r="C329" s="1441"/>
      <c r="D329" s="1424"/>
      <c r="E329" s="1427"/>
      <c r="F329" s="1402"/>
      <c r="G329" s="1402"/>
      <c r="H329" s="1437"/>
      <c r="I329" s="1399"/>
      <c r="J329" s="1402"/>
      <c r="K329" s="1402"/>
      <c r="L329" s="1402"/>
      <c r="M329" s="455"/>
      <c r="N329" s="456"/>
      <c r="O329" s="457"/>
      <c r="P329" s="458"/>
      <c r="Q329" s="458"/>
      <c r="R329" s="459"/>
      <c r="S329" s="459"/>
      <c r="T329" s="459"/>
      <c r="U329" s="459"/>
      <c r="V329" s="459"/>
      <c r="W329" s="458"/>
      <c r="X329" s="1411"/>
      <c r="Y329" s="1411"/>
      <c r="Z329" s="1434"/>
      <c r="AA329" s="1446"/>
      <c r="AB329" s="1394"/>
      <c r="AC329" s="1431"/>
      <c r="AD329" s="418">
        <f>IF(O329=O328,0,IF(O329=O327,0,IF(O329=O326,0,IF(O329=O325,0,IF(O329=O324,0,IF(O329=O323,0,IF(O329=O322,0,1)))))))</f>
        <v>0</v>
      </c>
      <c r="AE329" s="418" t="s">
        <v>482</v>
      </c>
      <c r="AF329" s="418" t="str">
        <f t="shared" si="16"/>
        <v>??</v>
      </c>
      <c r="AG329" s="454">
        <f>AG326</f>
        <v>0</v>
      </c>
      <c r="AH329" s="418">
        <f>IF(M329=M328,0,IF(M329=M327,0,IF(M329=M326,0,IF(M329=M325,0,IF(M329=M324,0,IF(M329=M323,0,IF(M329=M322,0,1)))))))</f>
        <v>0</v>
      </c>
    </row>
    <row r="330" spans="1:34" ht="12.95" customHeight="1" thickTop="1" thickBot="1">
      <c r="A330" s="1418"/>
      <c r="B330" s="1402"/>
      <c r="C330" s="1441"/>
      <c r="D330" s="1424"/>
      <c r="E330" s="1427"/>
      <c r="F330" s="1402"/>
      <c r="G330" s="1402"/>
      <c r="H330" s="1437"/>
      <c r="I330" s="1399"/>
      <c r="J330" s="1402"/>
      <c r="K330" s="1402"/>
      <c r="L330" s="1402"/>
      <c r="M330" s="455"/>
      <c r="N330" s="456"/>
      <c r="O330" s="457"/>
      <c r="P330" s="458"/>
      <c r="Q330" s="458"/>
      <c r="R330" s="459"/>
      <c r="S330" s="459"/>
      <c r="T330" s="459"/>
      <c r="U330" s="459"/>
      <c r="V330" s="459"/>
      <c r="W330" s="458"/>
      <c r="X330" s="1411"/>
      <c r="Y330" s="1411"/>
      <c r="Z330" s="1434"/>
      <c r="AA330" s="1446"/>
      <c r="AB330" s="1394"/>
      <c r="AC330" s="1431"/>
      <c r="AD330" s="418">
        <f>IF(O330=O329,0,IF(O330=O328,0,IF(O330=O327,0,IF(O330=O326,0,IF(O330=O325,0,IF(O330=O324,0,IF(O330=O323,0,IF(O330=31,0,1))))))))</f>
        <v>0</v>
      </c>
      <c r="AE330" s="418" t="s">
        <v>482</v>
      </c>
      <c r="AF330" s="418" t="str">
        <f t="shared" si="16"/>
        <v>??</v>
      </c>
      <c r="AG330" s="454">
        <f t="shared" si="15"/>
        <v>0</v>
      </c>
      <c r="AH330" s="418">
        <f>IF(M330=M329,0,IF(M330=M328,0,IF(M330=M327,0,IF(M330=M326,0,IF(M330=M325,0,IF(M330=M324,0,IF(M330=M323,0,IF(M330=M322,0,1))))))))</f>
        <v>0</v>
      </c>
    </row>
    <row r="331" spans="1:34" ht="12.95" customHeight="1" thickTop="1" thickBot="1">
      <c r="A331" s="1419"/>
      <c r="B331" s="1403"/>
      <c r="C331" s="1442"/>
      <c r="D331" s="1425"/>
      <c r="E331" s="1428"/>
      <c r="F331" s="1403"/>
      <c r="G331" s="1403"/>
      <c r="H331" s="1438"/>
      <c r="I331" s="1400"/>
      <c r="J331" s="1403"/>
      <c r="K331" s="1403"/>
      <c r="L331" s="1403"/>
      <c r="M331" s="462"/>
      <c r="N331" s="463"/>
      <c r="O331" s="464"/>
      <c r="P331" s="465"/>
      <c r="Q331" s="465"/>
      <c r="R331" s="466"/>
      <c r="S331" s="466"/>
      <c r="T331" s="466"/>
      <c r="U331" s="466"/>
      <c r="V331" s="466"/>
      <c r="W331" s="465"/>
      <c r="X331" s="1412"/>
      <c r="Y331" s="1412"/>
      <c r="Z331" s="1435"/>
      <c r="AA331" s="1446"/>
      <c r="AB331" s="1395"/>
      <c r="AC331" s="1431"/>
      <c r="AD331" s="418">
        <f>IF(O331=O330,0,IF(O331=O329,0,IF(O331=O328,0,IF(O331=O327,0,IF(O331=O326,0,IF(O331=O325,0,IF(O331=O324,0,IF(O331=O323,0,IF(O331=O322,0,1)))))))))</f>
        <v>0</v>
      </c>
      <c r="AE331" s="418" t="s">
        <v>482</v>
      </c>
      <c r="AF331" s="418" t="str">
        <f t="shared" si="16"/>
        <v>??</v>
      </c>
      <c r="AG331" s="454">
        <f t="shared" si="15"/>
        <v>0</v>
      </c>
      <c r="AH331" s="418">
        <f>IF(M331=M330,0,IF(M331=M329,0,IF(M331=M328,0,IF(M331=M327,0,IF(M331=M326,0,IF(M331=M325,0,IF(M331=M324,0,IF(M331=M323,0,IF(M331=M322,0,1)))))))))</f>
        <v>0</v>
      </c>
    </row>
    <row r="332" spans="1:34" ht="12.95" customHeight="1" thickTop="1" thickBot="1">
      <c r="A332" s="1418"/>
      <c r="B332" s="1401"/>
      <c r="C332" s="1441"/>
      <c r="D332" s="1423"/>
      <c r="E332" s="1426"/>
      <c r="F332" s="1401"/>
      <c r="G332" s="1401"/>
      <c r="H332" s="1436"/>
      <c r="I332" s="1439" t="s">
        <v>98</v>
      </c>
      <c r="J332" s="1401"/>
      <c r="K332" s="1401"/>
      <c r="L332" s="1401"/>
      <c r="M332" s="447"/>
      <c r="N332" s="448"/>
      <c r="O332" s="449"/>
      <c r="P332" s="450"/>
      <c r="Q332" s="450"/>
      <c r="R332" s="484"/>
      <c r="S332" s="484"/>
      <c r="T332" s="484"/>
      <c r="U332" s="484"/>
      <c r="V332" s="484"/>
      <c r="W332" s="485"/>
      <c r="X332" s="1410">
        <f>SUM(R332:W341)</f>
        <v>0</v>
      </c>
      <c r="Y332" s="1410">
        <f>IF(X332&gt;0,18,0)</f>
        <v>0</v>
      </c>
      <c r="Z332" s="1429">
        <f>IF((X332-Y332)&gt;=0,X332-Y332,0)</f>
        <v>0</v>
      </c>
      <c r="AA332" s="1446">
        <f>IF(X332&lt;Y332,X332,Y332)/IF(Y332=0,1,Y332)</f>
        <v>0</v>
      </c>
      <c r="AB332" s="1393" t="str">
        <f>IF(AA332=1,"pe",IF(AA332&gt;0,"ne",""))</f>
        <v/>
      </c>
      <c r="AC332" s="1431"/>
      <c r="AD332" s="418">
        <v>1</v>
      </c>
      <c r="AE332" s="418" t="s">
        <v>482</v>
      </c>
      <c r="AF332" s="418" t="str">
        <f t="shared" si="16"/>
        <v>??</v>
      </c>
      <c r="AG332" s="454">
        <f>$C332</f>
        <v>0</v>
      </c>
      <c r="AH332" s="419">
        <v>1</v>
      </c>
    </row>
    <row r="333" spans="1:34" ht="12.95" customHeight="1" thickTop="1" thickBot="1">
      <c r="A333" s="1418"/>
      <c r="B333" s="1402"/>
      <c r="C333" s="1441"/>
      <c r="D333" s="1424"/>
      <c r="E333" s="1427"/>
      <c r="F333" s="1402"/>
      <c r="G333" s="1402"/>
      <c r="H333" s="1437"/>
      <c r="I333" s="1440"/>
      <c r="J333" s="1402"/>
      <c r="K333" s="1402"/>
      <c r="L333" s="1402"/>
      <c r="M333" s="455"/>
      <c r="N333" s="456"/>
      <c r="O333" s="457"/>
      <c r="P333" s="458"/>
      <c r="Q333" s="458"/>
      <c r="R333" s="459"/>
      <c r="S333" s="459"/>
      <c r="T333" s="459"/>
      <c r="U333" s="459"/>
      <c r="V333" s="459"/>
      <c r="W333" s="458"/>
      <c r="X333" s="1411"/>
      <c r="Y333" s="1411"/>
      <c r="Z333" s="1430"/>
      <c r="AA333" s="1446"/>
      <c r="AB333" s="1394"/>
      <c r="AC333" s="1431"/>
      <c r="AD333" s="418">
        <f>IF(O333=O332,0,1)</f>
        <v>0</v>
      </c>
      <c r="AE333" s="418" t="s">
        <v>482</v>
      </c>
      <c r="AF333" s="418" t="str">
        <f t="shared" si="16"/>
        <v>??</v>
      </c>
      <c r="AG333" s="454">
        <f t="shared" si="15"/>
        <v>0</v>
      </c>
      <c r="AH333" s="418">
        <f>IF(M333=M332,0,1)</f>
        <v>0</v>
      </c>
    </row>
    <row r="334" spans="1:34" ht="12.95" customHeight="1" thickTop="1" thickBot="1">
      <c r="A334" s="1418"/>
      <c r="B334" s="1402"/>
      <c r="C334" s="1441"/>
      <c r="D334" s="1424"/>
      <c r="E334" s="1427"/>
      <c r="F334" s="1402"/>
      <c r="G334" s="1402"/>
      <c r="H334" s="1437"/>
      <c r="I334" s="1399"/>
      <c r="J334" s="1402"/>
      <c r="K334" s="1402"/>
      <c r="L334" s="1402"/>
      <c r="M334" s="455"/>
      <c r="N334" s="456"/>
      <c r="O334" s="457"/>
      <c r="P334" s="458"/>
      <c r="Q334" s="458"/>
      <c r="R334" s="459"/>
      <c r="S334" s="459"/>
      <c r="T334" s="459"/>
      <c r="U334" s="459"/>
      <c r="V334" s="459"/>
      <c r="W334" s="458"/>
      <c r="X334" s="1411"/>
      <c r="Y334" s="1411"/>
      <c r="Z334" s="1430"/>
      <c r="AA334" s="1446"/>
      <c r="AB334" s="1394"/>
      <c r="AC334" s="1431"/>
      <c r="AD334" s="418">
        <f>IF(O334=O333,0,IF(O334=O332,0,1))</f>
        <v>0</v>
      </c>
      <c r="AE334" s="418" t="s">
        <v>482</v>
      </c>
      <c r="AF334" s="418" t="str">
        <f t="shared" si="16"/>
        <v>??</v>
      </c>
      <c r="AG334" s="454">
        <f t="shared" si="15"/>
        <v>0</v>
      </c>
      <c r="AH334" s="418">
        <f>IF(M334=M333,0,IF(M334=M332,0,1))</f>
        <v>0</v>
      </c>
    </row>
    <row r="335" spans="1:34" ht="12.95" customHeight="1" thickTop="1" thickBot="1">
      <c r="A335" s="1418"/>
      <c r="B335" s="1402"/>
      <c r="C335" s="1441"/>
      <c r="D335" s="1424"/>
      <c r="E335" s="1427"/>
      <c r="F335" s="1402"/>
      <c r="G335" s="1402"/>
      <c r="H335" s="1437"/>
      <c r="I335" s="1399"/>
      <c r="J335" s="1402"/>
      <c r="K335" s="1402"/>
      <c r="L335" s="1402"/>
      <c r="M335" s="455"/>
      <c r="N335" s="456"/>
      <c r="O335" s="457"/>
      <c r="P335" s="458"/>
      <c r="Q335" s="458"/>
      <c r="R335" s="459"/>
      <c r="S335" s="459"/>
      <c r="T335" s="459"/>
      <c r="U335" s="459"/>
      <c r="V335" s="459"/>
      <c r="W335" s="458"/>
      <c r="X335" s="1411"/>
      <c r="Y335" s="1411"/>
      <c r="Z335" s="1430"/>
      <c r="AA335" s="1446"/>
      <c r="AB335" s="1394"/>
      <c r="AC335" s="1431"/>
      <c r="AD335" s="418">
        <f>IF(O335=O334,0,IF(O335=O333,0,IF(O335=O332,0,1)))</f>
        <v>0</v>
      </c>
      <c r="AE335" s="418" t="s">
        <v>482</v>
      </c>
      <c r="AF335" s="418" t="str">
        <f t="shared" si="16"/>
        <v>??</v>
      </c>
      <c r="AG335" s="454">
        <f t="shared" ref="AG335:AG398" si="17">AG334</f>
        <v>0</v>
      </c>
      <c r="AH335" s="418">
        <f>IF(M335=M334,0,IF(M335=M333,0,IF(M335=M332,0,1)))</f>
        <v>0</v>
      </c>
    </row>
    <row r="336" spans="1:34" ht="12.95" customHeight="1" thickTop="1" thickBot="1">
      <c r="A336" s="1418"/>
      <c r="B336" s="1402"/>
      <c r="C336" s="1441"/>
      <c r="D336" s="1424"/>
      <c r="E336" s="1427"/>
      <c r="F336" s="1402"/>
      <c r="G336" s="1402"/>
      <c r="H336" s="1437"/>
      <c r="I336" s="1399"/>
      <c r="J336" s="1402"/>
      <c r="K336" s="1402"/>
      <c r="L336" s="1402"/>
      <c r="M336" s="455"/>
      <c r="N336" s="456"/>
      <c r="O336" s="457"/>
      <c r="P336" s="458"/>
      <c r="Q336" s="458"/>
      <c r="R336" s="484"/>
      <c r="S336" s="484"/>
      <c r="T336" s="484"/>
      <c r="U336" s="484"/>
      <c r="V336" s="459"/>
      <c r="W336" s="458"/>
      <c r="X336" s="1411"/>
      <c r="Y336" s="1411"/>
      <c r="Z336" s="1430"/>
      <c r="AA336" s="1446"/>
      <c r="AB336" s="1394"/>
      <c r="AC336" s="1431"/>
      <c r="AD336" s="418">
        <f>IF(O336=O335,0,IF(O336=O334,0,IF(O336=O333,0,IF(O336=O332,0,1))))</f>
        <v>0</v>
      </c>
      <c r="AE336" s="418" t="s">
        <v>482</v>
      </c>
      <c r="AF336" s="418" t="str">
        <f t="shared" si="16"/>
        <v>??</v>
      </c>
      <c r="AG336" s="454">
        <f t="shared" si="17"/>
        <v>0</v>
      </c>
      <c r="AH336" s="418">
        <f>IF(M336=M335,0,IF(M336=M334,0,IF(M336=M333,0,IF(M336=M332,0,1))))</f>
        <v>0</v>
      </c>
    </row>
    <row r="337" spans="1:34" ht="12.95" customHeight="1" thickTop="1" thickBot="1">
      <c r="A337" s="1418"/>
      <c r="B337" s="1402"/>
      <c r="C337" s="1441"/>
      <c r="D337" s="1424"/>
      <c r="E337" s="1427"/>
      <c r="F337" s="1402"/>
      <c r="G337" s="1402"/>
      <c r="H337" s="1437"/>
      <c r="I337" s="1399"/>
      <c r="J337" s="1402"/>
      <c r="K337" s="1402"/>
      <c r="L337" s="1402"/>
      <c r="M337" s="455"/>
      <c r="N337" s="456"/>
      <c r="O337" s="457"/>
      <c r="P337" s="458"/>
      <c r="Q337" s="458"/>
      <c r="R337" s="484"/>
      <c r="S337" s="484"/>
      <c r="T337" s="484"/>
      <c r="U337" s="484"/>
      <c r="V337" s="459"/>
      <c r="W337" s="458"/>
      <c r="X337" s="1411"/>
      <c r="Y337" s="1411"/>
      <c r="Z337" s="1430"/>
      <c r="AA337" s="1446"/>
      <c r="AB337" s="1394"/>
      <c r="AC337" s="1431"/>
      <c r="AD337" s="418">
        <f>IF(O337=O336,0,IF(O337=O335,0,IF(O337=O334,0,IF(O337=O333,0,IF(O337=O332,0,1)))))</f>
        <v>0</v>
      </c>
      <c r="AE337" s="418" t="s">
        <v>482</v>
      </c>
      <c r="AF337" s="418" t="str">
        <f t="shared" si="16"/>
        <v>??</v>
      </c>
      <c r="AG337" s="454">
        <f t="shared" si="17"/>
        <v>0</v>
      </c>
      <c r="AH337" s="418">
        <f>IF(M337=M336,0,IF(M337=M335,0,IF(M337=M334,0,IF(M337=M333,0,IF(M337=M332,0,1)))))</f>
        <v>0</v>
      </c>
    </row>
    <row r="338" spans="1:34" ht="12.95" customHeight="1" thickTop="1" thickBot="1">
      <c r="A338" s="1418"/>
      <c r="B338" s="1402"/>
      <c r="C338" s="1441"/>
      <c r="D338" s="1424"/>
      <c r="E338" s="1427"/>
      <c r="F338" s="1402"/>
      <c r="G338" s="1402"/>
      <c r="H338" s="1437"/>
      <c r="I338" s="1399"/>
      <c r="J338" s="1402"/>
      <c r="K338" s="1402"/>
      <c r="L338" s="1402"/>
      <c r="M338" s="455"/>
      <c r="N338" s="456"/>
      <c r="O338" s="457"/>
      <c r="P338" s="458"/>
      <c r="Q338" s="458"/>
      <c r="R338" s="484"/>
      <c r="S338" s="484"/>
      <c r="T338" s="484"/>
      <c r="U338" s="484"/>
      <c r="V338" s="459"/>
      <c r="W338" s="458"/>
      <c r="X338" s="1411"/>
      <c r="Y338" s="1411"/>
      <c r="Z338" s="1434" t="str">
        <f>IF(Z332&gt;9,"Błąd","")</f>
        <v/>
      </c>
      <c r="AA338" s="1446"/>
      <c r="AB338" s="1394"/>
      <c r="AC338" s="1431"/>
      <c r="AD338" s="418">
        <f>IF(O338=O337,0,IF(O338=O336,0,IF(O338=O335,0,IF(O338=O334,0,IF(O338=O333,0,IF(O338=O332,0,1))))))</f>
        <v>0</v>
      </c>
      <c r="AE338" s="418" t="s">
        <v>482</v>
      </c>
      <c r="AF338" s="418" t="str">
        <f t="shared" si="16"/>
        <v>??</v>
      </c>
      <c r="AG338" s="454">
        <f t="shared" si="17"/>
        <v>0</v>
      </c>
      <c r="AH338" s="418">
        <f>IF(M338=M337,0,IF(M338=M336,0,IF(M338=M335,0,IF(M338=M334,0,IF(M338=M333,0,IF(M338=M332,0,1))))))</f>
        <v>0</v>
      </c>
    </row>
    <row r="339" spans="1:34" ht="12.95" customHeight="1" thickTop="1" thickBot="1">
      <c r="A339" s="1418"/>
      <c r="B339" s="1402"/>
      <c r="C339" s="1441"/>
      <c r="D339" s="1424"/>
      <c r="E339" s="1427"/>
      <c r="F339" s="1402"/>
      <c r="G339" s="1402"/>
      <c r="H339" s="1437"/>
      <c r="I339" s="1399"/>
      <c r="J339" s="1402"/>
      <c r="K339" s="1402"/>
      <c r="L339" s="1402"/>
      <c r="M339" s="455"/>
      <c r="N339" s="456"/>
      <c r="O339" s="457"/>
      <c r="P339" s="458"/>
      <c r="Q339" s="458"/>
      <c r="R339" s="459"/>
      <c r="S339" s="459"/>
      <c r="T339" s="459"/>
      <c r="U339" s="459"/>
      <c r="V339" s="459"/>
      <c r="W339" s="458"/>
      <c r="X339" s="1411"/>
      <c r="Y339" s="1411"/>
      <c r="Z339" s="1434"/>
      <c r="AA339" s="1446"/>
      <c r="AB339" s="1394"/>
      <c r="AC339" s="1431"/>
      <c r="AD339" s="418">
        <f>IF(O339=O338,0,IF(O339=O337,0,IF(O339=O336,0,IF(O339=O335,0,IF(O339=O334,0,IF(O339=O333,0,IF(O339=O332,0,1)))))))</f>
        <v>0</v>
      </c>
      <c r="AE339" s="418" t="s">
        <v>482</v>
      </c>
      <c r="AF339" s="418" t="str">
        <f t="shared" si="16"/>
        <v>??</v>
      </c>
      <c r="AG339" s="454">
        <f>AG336</f>
        <v>0</v>
      </c>
      <c r="AH339" s="418">
        <f>IF(M339=M338,0,IF(M339=M337,0,IF(M339=M336,0,IF(M339=M335,0,IF(M339=M334,0,IF(M339=M333,0,IF(M339=M332,0,1)))))))</f>
        <v>0</v>
      </c>
    </row>
    <row r="340" spans="1:34" ht="12.95" customHeight="1" thickTop="1" thickBot="1">
      <c r="A340" s="1418"/>
      <c r="B340" s="1402"/>
      <c r="C340" s="1441"/>
      <c r="D340" s="1424"/>
      <c r="E340" s="1427"/>
      <c r="F340" s="1402"/>
      <c r="G340" s="1402"/>
      <c r="H340" s="1437"/>
      <c r="I340" s="1399"/>
      <c r="J340" s="1402"/>
      <c r="K340" s="1402"/>
      <c r="L340" s="1402"/>
      <c r="M340" s="455"/>
      <c r="N340" s="456"/>
      <c r="O340" s="457"/>
      <c r="P340" s="458"/>
      <c r="Q340" s="458"/>
      <c r="R340" s="459"/>
      <c r="S340" s="459"/>
      <c r="T340" s="459"/>
      <c r="U340" s="459"/>
      <c r="V340" s="459"/>
      <c r="W340" s="458"/>
      <c r="X340" s="1411"/>
      <c r="Y340" s="1411"/>
      <c r="Z340" s="1434"/>
      <c r="AA340" s="1446"/>
      <c r="AB340" s="1394"/>
      <c r="AC340" s="1431"/>
      <c r="AD340" s="418">
        <f>IF(O340=O339,0,IF(O340=O338,0,IF(O340=O337,0,IF(O340=O336,0,IF(O340=O335,0,IF(O340=O334,IF(O340=O333,0,IF(O340=31,0,1))))))))</f>
        <v>0</v>
      </c>
      <c r="AE340" s="418" t="s">
        <v>482</v>
      </c>
      <c r="AF340" s="418" t="str">
        <f t="shared" si="16"/>
        <v>??</v>
      </c>
      <c r="AG340" s="454">
        <f t="shared" si="17"/>
        <v>0</v>
      </c>
      <c r="AH340" s="418">
        <f>IF(M340=M339,0,IF(M340=M338,0,IF(M340=M337,0,IF(M340=M336,0,IF(M340=M335,0,IF(M340=M334,0,IF(M340=M333,0,IF(M340=M332,0,1))))))))</f>
        <v>0</v>
      </c>
    </row>
    <row r="341" spans="1:34" ht="12.95" customHeight="1" thickTop="1" thickBot="1">
      <c r="A341" s="1419"/>
      <c r="B341" s="1403"/>
      <c r="C341" s="1442"/>
      <c r="D341" s="1425"/>
      <c r="E341" s="1428"/>
      <c r="F341" s="1403"/>
      <c r="G341" s="1403"/>
      <c r="H341" s="1438"/>
      <c r="I341" s="1400"/>
      <c r="J341" s="1403"/>
      <c r="K341" s="1403"/>
      <c r="L341" s="1403"/>
      <c r="M341" s="462"/>
      <c r="N341" s="463"/>
      <c r="O341" s="464"/>
      <c r="P341" s="465"/>
      <c r="Q341" s="465"/>
      <c r="R341" s="466"/>
      <c r="S341" s="466"/>
      <c r="T341" s="466"/>
      <c r="U341" s="466"/>
      <c r="V341" s="466"/>
      <c r="W341" s="465"/>
      <c r="X341" s="1412"/>
      <c r="Y341" s="1412"/>
      <c r="Z341" s="1435"/>
      <c r="AA341" s="1446"/>
      <c r="AB341" s="1395"/>
      <c r="AC341" s="1431"/>
      <c r="AD341" s="418">
        <f>IF(O341=O340,0,IF(O341=O339,0,IF(O341=O338,0,IF(O341=O337,0,IF(O341=O336,0,IF(O341=O335,0,IF(O341=O334,0,IF(O341=O333,0,IF(O341=O332,0,1)))))))))</f>
        <v>0</v>
      </c>
      <c r="AE341" s="418" t="s">
        <v>482</v>
      </c>
      <c r="AF341" s="418" t="str">
        <f t="shared" si="16"/>
        <v>??</v>
      </c>
      <c r="AG341" s="454">
        <f t="shared" si="17"/>
        <v>0</v>
      </c>
      <c r="AH341" s="418">
        <f>IF(M341=M340,0,IF(M341=M339,0,IF(M341=M338,0,IF(M341=M337,0,IF(M341=M336,0,IF(M341=M335,0,IF(M341=M334,0,IF(M341=M333,0,IF(M341=M332,0,1)))))))))</f>
        <v>0</v>
      </c>
    </row>
    <row r="342" spans="1:34" ht="12.95" customHeight="1" thickTop="1" thickBot="1">
      <c r="A342" s="1418"/>
      <c r="B342" s="1401"/>
      <c r="C342" s="1441"/>
      <c r="D342" s="1423"/>
      <c r="E342" s="1426"/>
      <c r="F342" s="1401"/>
      <c r="G342" s="1401"/>
      <c r="H342" s="1436"/>
      <c r="I342" s="1439" t="s">
        <v>98</v>
      </c>
      <c r="J342" s="1401"/>
      <c r="K342" s="1401"/>
      <c r="L342" s="1401"/>
      <c r="M342" s="447"/>
      <c r="N342" s="448"/>
      <c r="O342" s="449"/>
      <c r="P342" s="450"/>
      <c r="Q342" s="450"/>
      <c r="R342" s="484"/>
      <c r="S342" s="484"/>
      <c r="T342" s="484"/>
      <c r="U342" s="484"/>
      <c r="V342" s="484"/>
      <c r="W342" s="485"/>
      <c r="X342" s="1410">
        <f>SUM(R342:W351)</f>
        <v>0</v>
      </c>
      <c r="Y342" s="1410">
        <f>IF(X342&gt;0,18,0)</f>
        <v>0</v>
      </c>
      <c r="Z342" s="1429">
        <f>IF((X342-Y342)&gt;=0,X342-Y342,0)</f>
        <v>0</v>
      </c>
      <c r="AA342" s="1446">
        <f>IF(X342&lt;Y342,X342,Y342)/IF(Y342=0,1,Y342)</f>
        <v>0</v>
      </c>
      <c r="AB342" s="1393" t="str">
        <f>IF(AA342=1,"pe",IF(AA342&gt;0,"ne",""))</f>
        <v/>
      </c>
      <c r="AC342" s="1431"/>
      <c r="AD342" s="418">
        <v>1</v>
      </c>
      <c r="AE342" s="418" t="s">
        <v>482</v>
      </c>
      <c r="AF342" s="418" t="str">
        <f t="shared" si="16"/>
        <v>??</v>
      </c>
      <c r="AG342" s="454">
        <f>$C342</f>
        <v>0</v>
      </c>
      <c r="AH342" s="419">
        <v>1</v>
      </c>
    </row>
    <row r="343" spans="1:34" ht="12.95" customHeight="1" thickTop="1" thickBot="1">
      <c r="A343" s="1418"/>
      <c r="B343" s="1402"/>
      <c r="C343" s="1441"/>
      <c r="D343" s="1424"/>
      <c r="E343" s="1427"/>
      <c r="F343" s="1402"/>
      <c r="G343" s="1402"/>
      <c r="H343" s="1437"/>
      <c r="I343" s="1440"/>
      <c r="J343" s="1402"/>
      <c r="K343" s="1402"/>
      <c r="L343" s="1402"/>
      <c r="M343" s="455"/>
      <c r="N343" s="456"/>
      <c r="O343" s="457"/>
      <c r="P343" s="458"/>
      <c r="Q343" s="458"/>
      <c r="R343" s="459"/>
      <c r="S343" s="459"/>
      <c r="T343" s="459"/>
      <c r="U343" s="459"/>
      <c r="V343" s="459"/>
      <c r="W343" s="458"/>
      <c r="X343" s="1411"/>
      <c r="Y343" s="1411"/>
      <c r="Z343" s="1430"/>
      <c r="AA343" s="1446"/>
      <c r="AB343" s="1394"/>
      <c r="AC343" s="1431"/>
      <c r="AD343" s="418">
        <f>IF(O343=O342,0,1)</f>
        <v>0</v>
      </c>
      <c r="AE343" s="418" t="s">
        <v>482</v>
      </c>
      <c r="AF343" s="418" t="str">
        <f t="shared" si="16"/>
        <v>??</v>
      </c>
      <c r="AG343" s="454">
        <f t="shared" si="17"/>
        <v>0</v>
      </c>
      <c r="AH343" s="418">
        <f>IF(M343=M342,0,1)</f>
        <v>0</v>
      </c>
    </row>
    <row r="344" spans="1:34" ht="12.95" customHeight="1" thickTop="1" thickBot="1">
      <c r="A344" s="1418"/>
      <c r="B344" s="1402"/>
      <c r="C344" s="1441"/>
      <c r="D344" s="1424"/>
      <c r="E344" s="1427"/>
      <c r="F344" s="1402"/>
      <c r="G344" s="1402"/>
      <c r="H344" s="1437"/>
      <c r="I344" s="1399"/>
      <c r="J344" s="1402"/>
      <c r="K344" s="1402"/>
      <c r="L344" s="1402"/>
      <c r="M344" s="455"/>
      <c r="N344" s="456"/>
      <c r="O344" s="457"/>
      <c r="P344" s="458"/>
      <c r="Q344" s="458"/>
      <c r="R344" s="459"/>
      <c r="S344" s="459"/>
      <c r="T344" s="459"/>
      <c r="U344" s="459"/>
      <c r="V344" s="459"/>
      <c r="W344" s="458"/>
      <c r="X344" s="1411"/>
      <c r="Y344" s="1411"/>
      <c r="Z344" s="1430"/>
      <c r="AA344" s="1446"/>
      <c r="AB344" s="1394"/>
      <c r="AC344" s="1431"/>
      <c r="AD344" s="418">
        <f>IF(O344=O343,0,IF(O344=O342,0,1))</f>
        <v>0</v>
      </c>
      <c r="AE344" s="418" t="s">
        <v>482</v>
      </c>
      <c r="AF344" s="418" t="str">
        <f t="shared" si="16"/>
        <v>??</v>
      </c>
      <c r="AG344" s="454">
        <f t="shared" si="17"/>
        <v>0</v>
      </c>
      <c r="AH344" s="418">
        <f>IF(M344=M343,0,IF(M344=M342,0,1))</f>
        <v>0</v>
      </c>
    </row>
    <row r="345" spans="1:34" ht="12.95" customHeight="1" thickTop="1" thickBot="1">
      <c r="A345" s="1418"/>
      <c r="B345" s="1402"/>
      <c r="C345" s="1441"/>
      <c r="D345" s="1424"/>
      <c r="E345" s="1427"/>
      <c r="F345" s="1402"/>
      <c r="G345" s="1402"/>
      <c r="H345" s="1437"/>
      <c r="I345" s="1399"/>
      <c r="J345" s="1402"/>
      <c r="K345" s="1402"/>
      <c r="L345" s="1402"/>
      <c r="M345" s="455"/>
      <c r="N345" s="456"/>
      <c r="O345" s="457"/>
      <c r="P345" s="458"/>
      <c r="Q345" s="458"/>
      <c r="R345" s="459"/>
      <c r="S345" s="459"/>
      <c r="T345" s="459"/>
      <c r="U345" s="459"/>
      <c r="V345" s="459"/>
      <c r="W345" s="458"/>
      <c r="X345" s="1411"/>
      <c r="Y345" s="1411"/>
      <c r="Z345" s="1430"/>
      <c r="AA345" s="1446"/>
      <c r="AB345" s="1394"/>
      <c r="AC345" s="1431"/>
      <c r="AD345" s="418">
        <f>IF(O345=O344,0,IF(O345=O343,0,IF(O345=O342,0,1)))</f>
        <v>0</v>
      </c>
      <c r="AE345" s="418" t="s">
        <v>482</v>
      </c>
      <c r="AF345" s="418" t="str">
        <f t="shared" si="16"/>
        <v>??</v>
      </c>
      <c r="AG345" s="454">
        <f t="shared" si="17"/>
        <v>0</v>
      </c>
      <c r="AH345" s="418">
        <f>IF(M345=M344,0,IF(M345=M343,0,IF(M345=M342,0,1)))</f>
        <v>0</v>
      </c>
    </row>
    <row r="346" spans="1:34" ht="12.95" customHeight="1" thickTop="1" thickBot="1">
      <c r="A346" s="1418"/>
      <c r="B346" s="1402"/>
      <c r="C346" s="1441"/>
      <c r="D346" s="1424"/>
      <c r="E346" s="1427"/>
      <c r="F346" s="1402"/>
      <c r="G346" s="1402"/>
      <c r="H346" s="1437"/>
      <c r="I346" s="1399"/>
      <c r="J346" s="1402"/>
      <c r="K346" s="1402"/>
      <c r="L346" s="1402"/>
      <c r="M346" s="455"/>
      <c r="N346" s="456"/>
      <c r="O346" s="457"/>
      <c r="P346" s="458"/>
      <c r="Q346" s="458"/>
      <c r="R346" s="484"/>
      <c r="S346" s="484"/>
      <c r="T346" s="484"/>
      <c r="U346" s="484"/>
      <c r="V346" s="459"/>
      <c r="W346" s="458"/>
      <c r="X346" s="1411"/>
      <c r="Y346" s="1411"/>
      <c r="Z346" s="1430"/>
      <c r="AA346" s="1446"/>
      <c r="AB346" s="1394"/>
      <c r="AC346" s="1431"/>
      <c r="AD346" s="418">
        <f>IF(O346=O345,0,IF(O346=O344,0,IF(O346=O343,0,IF(O346=O342,0,1))))</f>
        <v>0</v>
      </c>
      <c r="AE346" s="418" t="s">
        <v>482</v>
      </c>
      <c r="AF346" s="418" t="str">
        <f t="shared" ref="AF346:AF409" si="18">$C$1</f>
        <v>??</v>
      </c>
      <c r="AG346" s="454">
        <f t="shared" si="17"/>
        <v>0</v>
      </c>
      <c r="AH346" s="418">
        <f>IF(M346=M345,0,IF(M346=M344,0,IF(M346=M343,0,IF(M346=M342,0,1))))</f>
        <v>0</v>
      </c>
    </row>
    <row r="347" spans="1:34" ht="12.95" customHeight="1" thickTop="1" thickBot="1">
      <c r="A347" s="1418"/>
      <c r="B347" s="1402"/>
      <c r="C347" s="1441"/>
      <c r="D347" s="1424"/>
      <c r="E347" s="1427"/>
      <c r="F347" s="1402"/>
      <c r="G347" s="1402"/>
      <c r="H347" s="1437"/>
      <c r="I347" s="1399"/>
      <c r="J347" s="1402"/>
      <c r="K347" s="1402"/>
      <c r="L347" s="1402"/>
      <c r="M347" s="455"/>
      <c r="N347" s="456"/>
      <c r="O347" s="457"/>
      <c r="P347" s="458"/>
      <c r="Q347" s="458"/>
      <c r="R347" s="484"/>
      <c r="S347" s="484"/>
      <c r="T347" s="484"/>
      <c r="U347" s="484"/>
      <c r="V347" s="459"/>
      <c r="W347" s="458"/>
      <c r="X347" s="1411"/>
      <c r="Y347" s="1411"/>
      <c r="Z347" s="1430"/>
      <c r="AA347" s="1446"/>
      <c r="AB347" s="1394"/>
      <c r="AC347" s="1431"/>
      <c r="AD347" s="418">
        <f>IF(O347=O346,0,IF(O347=O345,0,IF(O347=O344,0,IF(O347=O343,0,IF(O347=O342,0,1)))))</f>
        <v>0</v>
      </c>
      <c r="AE347" s="418" t="s">
        <v>482</v>
      </c>
      <c r="AF347" s="418" t="str">
        <f t="shared" si="18"/>
        <v>??</v>
      </c>
      <c r="AG347" s="454">
        <f t="shared" si="17"/>
        <v>0</v>
      </c>
      <c r="AH347" s="418">
        <f>IF(M347=M346,0,IF(M347=M345,0,IF(M347=M344,0,IF(M347=M343,0,IF(M347=M342,0,1)))))</f>
        <v>0</v>
      </c>
    </row>
    <row r="348" spans="1:34" ht="12.95" customHeight="1" thickTop="1" thickBot="1">
      <c r="A348" s="1418"/>
      <c r="B348" s="1402"/>
      <c r="C348" s="1441"/>
      <c r="D348" s="1424"/>
      <c r="E348" s="1427"/>
      <c r="F348" s="1402"/>
      <c r="G348" s="1402"/>
      <c r="H348" s="1437"/>
      <c r="I348" s="1399"/>
      <c r="J348" s="1402"/>
      <c r="K348" s="1402"/>
      <c r="L348" s="1402"/>
      <c r="M348" s="455"/>
      <c r="N348" s="456"/>
      <c r="O348" s="457"/>
      <c r="P348" s="458"/>
      <c r="Q348" s="458"/>
      <c r="R348" s="484"/>
      <c r="S348" s="484"/>
      <c r="T348" s="484"/>
      <c r="U348" s="484"/>
      <c r="V348" s="459"/>
      <c r="W348" s="458"/>
      <c r="X348" s="1411"/>
      <c r="Y348" s="1411"/>
      <c r="Z348" s="1434" t="str">
        <f>IF(Z342&gt;9,"Błąd","")</f>
        <v/>
      </c>
      <c r="AA348" s="1446"/>
      <c r="AB348" s="1394"/>
      <c r="AC348" s="1431"/>
      <c r="AD348" s="418">
        <f>IF(O348=O347,0,IF(O348=O346,0,IF(O348=O345,0,IF(O348=O344,0,IF(O348=O343,0,IF(O348=O342,0,1))))))</f>
        <v>0</v>
      </c>
      <c r="AE348" s="418" t="s">
        <v>482</v>
      </c>
      <c r="AF348" s="418" t="str">
        <f t="shared" si="18"/>
        <v>??</v>
      </c>
      <c r="AG348" s="454">
        <f t="shared" si="17"/>
        <v>0</v>
      </c>
      <c r="AH348" s="418">
        <f>IF(M348=M347,0,IF(M348=M346,0,IF(M348=M345,0,IF(M348=M344,0,IF(M348=M343,0,IF(M348=M342,0,1))))))</f>
        <v>0</v>
      </c>
    </row>
    <row r="349" spans="1:34" ht="12.95" customHeight="1" thickTop="1" thickBot="1">
      <c r="A349" s="1418"/>
      <c r="B349" s="1402"/>
      <c r="C349" s="1441"/>
      <c r="D349" s="1424"/>
      <c r="E349" s="1427"/>
      <c r="F349" s="1402"/>
      <c r="G349" s="1402"/>
      <c r="H349" s="1437"/>
      <c r="I349" s="1399"/>
      <c r="J349" s="1402"/>
      <c r="K349" s="1402"/>
      <c r="L349" s="1402"/>
      <c r="M349" s="455"/>
      <c r="N349" s="456"/>
      <c r="O349" s="457"/>
      <c r="P349" s="458"/>
      <c r="Q349" s="458"/>
      <c r="R349" s="459"/>
      <c r="S349" s="459"/>
      <c r="T349" s="459"/>
      <c r="U349" s="459"/>
      <c r="V349" s="459"/>
      <c r="W349" s="458"/>
      <c r="X349" s="1411"/>
      <c r="Y349" s="1411"/>
      <c r="Z349" s="1434"/>
      <c r="AA349" s="1446"/>
      <c r="AB349" s="1394"/>
      <c r="AC349" s="1431"/>
      <c r="AD349" s="418">
        <f>IF(O349=O348,0,IF(O349=O347,0,IF(O349=O346,0,IF(O349=O345,0,IF(O349=O344,0,IF(O349=O343,0,IF(O349=O342,0,1)))))))</f>
        <v>0</v>
      </c>
      <c r="AE349" s="418" t="s">
        <v>482</v>
      </c>
      <c r="AF349" s="418" t="str">
        <f t="shared" si="18"/>
        <v>??</v>
      </c>
      <c r="AG349" s="454">
        <f>AG346</f>
        <v>0</v>
      </c>
      <c r="AH349" s="418">
        <f>IF(M349=M348,0,IF(M349=M347,0,IF(M349=M346,0,IF(M349=M345,0,IF(M349=M344,0,IF(M349=M343,0,IF(M349=M342,0,1)))))))</f>
        <v>0</v>
      </c>
    </row>
    <row r="350" spans="1:34" ht="12.95" customHeight="1" thickTop="1" thickBot="1">
      <c r="A350" s="1418"/>
      <c r="B350" s="1402"/>
      <c r="C350" s="1441"/>
      <c r="D350" s="1424"/>
      <c r="E350" s="1427"/>
      <c r="F350" s="1402"/>
      <c r="G350" s="1402"/>
      <c r="H350" s="1437"/>
      <c r="I350" s="1399"/>
      <c r="J350" s="1402"/>
      <c r="K350" s="1402"/>
      <c r="L350" s="1402"/>
      <c r="M350" s="455"/>
      <c r="N350" s="456"/>
      <c r="O350" s="457"/>
      <c r="P350" s="458"/>
      <c r="Q350" s="458"/>
      <c r="R350" s="459"/>
      <c r="S350" s="459"/>
      <c r="T350" s="459"/>
      <c r="U350" s="459"/>
      <c r="V350" s="459"/>
      <c r="W350" s="458"/>
      <c r="X350" s="1411"/>
      <c r="Y350" s="1411"/>
      <c r="Z350" s="1434"/>
      <c r="AA350" s="1446"/>
      <c r="AB350" s="1394"/>
      <c r="AC350" s="1431"/>
      <c r="AD350" s="418">
        <f>IF(O350=O349,0,IF(O350=O348,0,IF(O350=O347,0,IF(O350=O346,0,IF(O350=O345,0,IF(O350=O344,IF(O350=O343,0,IF(O350=31,0,1))))))))</f>
        <v>0</v>
      </c>
      <c r="AE350" s="418" t="s">
        <v>482</v>
      </c>
      <c r="AF350" s="418" t="str">
        <f t="shared" si="18"/>
        <v>??</v>
      </c>
      <c r="AG350" s="454">
        <f t="shared" si="17"/>
        <v>0</v>
      </c>
      <c r="AH350" s="418">
        <f>IF(M350=M349,0,IF(M350=M348,0,IF(M350=M347,0,IF(M350=M346,0,IF(M350=M345,0,IF(M350=M344,0,IF(M350=M343,0,IF(M350=M342,0,1))))))))</f>
        <v>0</v>
      </c>
    </row>
    <row r="351" spans="1:34" ht="12.95" customHeight="1" thickTop="1" thickBot="1">
      <c r="A351" s="1419"/>
      <c r="B351" s="1403"/>
      <c r="C351" s="1442"/>
      <c r="D351" s="1425"/>
      <c r="E351" s="1428"/>
      <c r="F351" s="1403"/>
      <c r="G351" s="1403"/>
      <c r="H351" s="1438"/>
      <c r="I351" s="1400"/>
      <c r="J351" s="1403"/>
      <c r="K351" s="1403"/>
      <c r="L351" s="1403"/>
      <c r="M351" s="462"/>
      <c r="N351" s="463"/>
      <c r="O351" s="464"/>
      <c r="P351" s="465"/>
      <c r="Q351" s="465"/>
      <c r="R351" s="466"/>
      <c r="S351" s="466"/>
      <c r="T351" s="466"/>
      <c r="U351" s="466"/>
      <c r="V351" s="466"/>
      <c r="W351" s="465"/>
      <c r="X351" s="1412"/>
      <c r="Y351" s="1412"/>
      <c r="Z351" s="1435"/>
      <c r="AA351" s="1446"/>
      <c r="AB351" s="1395"/>
      <c r="AC351" s="1431"/>
      <c r="AD351" s="418">
        <f>IF(O351=O350,0,IF(O351=O349,0,IF(O351=O348,0,IF(O351=O347,0,IF(O351=O346,0,IF(O351=O345,0,IF(O351=O344,0,IF(O351=O343,0,IF(O351=O342,0,1)))))))))</f>
        <v>0</v>
      </c>
      <c r="AE351" s="418" t="s">
        <v>482</v>
      </c>
      <c r="AF351" s="418" t="str">
        <f t="shared" si="18"/>
        <v>??</v>
      </c>
      <c r="AG351" s="454">
        <f t="shared" si="17"/>
        <v>0</v>
      </c>
      <c r="AH351" s="418">
        <f>IF(M351=M350,0,IF(M351=M349,0,IF(M351=M348,0,IF(M351=M347,0,IF(M351=M346,0,IF(M351=M345,0,IF(M351=M344,0,IF(M351=M343,0,IF(M351=M342,0,1)))))))))</f>
        <v>0</v>
      </c>
    </row>
    <row r="352" spans="1:34" ht="12.95" customHeight="1" thickTop="1" thickBot="1">
      <c r="A352" s="1418"/>
      <c r="B352" s="1401"/>
      <c r="C352" s="1441"/>
      <c r="D352" s="1423"/>
      <c r="E352" s="1426"/>
      <c r="F352" s="1401"/>
      <c r="G352" s="1401"/>
      <c r="H352" s="1436"/>
      <c r="I352" s="1439" t="s">
        <v>98</v>
      </c>
      <c r="J352" s="1401"/>
      <c r="K352" s="1401"/>
      <c r="L352" s="1401"/>
      <c r="M352" s="447"/>
      <c r="N352" s="448"/>
      <c r="O352" s="449"/>
      <c r="P352" s="450"/>
      <c r="Q352" s="450"/>
      <c r="R352" s="484"/>
      <c r="S352" s="484"/>
      <c r="T352" s="484"/>
      <c r="U352" s="484"/>
      <c r="V352" s="484"/>
      <c r="W352" s="485"/>
      <c r="X352" s="1410">
        <f>SUM(R352:W361)</f>
        <v>0</v>
      </c>
      <c r="Y352" s="1410">
        <f>IF(X352&gt;0,18,0)</f>
        <v>0</v>
      </c>
      <c r="Z352" s="1429">
        <f>IF((X352-Y352)&gt;=0,X352-Y352,0)</f>
        <v>0</v>
      </c>
      <c r="AA352" s="1446">
        <f>IF(X352&lt;Y352,X352,Y352)/IF(Y352=0,1,Y352)</f>
        <v>0</v>
      </c>
      <c r="AB352" s="1393" t="str">
        <f>IF(AA352=1,"pe",IF(AA352&gt;0,"ne",""))</f>
        <v/>
      </c>
      <c r="AC352" s="1431"/>
      <c r="AD352" s="418">
        <v>1</v>
      </c>
      <c r="AE352" s="418" t="s">
        <v>482</v>
      </c>
      <c r="AF352" s="418" t="str">
        <f t="shared" si="18"/>
        <v>??</v>
      </c>
      <c r="AG352" s="454">
        <f>$C352</f>
        <v>0</v>
      </c>
      <c r="AH352" s="419">
        <v>1</v>
      </c>
    </row>
    <row r="353" spans="1:34" ht="12.95" customHeight="1" thickTop="1" thickBot="1">
      <c r="A353" s="1418"/>
      <c r="B353" s="1402"/>
      <c r="C353" s="1441"/>
      <c r="D353" s="1424"/>
      <c r="E353" s="1427"/>
      <c r="F353" s="1402"/>
      <c r="G353" s="1402"/>
      <c r="H353" s="1437"/>
      <c r="I353" s="1440"/>
      <c r="J353" s="1402"/>
      <c r="K353" s="1402"/>
      <c r="L353" s="1402"/>
      <c r="M353" s="455"/>
      <c r="N353" s="456"/>
      <c r="O353" s="457"/>
      <c r="P353" s="458"/>
      <c r="Q353" s="458"/>
      <c r="R353" s="459"/>
      <c r="S353" s="459"/>
      <c r="T353" s="459"/>
      <c r="U353" s="459"/>
      <c r="V353" s="459"/>
      <c r="W353" s="458"/>
      <c r="X353" s="1411"/>
      <c r="Y353" s="1411"/>
      <c r="Z353" s="1430"/>
      <c r="AA353" s="1446"/>
      <c r="AB353" s="1394"/>
      <c r="AC353" s="1431"/>
      <c r="AD353" s="418">
        <f>IF(O353=O352,0,1)</f>
        <v>0</v>
      </c>
      <c r="AE353" s="418" t="s">
        <v>482</v>
      </c>
      <c r="AF353" s="418" t="str">
        <f t="shared" si="18"/>
        <v>??</v>
      </c>
      <c r="AG353" s="454">
        <f t="shared" si="17"/>
        <v>0</v>
      </c>
      <c r="AH353" s="418">
        <f>IF(M353=M352,0,1)</f>
        <v>0</v>
      </c>
    </row>
    <row r="354" spans="1:34" ht="12.95" customHeight="1" thickTop="1" thickBot="1">
      <c r="A354" s="1418"/>
      <c r="B354" s="1402"/>
      <c r="C354" s="1441"/>
      <c r="D354" s="1424"/>
      <c r="E354" s="1427"/>
      <c r="F354" s="1402"/>
      <c r="G354" s="1402"/>
      <c r="H354" s="1437"/>
      <c r="I354" s="1399"/>
      <c r="J354" s="1402"/>
      <c r="K354" s="1402"/>
      <c r="L354" s="1402"/>
      <c r="M354" s="455"/>
      <c r="N354" s="456"/>
      <c r="O354" s="457"/>
      <c r="P354" s="458"/>
      <c r="Q354" s="458"/>
      <c r="R354" s="459"/>
      <c r="S354" s="459"/>
      <c r="T354" s="459"/>
      <c r="U354" s="459"/>
      <c r="V354" s="459"/>
      <c r="W354" s="458"/>
      <c r="X354" s="1411"/>
      <c r="Y354" s="1411"/>
      <c r="Z354" s="1430"/>
      <c r="AA354" s="1446"/>
      <c r="AB354" s="1394"/>
      <c r="AC354" s="1431"/>
      <c r="AD354" s="418">
        <f>IF(O354=O353,0,IF(O354=O352,0,1))</f>
        <v>0</v>
      </c>
      <c r="AE354" s="418" t="s">
        <v>482</v>
      </c>
      <c r="AF354" s="418" t="str">
        <f t="shared" si="18"/>
        <v>??</v>
      </c>
      <c r="AG354" s="454">
        <f t="shared" si="17"/>
        <v>0</v>
      </c>
      <c r="AH354" s="418">
        <f>IF(M354=M353,0,IF(M354=M352,0,1))</f>
        <v>0</v>
      </c>
    </row>
    <row r="355" spans="1:34" ht="12.95" customHeight="1" thickTop="1" thickBot="1">
      <c r="A355" s="1418"/>
      <c r="B355" s="1402"/>
      <c r="C355" s="1441"/>
      <c r="D355" s="1424"/>
      <c r="E355" s="1427"/>
      <c r="F355" s="1402"/>
      <c r="G355" s="1402"/>
      <c r="H355" s="1437"/>
      <c r="I355" s="1399"/>
      <c r="J355" s="1402"/>
      <c r="K355" s="1402"/>
      <c r="L355" s="1402"/>
      <c r="M355" s="455"/>
      <c r="N355" s="456"/>
      <c r="O355" s="457"/>
      <c r="P355" s="458"/>
      <c r="Q355" s="458"/>
      <c r="R355" s="459"/>
      <c r="S355" s="459"/>
      <c r="T355" s="459"/>
      <c r="U355" s="459"/>
      <c r="V355" s="459"/>
      <c r="W355" s="458"/>
      <c r="X355" s="1411"/>
      <c r="Y355" s="1411"/>
      <c r="Z355" s="1430"/>
      <c r="AA355" s="1446"/>
      <c r="AB355" s="1394"/>
      <c r="AC355" s="1431"/>
      <c r="AD355" s="418">
        <f>IF(O355=O354,0,IF(O355=O353,0,IF(O355=O352,0,1)))</f>
        <v>0</v>
      </c>
      <c r="AE355" s="418" t="s">
        <v>482</v>
      </c>
      <c r="AF355" s="418" t="str">
        <f t="shared" si="18"/>
        <v>??</v>
      </c>
      <c r="AG355" s="454">
        <f t="shared" si="17"/>
        <v>0</v>
      </c>
      <c r="AH355" s="418">
        <f>IF(M355=M354,0,IF(M355=M353,0,IF(M355=M352,0,1)))</f>
        <v>0</v>
      </c>
    </row>
    <row r="356" spans="1:34" ht="12.95" customHeight="1" thickTop="1" thickBot="1">
      <c r="A356" s="1418"/>
      <c r="B356" s="1402"/>
      <c r="C356" s="1441"/>
      <c r="D356" s="1424"/>
      <c r="E356" s="1427"/>
      <c r="F356" s="1402"/>
      <c r="G356" s="1402"/>
      <c r="H356" s="1437"/>
      <c r="I356" s="1399"/>
      <c r="J356" s="1402"/>
      <c r="K356" s="1402"/>
      <c r="L356" s="1402"/>
      <c r="M356" s="455"/>
      <c r="N356" s="456"/>
      <c r="O356" s="457"/>
      <c r="P356" s="458"/>
      <c r="Q356" s="458"/>
      <c r="R356" s="484"/>
      <c r="S356" s="484"/>
      <c r="T356" s="484"/>
      <c r="U356" s="484"/>
      <c r="V356" s="459"/>
      <c r="W356" s="458"/>
      <c r="X356" s="1411"/>
      <c r="Y356" s="1411"/>
      <c r="Z356" s="1430"/>
      <c r="AA356" s="1446"/>
      <c r="AB356" s="1394"/>
      <c r="AC356" s="1431"/>
      <c r="AD356" s="418">
        <f>IF(O356=O355,0,IF(O356=O354,0,IF(O356=O353,0,IF(O356=O352,0,1))))</f>
        <v>0</v>
      </c>
      <c r="AE356" s="418" t="s">
        <v>482</v>
      </c>
      <c r="AF356" s="418" t="str">
        <f t="shared" si="18"/>
        <v>??</v>
      </c>
      <c r="AG356" s="454">
        <f t="shared" si="17"/>
        <v>0</v>
      </c>
      <c r="AH356" s="418">
        <f>IF(M356=M355,0,IF(M356=M354,0,IF(M356=M353,0,IF(M356=M352,0,1))))</f>
        <v>0</v>
      </c>
    </row>
    <row r="357" spans="1:34" ht="12.95" customHeight="1" thickTop="1" thickBot="1">
      <c r="A357" s="1418"/>
      <c r="B357" s="1402"/>
      <c r="C357" s="1441"/>
      <c r="D357" s="1424"/>
      <c r="E357" s="1427"/>
      <c r="F357" s="1402"/>
      <c r="G357" s="1402"/>
      <c r="H357" s="1437"/>
      <c r="I357" s="1399"/>
      <c r="J357" s="1402"/>
      <c r="K357" s="1402"/>
      <c r="L357" s="1402"/>
      <c r="M357" s="455"/>
      <c r="N357" s="456"/>
      <c r="O357" s="457"/>
      <c r="P357" s="458"/>
      <c r="Q357" s="458"/>
      <c r="R357" s="484"/>
      <c r="S357" s="484"/>
      <c r="T357" s="484"/>
      <c r="U357" s="484"/>
      <c r="V357" s="459"/>
      <c r="W357" s="458"/>
      <c r="X357" s="1411"/>
      <c r="Y357" s="1411"/>
      <c r="Z357" s="1430"/>
      <c r="AA357" s="1446"/>
      <c r="AB357" s="1394"/>
      <c r="AC357" s="1431"/>
      <c r="AD357" s="418">
        <f>IF(O357=O356,0,IF(O357=O355,0,IF(O357=O354,0,IF(O357=O353,0,IF(O357=O352,0,1)))))</f>
        <v>0</v>
      </c>
      <c r="AE357" s="418" t="s">
        <v>482</v>
      </c>
      <c r="AF357" s="418" t="str">
        <f t="shared" si="18"/>
        <v>??</v>
      </c>
      <c r="AG357" s="454">
        <f t="shared" si="17"/>
        <v>0</v>
      </c>
      <c r="AH357" s="418">
        <f>IF(M357=M356,0,IF(M357=M355,0,IF(M357=M354,0,IF(M357=M353,0,IF(M357=M352,0,1)))))</f>
        <v>0</v>
      </c>
    </row>
    <row r="358" spans="1:34" ht="12.95" customHeight="1" thickTop="1" thickBot="1">
      <c r="A358" s="1418"/>
      <c r="B358" s="1402"/>
      <c r="C358" s="1441"/>
      <c r="D358" s="1424"/>
      <c r="E358" s="1427"/>
      <c r="F358" s="1402"/>
      <c r="G358" s="1402"/>
      <c r="H358" s="1437"/>
      <c r="I358" s="1399"/>
      <c r="J358" s="1402"/>
      <c r="K358" s="1402"/>
      <c r="L358" s="1402"/>
      <c r="M358" s="455"/>
      <c r="N358" s="456"/>
      <c r="O358" s="457"/>
      <c r="P358" s="458"/>
      <c r="Q358" s="458"/>
      <c r="R358" s="484"/>
      <c r="S358" s="484"/>
      <c r="T358" s="484"/>
      <c r="U358" s="484"/>
      <c r="V358" s="459"/>
      <c r="W358" s="458"/>
      <c r="X358" s="1411"/>
      <c r="Y358" s="1411"/>
      <c r="Z358" s="1434" t="str">
        <f>IF(Z352&gt;9,"Błąd","")</f>
        <v/>
      </c>
      <c r="AA358" s="1446"/>
      <c r="AB358" s="1394"/>
      <c r="AC358" s="1431"/>
      <c r="AD358" s="418">
        <f>IF(O358=O357,0,IF(O358=O356,0,IF(O358=O355,0,IF(O358=O354,0,IF(O358=O353,0,IF(O358=O352,0,1))))))</f>
        <v>0</v>
      </c>
      <c r="AE358" s="418" t="s">
        <v>482</v>
      </c>
      <c r="AF358" s="418" t="str">
        <f t="shared" si="18"/>
        <v>??</v>
      </c>
      <c r="AG358" s="454">
        <f t="shared" si="17"/>
        <v>0</v>
      </c>
      <c r="AH358" s="418">
        <f>IF(M358=M357,0,IF(M358=M356,0,IF(M358=M355,0,IF(M358=M354,0,IF(M358=M353,0,IF(M358=M352,0,1))))))</f>
        <v>0</v>
      </c>
    </row>
    <row r="359" spans="1:34" ht="12.95" customHeight="1" thickTop="1" thickBot="1">
      <c r="A359" s="1418"/>
      <c r="B359" s="1402"/>
      <c r="C359" s="1441"/>
      <c r="D359" s="1424"/>
      <c r="E359" s="1427"/>
      <c r="F359" s="1402"/>
      <c r="G359" s="1402"/>
      <c r="H359" s="1437"/>
      <c r="I359" s="1399"/>
      <c r="J359" s="1402"/>
      <c r="K359" s="1402"/>
      <c r="L359" s="1402"/>
      <c r="M359" s="455"/>
      <c r="N359" s="456"/>
      <c r="O359" s="457"/>
      <c r="P359" s="458"/>
      <c r="Q359" s="458"/>
      <c r="R359" s="459"/>
      <c r="S359" s="459"/>
      <c r="T359" s="459"/>
      <c r="U359" s="459"/>
      <c r="V359" s="459"/>
      <c r="W359" s="458"/>
      <c r="X359" s="1411"/>
      <c r="Y359" s="1411"/>
      <c r="Z359" s="1434"/>
      <c r="AA359" s="1446"/>
      <c r="AB359" s="1394"/>
      <c r="AC359" s="1431"/>
      <c r="AD359" s="418">
        <f>IF(O359=O358,0,IF(O359=O357,0,IF(O359=O356,0,IF(O359=O355,0,IF(O359=O354,0,IF(O359=O353,0,IF(O359=O352,0,1)))))))</f>
        <v>0</v>
      </c>
      <c r="AE359" s="418" t="s">
        <v>482</v>
      </c>
      <c r="AF359" s="418" t="str">
        <f t="shared" si="18"/>
        <v>??</v>
      </c>
      <c r="AG359" s="454">
        <f>AG356</f>
        <v>0</v>
      </c>
      <c r="AH359" s="418">
        <f>IF(M359=M358,0,IF(M359=M357,0,IF(M359=M356,0,IF(M359=M355,0,IF(M359=M354,0,IF(M359=M353,0,IF(M359=M352,0,1)))))))</f>
        <v>0</v>
      </c>
    </row>
    <row r="360" spans="1:34" ht="12.95" customHeight="1" thickTop="1" thickBot="1">
      <c r="A360" s="1418"/>
      <c r="B360" s="1402"/>
      <c r="C360" s="1441"/>
      <c r="D360" s="1424"/>
      <c r="E360" s="1427"/>
      <c r="F360" s="1402"/>
      <c r="G360" s="1402"/>
      <c r="H360" s="1437"/>
      <c r="I360" s="1399"/>
      <c r="J360" s="1402"/>
      <c r="K360" s="1402"/>
      <c r="L360" s="1402"/>
      <c r="M360" s="455"/>
      <c r="N360" s="456"/>
      <c r="O360" s="457"/>
      <c r="P360" s="458"/>
      <c r="Q360" s="458"/>
      <c r="R360" s="459"/>
      <c r="S360" s="459"/>
      <c r="T360" s="459"/>
      <c r="U360" s="459"/>
      <c r="V360" s="459"/>
      <c r="W360" s="458"/>
      <c r="X360" s="1411"/>
      <c r="Y360" s="1411"/>
      <c r="Z360" s="1434"/>
      <c r="AA360" s="1446"/>
      <c r="AB360" s="1394"/>
      <c r="AC360" s="1431"/>
      <c r="AD360" s="418">
        <f>IF(O360=O359,0,IF(O360=O358,0,IF(O360=O357,0,IF(O360=O356,0,IF(O360=O355,0,IF(O360=O354,0,IF(O360=O353,0,IF(O360=31,0,1))))))))</f>
        <v>0</v>
      </c>
      <c r="AE360" s="418" t="s">
        <v>482</v>
      </c>
      <c r="AF360" s="418" t="str">
        <f t="shared" si="18"/>
        <v>??</v>
      </c>
      <c r="AG360" s="454">
        <f t="shared" si="17"/>
        <v>0</v>
      </c>
      <c r="AH360" s="418">
        <f>IF(M360=M359,0,IF(M360=M358,0,IF(M360=M357,0,IF(M360=M356,0,IF(M360=M355,0,IF(M360=M354,0,IF(M360=M353,0,IF(M360=M352,0,1))))))))</f>
        <v>0</v>
      </c>
    </row>
    <row r="361" spans="1:34" ht="12.95" customHeight="1" thickTop="1" thickBot="1">
      <c r="A361" s="1419"/>
      <c r="B361" s="1403"/>
      <c r="C361" s="1442"/>
      <c r="D361" s="1425"/>
      <c r="E361" s="1428"/>
      <c r="F361" s="1403"/>
      <c r="G361" s="1403"/>
      <c r="H361" s="1438"/>
      <c r="I361" s="1400"/>
      <c r="J361" s="1403"/>
      <c r="K361" s="1403"/>
      <c r="L361" s="1403"/>
      <c r="M361" s="462"/>
      <c r="N361" s="463"/>
      <c r="O361" s="464"/>
      <c r="P361" s="465"/>
      <c r="Q361" s="465"/>
      <c r="R361" s="466"/>
      <c r="S361" s="466"/>
      <c r="T361" s="466"/>
      <c r="U361" s="466"/>
      <c r="V361" s="466"/>
      <c r="W361" s="465"/>
      <c r="X361" s="1412"/>
      <c r="Y361" s="1412"/>
      <c r="Z361" s="1435"/>
      <c r="AA361" s="1446"/>
      <c r="AB361" s="1395"/>
      <c r="AC361" s="1431"/>
      <c r="AD361" s="418">
        <f>IF(O361=O360,0,IF(O361=O359,0,IF(O361=O358,0,IF(O361=O357,0,IF(O361=O356,0,IF(O361=O355,0,IF(O361=O354,0,IF(O361=O353,0,IF(O361=O352,0,1)))))))))</f>
        <v>0</v>
      </c>
      <c r="AE361" s="418" t="s">
        <v>482</v>
      </c>
      <c r="AF361" s="418" t="str">
        <f t="shared" si="18"/>
        <v>??</v>
      </c>
      <c r="AG361" s="454">
        <f t="shared" si="17"/>
        <v>0</v>
      </c>
      <c r="AH361" s="418">
        <f>IF(M361=M360,0,IF(M361=M359,0,IF(M361=M358,0,IF(M361=M357,0,IF(M361=M356,0,IF(M361=M355,0,IF(M361=M354,0,IF(M361=M353,0,IF(M361=M352,0,1)))))))))</f>
        <v>0</v>
      </c>
    </row>
    <row r="362" spans="1:34" ht="12.95" customHeight="1" thickTop="1" thickBot="1">
      <c r="A362" s="1418"/>
      <c r="B362" s="1401"/>
      <c r="C362" s="1441"/>
      <c r="D362" s="1423"/>
      <c r="E362" s="1426"/>
      <c r="F362" s="1401"/>
      <c r="G362" s="1401"/>
      <c r="H362" s="1436"/>
      <c r="I362" s="1439" t="s">
        <v>98</v>
      </c>
      <c r="J362" s="1401"/>
      <c r="K362" s="1401"/>
      <c r="L362" s="1401"/>
      <c r="M362" s="447"/>
      <c r="N362" s="448"/>
      <c r="O362" s="449"/>
      <c r="P362" s="450"/>
      <c r="Q362" s="450"/>
      <c r="R362" s="484"/>
      <c r="S362" s="484"/>
      <c r="T362" s="484"/>
      <c r="U362" s="484"/>
      <c r="V362" s="484"/>
      <c r="W362" s="485"/>
      <c r="X362" s="1410">
        <f>SUM(R362:W371)</f>
        <v>0</v>
      </c>
      <c r="Y362" s="1410">
        <f>IF(X362&gt;0,18,0)</f>
        <v>0</v>
      </c>
      <c r="Z362" s="1429">
        <f>IF((X362-Y362)&gt;=0,X362-Y362,0)</f>
        <v>0</v>
      </c>
      <c r="AA362" s="1446">
        <f>IF(X362&lt;Y362,X362,Y362)/IF(Y362=0,1,Y362)</f>
        <v>0</v>
      </c>
      <c r="AB362" s="1393" t="str">
        <f>IF(AA362=1,"pe",IF(AA362&gt;0,"ne",""))</f>
        <v/>
      </c>
      <c r="AC362" s="1431"/>
      <c r="AD362" s="418">
        <v>1</v>
      </c>
      <c r="AE362" s="418" t="s">
        <v>482</v>
      </c>
      <c r="AF362" s="418" t="str">
        <f t="shared" si="18"/>
        <v>??</v>
      </c>
      <c r="AG362" s="454">
        <f>$C362</f>
        <v>0</v>
      </c>
      <c r="AH362" s="419">
        <v>1</v>
      </c>
    </row>
    <row r="363" spans="1:34" ht="12.95" customHeight="1" thickTop="1" thickBot="1">
      <c r="A363" s="1418"/>
      <c r="B363" s="1402"/>
      <c r="C363" s="1441"/>
      <c r="D363" s="1424"/>
      <c r="E363" s="1427"/>
      <c r="F363" s="1402"/>
      <c r="G363" s="1402"/>
      <c r="H363" s="1437"/>
      <c r="I363" s="1440"/>
      <c r="J363" s="1402"/>
      <c r="K363" s="1402"/>
      <c r="L363" s="1402"/>
      <c r="M363" s="455"/>
      <c r="N363" s="456"/>
      <c r="O363" s="457"/>
      <c r="P363" s="458"/>
      <c r="Q363" s="458"/>
      <c r="R363" s="459"/>
      <c r="S363" s="459"/>
      <c r="T363" s="459"/>
      <c r="U363" s="459"/>
      <c r="V363" s="459"/>
      <c r="W363" s="458"/>
      <c r="X363" s="1411"/>
      <c r="Y363" s="1411"/>
      <c r="Z363" s="1430"/>
      <c r="AA363" s="1446"/>
      <c r="AB363" s="1394"/>
      <c r="AC363" s="1431"/>
      <c r="AD363" s="418">
        <f>IF(O363=O362,0,1)</f>
        <v>0</v>
      </c>
      <c r="AE363" s="418" t="s">
        <v>482</v>
      </c>
      <c r="AF363" s="418" t="str">
        <f t="shared" si="18"/>
        <v>??</v>
      </c>
      <c r="AG363" s="454">
        <f t="shared" ref="AG363:AG371" si="19">AG362</f>
        <v>0</v>
      </c>
      <c r="AH363" s="418">
        <f>IF(M363=M362,0,1)</f>
        <v>0</v>
      </c>
    </row>
    <row r="364" spans="1:34" ht="12.95" customHeight="1" thickTop="1" thickBot="1">
      <c r="A364" s="1418"/>
      <c r="B364" s="1402"/>
      <c r="C364" s="1441"/>
      <c r="D364" s="1424"/>
      <c r="E364" s="1427"/>
      <c r="F364" s="1402"/>
      <c r="G364" s="1402"/>
      <c r="H364" s="1437"/>
      <c r="I364" s="1399"/>
      <c r="J364" s="1402"/>
      <c r="K364" s="1402"/>
      <c r="L364" s="1402"/>
      <c r="M364" s="455"/>
      <c r="N364" s="456"/>
      <c r="O364" s="457"/>
      <c r="P364" s="458"/>
      <c r="Q364" s="458"/>
      <c r="R364" s="459"/>
      <c r="S364" s="459"/>
      <c r="T364" s="459"/>
      <c r="U364" s="459"/>
      <c r="V364" s="459"/>
      <c r="W364" s="458"/>
      <c r="X364" s="1411"/>
      <c r="Y364" s="1411"/>
      <c r="Z364" s="1430"/>
      <c r="AA364" s="1446"/>
      <c r="AB364" s="1394"/>
      <c r="AC364" s="1431"/>
      <c r="AD364" s="418">
        <f>IF(O364=O363,0,IF(O364=O362,0,1))</f>
        <v>0</v>
      </c>
      <c r="AE364" s="418" t="s">
        <v>482</v>
      </c>
      <c r="AF364" s="418" t="str">
        <f t="shared" si="18"/>
        <v>??</v>
      </c>
      <c r="AG364" s="454">
        <f t="shared" si="19"/>
        <v>0</v>
      </c>
      <c r="AH364" s="418">
        <f>IF(M364=M363,0,IF(M364=M362,0,1))</f>
        <v>0</v>
      </c>
    </row>
    <row r="365" spans="1:34" ht="12.95" customHeight="1" thickTop="1" thickBot="1">
      <c r="A365" s="1418"/>
      <c r="B365" s="1402"/>
      <c r="C365" s="1441"/>
      <c r="D365" s="1424"/>
      <c r="E365" s="1427"/>
      <c r="F365" s="1402"/>
      <c r="G365" s="1402"/>
      <c r="H365" s="1437"/>
      <c r="I365" s="1399"/>
      <c r="J365" s="1402"/>
      <c r="K365" s="1402"/>
      <c r="L365" s="1402"/>
      <c r="M365" s="455"/>
      <c r="N365" s="456"/>
      <c r="O365" s="457"/>
      <c r="P365" s="458"/>
      <c r="Q365" s="458"/>
      <c r="R365" s="459"/>
      <c r="S365" s="459"/>
      <c r="T365" s="459"/>
      <c r="U365" s="459"/>
      <c r="V365" s="459"/>
      <c r="W365" s="458"/>
      <c r="X365" s="1411"/>
      <c r="Y365" s="1411"/>
      <c r="Z365" s="1430"/>
      <c r="AA365" s="1446"/>
      <c r="AB365" s="1394"/>
      <c r="AC365" s="1431"/>
      <c r="AD365" s="418">
        <f>IF(O365=O364,0,IF(O365=O363,0,IF(O365=O362,0,1)))</f>
        <v>0</v>
      </c>
      <c r="AE365" s="418" t="s">
        <v>482</v>
      </c>
      <c r="AF365" s="418" t="str">
        <f t="shared" si="18"/>
        <v>??</v>
      </c>
      <c r="AG365" s="454">
        <f t="shared" si="19"/>
        <v>0</v>
      </c>
      <c r="AH365" s="418">
        <f>IF(M365=M364,0,IF(M365=M363,0,IF(M365=M362,0,1)))</f>
        <v>0</v>
      </c>
    </row>
    <row r="366" spans="1:34" ht="12.95" customHeight="1" thickTop="1" thickBot="1">
      <c r="A366" s="1418"/>
      <c r="B366" s="1402"/>
      <c r="C366" s="1441"/>
      <c r="D366" s="1424"/>
      <c r="E366" s="1427"/>
      <c r="F366" s="1402"/>
      <c r="G366" s="1402"/>
      <c r="H366" s="1437"/>
      <c r="I366" s="1399"/>
      <c r="J366" s="1402"/>
      <c r="K366" s="1402"/>
      <c r="L366" s="1402"/>
      <c r="M366" s="455"/>
      <c r="N366" s="456"/>
      <c r="O366" s="457"/>
      <c r="P366" s="458"/>
      <c r="Q366" s="458"/>
      <c r="R366" s="484"/>
      <c r="S366" s="484"/>
      <c r="T366" s="484"/>
      <c r="U366" s="484"/>
      <c r="V366" s="459"/>
      <c r="W366" s="458"/>
      <c r="X366" s="1411"/>
      <c r="Y366" s="1411"/>
      <c r="Z366" s="1430"/>
      <c r="AA366" s="1446"/>
      <c r="AB366" s="1394"/>
      <c r="AC366" s="1431"/>
      <c r="AD366" s="418">
        <f>IF(O366=O365,0,IF(O366=O364,0,IF(O366=O363,0,IF(O366=O362,0,1))))</f>
        <v>0</v>
      </c>
      <c r="AE366" s="418" t="s">
        <v>482</v>
      </c>
      <c r="AF366" s="418" t="str">
        <f t="shared" si="18"/>
        <v>??</v>
      </c>
      <c r="AG366" s="454">
        <f t="shared" si="19"/>
        <v>0</v>
      </c>
      <c r="AH366" s="418">
        <f>IF(M366=M365,0,IF(M366=M364,0,IF(M366=M363,0,IF(M366=M362,0,1))))</f>
        <v>0</v>
      </c>
    </row>
    <row r="367" spans="1:34" ht="12.95" customHeight="1" thickTop="1" thickBot="1">
      <c r="A367" s="1418"/>
      <c r="B367" s="1402"/>
      <c r="C367" s="1441"/>
      <c r="D367" s="1424"/>
      <c r="E367" s="1427"/>
      <c r="F367" s="1402"/>
      <c r="G367" s="1402"/>
      <c r="H367" s="1437"/>
      <c r="I367" s="1399"/>
      <c r="J367" s="1402"/>
      <c r="K367" s="1402"/>
      <c r="L367" s="1402"/>
      <c r="M367" s="455"/>
      <c r="N367" s="456"/>
      <c r="O367" s="457"/>
      <c r="P367" s="458"/>
      <c r="Q367" s="458"/>
      <c r="R367" s="484"/>
      <c r="S367" s="484"/>
      <c r="T367" s="484"/>
      <c r="U367" s="484"/>
      <c r="V367" s="459"/>
      <c r="W367" s="458"/>
      <c r="X367" s="1411"/>
      <c r="Y367" s="1411"/>
      <c r="Z367" s="1430"/>
      <c r="AA367" s="1446"/>
      <c r="AB367" s="1394"/>
      <c r="AC367" s="1431"/>
      <c r="AD367" s="418">
        <f>IF(O367=O366,0,IF(O367=O365,0,IF(O367=O364,0,IF(O367=O363,0,IF(O367=O362,0,1)))))</f>
        <v>0</v>
      </c>
      <c r="AE367" s="418" t="s">
        <v>482</v>
      </c>
      <c r="AF367" s="418" t="str">
        <f t="shared" si="18"/>
        <v>??</v>
      </c>
      <c r="AG367" s="454">
        <f t="shared" si="19"/>
        <v>0</v>
      </c>
      <c r="AH367" s="418">
        <f>IF(M367=M366,0,IF(M367=M365,0,IF(M367=M364,0,IF(M367=M363,0,IF(M367=M362,0,1)))))</f>
        <v>0</v>
      </c>
    </row>
    <row r="368" spans="1:34" ht="12.95" customHeight="1" thickTop="1" thickBot="1">
      <c r="A368" s="1418"/>
      <c r="B368" s="1402"/>
      <c r="C368" s="1441"/>
      <c r="D368" s="1424"/>
      <c r="E368" s="1427"/>
      <c r="F368" s="1402"/>
      <c r="G368" s="1402"/>
      <c r="H368" s="1437"/>
      <c r="I368" s="1399"/>
      <c r="J368" s="1402"/>
      <c r="K368" s="1402"/>
      <c r="L368" s="1402"/>
      <c r="M368" s="455"/>
      <c r="N368" s="456"/>
      <c r="O368" s="457"/>
      <c r="P368" s="458"/>
      <c r="Q368" s="458"/>
      <c r="R368" s="484"/>
      <c r="S368" s="484"/>
      <c r="T368" s="484"/>
      <c r="U368" s="484"/>
      <c r="V368" s="459"/>
      <c r="W368" s="458"/>
      <c r="X368" s="1411"/>
      <c r="Y368" s="1411"/>
      <c r="Z368" s="1434" t="str">
        <f>IF(Z362&gt;9,"Błąd","")</f>
        <v/>
      </c>
      <c r="AA368" s="1446"/>
      <c r="AB368" s="1394"/>
      <c r="AC368" s="1431"/>
      <c r="AD368" s="418">
        <f>IF(O368=O367,0,IF(O368=O366,0,IF(O368=O365,0,IF(O368=O364,0,IF(O368=O363,0,IF(O368=O362,0,1))))))</f>
        <v>0</v>
      </c>
      <c r="AE368" s="418" t="s">
        <v>482</v>
      </c>
      <c r="AF368" s="418" t="str">
        <f t="shared" si="18"/>
        <v>??</v>
      </c>
      <c r="AG368" s="454">
        <f t="shared" si="19"/>
        <v>0</v>
      </c>
      <c r="AH368" s="418">
        <f>IF(M368=M367,0,IF(M368=M366,0,IF(M368=M365,0,IF(M368=M364,0,IF(M368=M363,0,IF(M368=M362,0,1))))))</f>
        <v>0</v>
      </c>
    </row>
    <row r="369" spans="1:34" ht="12.95" customHeight="1" thickTop="1" thickBot="1">
      <c r="A369" s="1418"/>
      <c r="B369" s="1402"/>
      <c r="C369" s="1441"/>
      <c r="D369" s="1424"/>
      <c r="E369" s="1427"/>
      <c r="F369" s="1402"/>
      <c r="G369" s="1402"/>
      <c r="H369" s="1437"/>
      <c r="I369" s="1399"/>
      <c r="J369" s="1402"/>
      <c r="K369" s="1402"/>
      <c r="L369" s="1402"/>
      <c r="M369" s="455"/>
      <c r="N369" s="456"/>
      <c r="O369" s="457"/>
      <c r="P369" s="458"/>
      <c r="Q369" s="458"/>
      <c r="R369" s="459"/>
      <c r="S369" s="459"/>
      <c r="T369" s="459"/>
      <c r="U369" s="459"/>
      <c r="V369" s="459"/>
      <c r="W369" s="458"/>
      <c r="X369" s="1411"/>
      <c r="Y369" s="1411"/>
      <c r="Z369" s="1434"/>
      <c r="AA369" s="1446"/>
      <c r="AB369" s="1394"/>
      <c r="AC369" s="1431"/>
      <c r="AD369" s="418">
        <f>IF(O369=O368,0,IF(O369=O367,0,IF(O369=O366,0,IF(O369=O365,0,IF(O369=O364,0,IF(O369=O363,0,IF(O369=O362,0,1)))))))</f>
        <v>0</v>
      </c>
      <c r="AE369" s="418" t="s">
        <v>482</v>
      </c>
      <c r="AF369" s="418" t="str">
        <f t="shared" si="18"/>
        <v>??</v>
      </c>
      <c r="AG369" s="454">
        <f>AG366</f>
        <v>0</v>
      </c>
      <c r="AH369" s="418">
        <f>IF(M369=M368,0,IF(M369=M367,0,IF(M369=M366,0,IF(M369=M365,0,IF(M369=M364,0,IF(M369=M363,0,IF(M369=M362,0,1)))))))</f>
        <v>0</v>
      </c>
    </row>
    <row r="370" spans="1:34" ht="12.95" customHeight="1" thickTop="1" thickBot="1">
      <c r="A370" s="1418"/>
      <c r="B370" s="1402"/>
      <c r="C370" s="1441"/>
      <c r="D370" s="1424"/>
      <c r="E370" s="1427"/>
      <c r="F370" s="1402"/>
      <c r="G370" s="1402"/>
      <c r="H370" s="1437"/>
      <c r="I370" s="1399"/>
      <c r="J370" s="1402"/>
      <c r="K370" s="1402"/>
      <c r="L370" s="1402"/>
      <c r="M370" s="455"/>
      <c r="N370" s="456"/>
      <c r="O370" s="457"/>
      <c r="P370" s="458"/>
      <c r="Q370" s="458"/>
      <c r="R370" s="459"/>
      <c r="S370" s="459"/>
      <c r="T370" s="459"/>
      <c r="U370" s="459"/>
      <c r="V370" s="459"/>
      <c r="W370" s="458"/>
      <c r="X370" s="1411"/>
      <c r="Y370" s="1411"/>
      <c r="Z370" s="1434"/>
      <c r="AA370" s="1446"/>
      <c r="AB370" s="1394"/>
      <c r="AC370" s="1431"/>
      <c r="AD370" s="418">
        <f>IF(O370=O369,0,IF(O370=O368,0,IF(O370=O367,0,IF(O370=O366,0,IF(O370=O365,0,IF(O370=O364,IF(O370=O363,0,IF(O370=31,0,1))))))))</f>
        <v>0</v>
      </c>
      <c r="AE370" s="418" t="s">
        <v>482</v>
      </c>
      <c r="AF370" s="418" t="str">
        <f t="shared" si="18"/>
        <v>??</v>
      </c>
      <c r="AG370" s="454">
        <f t="shared" si="19"/>
        <v>0</v>
      </c>
      <c r="AH370" s="418">
        <f>IF(M370=M369,0,IF(M370=M368,0,IF(M370=M367,0,IF(M370=M366,0,IF(M370=M365,0,IF(M370=M364,0,IF(M370=M363,0,IF(M370=M362,0,1))))))))</f>
        <v>0</v>
      </c>
    </row>
    <row r="371" spans="1:34" ht="12.95" customHeight="1" thickTop="1" thickBot="1">
      <c r="A371" s="1419"/>
      <c r="B371" s="1403"/>
      <c r="C371" s="1442"/>
      <c r="D371" s="1425"/>
      <c r="E371" s="1428"/>
      <c r="F371" s="1403"/>
      <c r="G371" s="1403"/>
      <c r="H371" s="1438"/>
      <c r="I371" s="1400"/>
      <c r="J371" s="1403"/>
      <c r="K371" s="1403"/>
      <c r="L371" s="1403"/>
      <c r="M371" s="462"/>
      <c r="N371" s="463"/>
      <c r="O371" s="464"/>
      <c r="P371" s="465"/>
      <c r="Q371" s="465"/>
      <c r="R371" s="466"/>
      <c r="S371" s="466"/>
      <c r="T371" s="466"/>
      <c r="U371" s="466"/>
      <c r="V371" s="466"/>
      <c r="W371" s="465"/>
      <c r="X371" s="1412"/>
      <c r="Y371" s="1412"/>
      <c r="Z371" s="1435"/>
      <c r="AA371" s="1446"/>
      <c r="AB371" s="1395"/>
      <c r="AC371" s="1431"/>
      <c r="AD371" s="418">
        <f>IF(O371=O370,0,IF(O371=O369,0,IF(O371=O368,0,IF(O371=O367,0,IF(O371=O366,0,IF(O371=O365,0,IF(O371=O364,0,IF(O371=O363,0,IF(O371=O362,0,1)))))))))</f>
        <v>0</v>
      </c>
      <c r="AE371" s="418" t="s">
        <v>482</v>
      </c>
      <c r="AF371" s="418" t="str">
        <f t="shared" si="18"/>
        <v>??</v>
      </c>
      <c r="AG371" s="454">
        <f t="shared" si="19"/>
        <v>0</v>
      </c>
      <c r="AH371" s="418">
        <f>IF(M371=M370,0,IF(M371=M369,0,IF(M371=M368,0,IF(M371=M367,0,IF(M371=M366,0,IF(M371=M365,0,IF(M371=M364,0,IF(M371=M363,0,IF(M371=M362,0,1)))))))))</f>
        <v>0</v>
      </c>
    </row>
    <row r="372" spans="1:34" ht="12.95" customHeight="1" thickTop="1" thickBot="1">
      <c r="A372" s="1418"/>
      <c r="B372" s="1401"/>
      <c r="C372" s="1441"/>
      <c r="D372" s="1423"/>
      <c r="E372" s="1426"/>
      <c r="F372" s="1401"/>
      <c r="G372" s="1401"/>
      <c r="H372" s="1436"/>
      <c r="I372" s="1439" t="s">
        <v>98</v>
      </c>
      <c r="J372" s="1401"/>
      <c r="K372" s="1401"/>
      <c r="L372" s="1401"/>
      <c r="M372" s="447"/>
      <c r="N372" s="448"/>
      <c r="O372" s="449"/>
      <c r="P372" s="450"/>
      <c r="Q372" s="450"/>
      <c r="R372" s="484"/>
      <c r="S372" s="484"/>
      <c r="T372" s="484"/>
      <c r="U372" s="484"/>
      <c r="V372" s="484"/>
      <c r="W372" s="485"/>
      <c r="X372" s="1410">
        <f>SUM(R372:W381)</f>
        <v>0</v>
      </c>
      <c r="Y372" s="1410">
        <f>IF(X372&gt;0,18,0)</f>
        <v>0</v>
      </c>
      <c r="Z372" s="1429">
        <f>IF((X372-Y372)&gt;=0,X372-Y372,0)</f>
        <v>0</v>
      </c>
      <c r="AA372" s="1446">
        <f>IF(X372&lt;Y372,X372,Y372)/IF(Y372=0,1,Y372)</f>
        <v>0</v>
      </c>
      <c r="AB372" s="1393" t="str">
        <f>IF(AA372=1,"pe",IF(AA372&gt;0,"ne",""))</f>
        <v/>
      </c>
      <c r="AC372" s="1431"/>
      <c r="AD372" s="418">
        <v>1</v>
      </c>
      <c r="AE372" s="418" t="s">
        <v>482</v>
      </c>
      <c r="AF372" s="418" t="str">
        <f t="shared" si="18"/>
        <v>??</v>
      </c>
      <c r="AG372" s="454">
        <f>$C372</f>
        <v>0</v>
      </c>
      <c r="AH372" s="419">
        <v>1</v>
      </c>
    </row>
    <row r="373" spans="1:34" ht="12.95" customHeight="1" thickTop="1" thickBot="1">
      <c r="A373" s="1418"/>
      <c r="B373" s="1402"/>
      <c r="C373" s="1441"/>
      <c r="D373" s="1424"/>
      <c r="E373" s="1427"/>
      <c r="F373" s="1402"/>
      <c r="G373" s="1402"/>
      <c r="H373" s="1437"/>
      <c r="I373" s="1440"/>
      <c r="J373" s="1402"/>
      <c r="K373" s="1402"/>
      <c r="L373" s="1402"/>
      <c r="M373" s="455"/>
      <c r="N373" s="456"/>
      <c r="O373" s="457"/>
      <c r="P373" s="458"/>
      <c r="Q373" s="458"/>
      <c r="R373" s="459"/>
      <c r="S373" s="459"/>
      <c r="T373" s="459"/>
      <c r="U373" s="459"/>
      <c r="V373" s="459"/>
      <c r="W373" s="458"/>
      <c r="X373" s="1411"/>
      <c r="Y373" s="1411"/>
      <c r="Z373" s="1430"/>
      <c r="AA373" s="1446"/>
      <c r="AB373" s="1394"/>
      <c r="AC373" s="1431"/>
      <c r="AD373" s="418">
        <f>IF(O373=O372,0,1)</f>
        <v>0</v>
      </c>
      <c r="AE373" s="418" t="s">
        <v>482</v>
      </c>
      <c r="AF373" s="418" t="str">
        <f t="shared" si="18"/>
        <v>??</v>
      </c>
      <c r="AG373" s="454">
        <f t="shared" si="17"/>
        <v>0</v>
      </c>
      <c r="AH373" s="418">
        <f>IF(M373=M372,0,1)</f>
        <v>0</v>
      </c>
    </row>
    <row r="374" spans="1:34" ht="12.95" customHeight="1" thickTop="1" thickBot="1">
      <c r="A374" s="1418"/>
      <c r="B374" s="1402"/>
      <c r="C374" s="1441"/>
      <c r="D374" s="1424"/>
      <c r="E374" s="1427"/>
      <c r="F374" s="1402"/>
      <c r="G374" s="1402"/>
      <c r="H374" s="1437"/>
      <c r="I374" s="1399"/>
      <c r="J374" s="1402"/>
      <c r="K374" s="1402"/>
      <c r="L374" s="1402"/>
      <c r="M374" s="455"/>
      <c r="N374" s="456"/>
      <c r="O374" s="457"/>
      <c r="P374" s="458"/>
      <c r="Q374" s="458"/>
      <c r="R374" s="459"/>
      <c r="S374" s="459"/>
      <c r="T374" s="459"/>
      <c r="U374" s="459"/>
      <c r="V374" s="459"/>
      <c r="W374" s="458"/>
      <c r="X374" s="1411"/>
      <c r="Y374" s="1411"/>
      <c r="Z374" s="1430"/>
      <c r="AA374" s="1446"/>
      <c r="AB374" s="1394"/>
      <c r="AC374" s="1431"/>
      <c r="AD374" s="418">
        <f>IF(O374=O373,0,IF(O374=O372,0,1))</f>
        <v>0</v>
      </c>
      <c r="AE374" s="418" t="s">
        <v>482</v>
      </c>
      <c r="AF374" s="418" t="str">
        <f t="shared" si="18"/>
        <v>??</v>
      </c>
      <c r="AG374" s="454">
        <f t="shared" si="17"/>
        <v>0</v>
      </c>
      <c r="AH374" s="418">
        <f>IF(M374=M373,0,IF(M374=M372,0,1))</f>
        <v>0</v>
      </c>
    </row>
    <row r="375" spans="1:34" ht="12.95" customHeight="1" thickTop="1" thickBot="1">
      <c r="A375" s="1418"/>
      <c r="B375" s="1402"/>
      <c r="C375" s="1441"/>
      <c r="D375" s="1424"/>
      <c r="E375" s="1427"/>
      <c r="F375" s="1402"/>
      <c r="G375" s="1402"/>
      <c r="H375" s="1437"/>
      <c r="I375" s="1399"/>
      <c r="J375" s="1402"/>
      <c r="K375" s="1402"/>
      <c r="L375" s="1402"/>
      <c r="M375" s="455"/>
      <c r="N375" s="456"/>
      <c r="O375" s="457"/>
      <c r="P375" s="458"/>
      <c r="Q375" s="458"/>
      <c r="R375" s="459"/>
      <c r="S375" s="459"/>
      <c r="T375" s="459"/>
      <c r="U375" s="459"/>
      <c r="V375" s="459"/>
      <c r="W375" s="458"/>
      <c r="X375" s="1411"/>
      <c r="Y375" s="1411"/>
      <c r="Z375" s="1430"/>
      <c r="AA375" s="1446"/>
      <c r="AB375" s="1394"/>
      <c r="AC375" s="1431"/>
      <c r="AD375" s="418">
        <f>IF(O375=O374,0,IF(O375=O373,0,IF(O375=O372,0,1)))</f>
        <v>0</v>
      </c>
      <c r="AE375" s="418" t="s">
        <v>482</v>
      </c>
      <c r="AF375" s="418" t="str">
        <f t="shared" si="18"/>
        <v>??</v>
      </c>
      <c r="AG375" s="454">
        <f t="shared" si="17"/>
        <v>0</v>
      </c>
      <c r="AH375" s="418">
        <f>IF(M375=M374,0,IF(M375=M373,0,IF(M375=M372,0,1)))</f>
        <v>0</v>
      </c>
    </row>
    <row r="376" spans="1:34" ht="12.95" customHeight="1" thickTop="1" thickBot="1">
      <c r="A376" s="1418"/>
      <c r="B376" s="1402"/>
      <c r="C376" s="1441"/>
      <c r="D376" s="1424"/>
      <c r="E376" s="1427"/>
      <c r="F376" s="1402"/>
      <c r="G376" s="1402"/>
      <c r="H376" s="1437"/>
      <c r="I376" s="1399"/>
      <c r="J376" s="1402"/>
      <c r="K376" s="1402"/>
      <c r="L376" s="1402"/>
      <c r="M376" s="455"/>
      <c r="N376" s="456"/>
      <c r="O376" s="457"/>
      <c r="P376" s="458"/>
      <c r="Q376" s="458"/>
      <c r="R376" s="484"/>
      <c r="S376" s="484"/>
      <c r="T376" s="484"/>
      <c r="U376" s="484"/>
      <c r="V376" s="459"/>
      <c r="W376" s="458"/>
      <c r="X376" s="1411"/>
      <c r="Y376" s="1411"/>
      <c r="Z376" s="1430"/>
      <c r="AA376" s="1446"/>
      <c r="AB376" s="1394"/>
      <c r="AC376" s="1431"/>
      <c r="AD376" s="418">
        <f>IF(O376=O375,0,IF(O376=O374,0,IF(O376=O373,0,IF(O376=O372,0,1))))</f>
        <v>0</v>
      </c>
      <c r="AE376" s="418" t="s">
        <v>482</v>
      </c>
      <c r="AF376" s="418" t="str">
        <f t="shared" si="18"/>
        <v>??</v>
      </c>
      <c r="AG376" s="454">
        <f t="shared" si="17"/>
        <v>0</v>
      </c>
      <c r="AH376" s="418">
        <f>IF(M376=M375,0,IF(M376=M374,0,IF(M376=M373,0,IF(M376=M372,0,1))))</f>
        <v>0</v>
      </c>
    </row>
    <row r="377" spans="1:34" ht="12.95" customHeight="1" thickTop="1" thickBot="1">
      <c r="A377" s="1418"/>
      <c r="B377" s="1402"/>
      <c r="C377" s="1441"/>
      <c r="D377" s="1424"/>
      <c r="E377" s="1427"/>
      <c r="F377" s="1402"/>
      <c r="G377" s="1402"/>
      <c r="H377" s="1437"/>
      <c r="I377" s="1399"/>
      <c r="J377" s="1402"/>
      <c r="K377" s="1402"/>
      <c r="L377" s="1402"/>
      <c r="M377" s="455"/>
      <c r="N377" s="456"/>
      <c r="O377" s="457"/>
      <c r="P377" s="458"/>
      <c r="Q377" s="458"/>
      <c r="R377" s="484"/>
      <c r="S377" s="484"/>
      <c r="T377" s="484"/>
      <c r="U377" s="484"/>
      <c r="V377" s="459"/>
      <c r="W377" s="458"/>
      <c r="X377" s="1411"/>
      <c r="Y377" s="1411"/>
      <c r="Z377" s="1430"/>
      <c r="AA377" s="1446"/>
      <c r="AB377" s="1394"/>
      <c r="AC377" s="1431"/>
      <c r="AD377" s="418">
        <f>IF(O377=O376,0,IF(O377=O375,0,IF(O377=O374,0,IF(O377=O373,0,IF(O377=O372,0,1)))))</f>
        <v>0</v>
      </c>
      <c r="AE377" s="418" t="s">
        <v>482</v>
      </c>
      <c r="AF377" s="418" t="str">
        <f t="shared" si="18"/>
        <v>??</v>
      </c>
      <c r="AG377" s="454">
        <f t="shared" si="17"/>
        <v>0</v>
      </c>
      <c r="AH377" s="418">
        <f>IF(M377=M376,0,IF(M377=M375,0,IF(M377=M374,0,IF(M377=M373,0,IF(M377=M372,0,1)))))</f>
        <v>0</v>
      </c>
    </row>
    <row r="378" spans="1:34" ht="12.95" customHeight="1" thickTop="1" thickBot="1">
      <c r="A378" s="1418"/>
      <c r="B378" s="1402"/>
      <c r="C378" s="1441"/>
      <c r="D378" s="1424"/>
      <c r="E378" s="1427"/>
      <c r="F378" s="1402"/>
      <c r="G378" s="1402"/>
      <c r="H378" s="1437"/>
      <c r="I378" s="1399"/>
      <c r="J378" s="1402"/>
      <c r="K378" s="1402"/>
      <c r="L378" s="1402"/>
      <c r="M378" s="455"/>
      <c r="N378" s="456"/>
      <c r="O378" s="457"/>
      <c r="P378" s="458"/>
      <c r="Q378" s="458"/>
      <c r="R378" s="484"/>
      <c r="S378" s="484"/>
      <c r="T378" s="484"/>
      <c r="U378" s="484"/>
      <c r="V378" s="459"/>
      <c r="W378" s="458"/>
      <c r="X378" s="1411"/>
      <c r="Y378" s="1411"/>
      <c r="Z378" s="1434" t="str">
        <f>IF(Z372&gt;9,"Błąd","")</f>
        <v/>
      </c>
      <c r="AA378" s="1446"/>
      <c r="AB378" s="1394"/>
      <c r="AC378" s="1431"/>
      <c r="AD378" s="418">
        <f>IF(O378=O377,0,IF(O378=O376,0,IF(O378=O375,0,IF(O378=O374,0,IF(O378=O373,0,IF(O378=O372,0,1))))))</f>
        <v>0</v>
      </c>
      <c r="AE378" s="418" t="s">
        <v>482</v>
      </c>
      <c r="AF378" s="418" t="str">
        <f t="shared" si="18"/>
        <v>??</v>
      </c>
      <c r="AG378" s="454">
        <f t="shared" si="17"/>
        <v>0</v>
      </c>
      <c r="AH378" s="418">
        <f>IF(M378=M377,0,IF(M378=M376,0,IF(M378=M375,0,IF(M378=M374,0,IF(M378=M373,0,IF(M378=M372,0,1))))))</f>
        <v>0</v>
      </c>
    </row>
    <row r="379" spans="1:34" ht="12.95" customHeight="1" thickTop="1" thickBot="1">
      <c r="A379" s="1418"/>
      <c r="B379" s="1402"/>
      <c r="C379" s="1441"/>
      <c r="D379" s="1424"/>
      <c r="E379" s="1427"/>
      <c r="F379" s="1402"/>
      <c r="G379" s="1402"/>
      <c r="H379" s="1437"/>
      <c r="I379" s="1399"/>
      <c r="J379" s="1402"/>
      <c r="K379" s="1402"/>
      <c r="L379" s="1402"/>
      <c r="M379" s="455"/>
      <c r="N379" s="456"/>
      <c r="O379" s="457"/>
      <c r="P379" s="458"/>
      <c r="Q379" s="458"/>
      <c r="R379" s="459"/>
      <c r="S379" s="459"/>
      <c r="T379" s="459"/>
      <c r="U379" s="459"/>
      <c r="V379" s="459"/>
      <c r="W379" s="458"/>
      <c r="X379" s="1411"/>
      <c r="Y379" s="1411"/>
      <c r="Z379" s="1434"/>
      <c r="AA379" s="1446"/>
      <c r="AB379" s="1394"/>
      <c r="AC379" s="1431"/>
      <c r="AD379" s="418">
        <f>IF(O379=O378,0,IF(O379=O377,0,IF(O379=O376,0,IF(O379=O375,0,IF(O379=O374,0,IF(O379=O373,0,IF(O379=O372,0,1)))))))</f>
        <v>0</v>
      </c>
      <c r="AE379" s="418" t="s">
        <v>482</v>
      </c>
      <c r="AF379" s="418" t="str">
        <f t="shared" si="18"/>
        <v>??</v>
      </c>
      <c r="AG379" s="454">
        <f>AG376</f>
        <v>0</v>
      </c>
      <c r="AH379" s="418">
        <f>IF(M379=M378,0,IF(M379=M377,0,IF(M379=M376,0,IF(M379=M375,0,IF(M379=M374,0,IF(M379=M373,0,IF(M379=M372,0,1)))))))</f>
        <v>0</v>
      </c>
    </row>
    <row r="380" spans="1:34" ht="12.95" customHeight="1" thickTop="1" thickBot="1">
      <c r="A380" s="1418"/>
      <c r="B380" s="1402"/>
      <c r="C380" s="1441"/>
      <c r="D380" s="1424"/>
      <c r="E380" s="1427"/>
      <c r="F380" s="1402"/>
      <c r="G380" s="1402"/>
      <c r="H380" s="1437"/>
      <c r="I380" s="1399"/>
      <c r="J380" s="1402"/>
      <c r="K380" s="1402"/>
      <c r="L380" s="1402"/>
      <c r="M380" s="455"/>
      <c r="N380" s="456"/>
      <c r="O380" s="457"/>
      <c r="P380" s="458"/>
      <c r="Q380" s="458"/>
      <c r="R380" s="459"/>
      <c r="S380" s="459"/>
      <c r="T380" s="459"/>
      <c r="U380" s="459"/>
      <c r="V380" s="459"/>
      <c r="W380" s="458"/>
      <c r="X380" s="1411"/>
      <c r="Y380" s="1411"/>
      <c r="Z380" s="1434"/>
      <c r="AA380" s="1446"/>
      <c r="AB380" s="1394"/>
      <c r="AC380" s="1431"/>
      <c r="AD380" s="418">
        <f>IF(O380=O379,0,IF(O380=O378,0,IF(O380=O377,0,IF(O380=O376,0,IF(O380=O375,0,IF(O380=O374,0,IF(O380=O373,0,IF(O380=31,0,1))))))))</f>
        <v>0</v>
      </c>
      <c r="AE380" s="418" t="s">
        <v>482</v>
      </c>
      <c r="AF380" s="418" t="str">
        <f t="shared" si="18"/>
        <v>??</v>
      </c>
      <c r="AG380" s="454">
        <f t="shared" si="17"/>
        <v>0</v>
      </c>
      <c r="AH380" s="418">
        <f>IF(M380=M379,0,IF(M380=M378,0,IF(M380=M377,0,IF(M380=M376,0,IF(M380=M375,0,IF(M380=M374,0,IF(M380=M373,0,IF(M380=M372,0,1))))))))</f>
        <v>0</v>
      </c>
    </row>
    <row r="381" spans="1:34" ht="12.95" customHeight="1" thickTop="1" thickBot="1">
      <c r="A381" s="1419"/>
      <c r="B381" s="1403"/>
      <c r="C381" s="1442"/>
      <c r="D381" s="1425"/>
      <c r="E381" s="1428"/>
      <c r="F381" s="1403"/>
      <c r="G381" s="1403"/>
      <c r="H381" s="1438"/>
      <c r="I381" s="1400"/>
      <c r="J381" s="1403"/>
      <c r="K381" s="1403"/>
      <c r="L381" s="1403"/>
      <c r="M381" s="462"/>
      <c r="N381" s="463"/>
      <c r="O381" s="464"/>
      <c r="P381" s="465"/>
      <c r="Q381" s="465"/>
      <c r="R381" s="466"/>
      <c r="S381" s="466"/>
      <c r="T381" s="466"/>
      <c r="U381" s="466"/>
      <c r="V381" s="466"/>
      <c r="W381" s="465"/>
      <c r="X381" s="1412"/>
      <c r="Y381" s="1412"/>
      <c r="Z381" s="1435"/>
      <c r="AA381" s="1446"/>
      <c r="AB381" s="1395"/>
      <c r="AC381" s="1431"/>
      <c r="AD381" s="418">
        <f>IF(O381=O380,0,IF(O381=O379,0,IF(O381=O378,0,IF(O381=O377,0,IF(O381=O376,0,IF(O381=O375,0,IF(O381=O374,0,IF(O381=O373,0,IF(O381=O372,0,1)))))))))</f>
        <v>0</v>
      </c>
      <c r="AE381" s="418" t="s">
        <v>482</v>
      </c>
      <c r="AF381" s="418" t="str">
        <f t="shared" si="18"/>
        <v>??</v>
      </c>
      <c r="AG381" s="454">
        <f t="shared" si="17"/>
        <v>0</v>
      </c>
      <c r="AH381" s="418">
        <f>IF(M381=M380,0,IF(M381=M379,0,IF(M381=M378,0,IF(M381=M377,0,IF(M381=M376,0,IF(M381=M375,0,IF(M381=M374,0,IF(M381=M373,0,IF(M381=M372,0,1)))))))))</f>
        <v>0</v>
      </c>
    </row>
    <row r="382" spans="1:34" ht="12.95" customHeight="1" thickTop="1" thickBot="1">
      <c r="A382" s="1418"/>
      <c r="B382" s="1401"/>
      <c r="C382" s="1441"/>
      <c r="D382" s="1423"/>
      <c r="E382" s="1426"/>
      <c r="F382" s="1401"/>
      <c r="G382" s="1401"/>
      <c r="H382" s="1436"/>
      <c r="I382" s="1439" t="s">
        <v>98</v>
      </c>
      <c r="J382" s="1401"/>
      <c r="K382" s="1401"/>
      <c r="L382" s="1401"/>
      <c r="M382" s="447"/>
      <c r="N382" s="448"/>
      <c r="O382" s="449"/>
      <c r="P382" s="450"/>
      <c r="Q382" s="450"/>
      <c r="R382" s="484"/>
      <c r="S382" s="484"/>
      <c r="T382" s="484"/>
      <c r="U382" s="484"/>
      <c r="V382" s="484"/>
      <c r="W382" s="485"/>
      <c r="X382" s="1410">
        <f>SUM(R382:W391)</f>
        <v>0</v>
      </c>
      <c r="Y382" s="1410">
        <f>IF(X382&gt;0,18,0)</f>
        <v>0</v>
      </c>
      <c r="Z382" s="1429">
        <f>IF((X382-Y382)&gt;=0,X382-Y382,0)</f>
        <v>0</v>
      </c>
      <c r="AA382" s="1446">
        <f>IF(X382&lt;Y382,X382,Y382)/IF(Y382=0,1,Y382)</f>
        <v>0</v>
      </c>
      <c r="AB382" s="1393" t="str">
        <f>IF(AA382=1,"pe",IF(AA382&gt;0,"ne",""))</f>
        <v/>
      </c>
      <c r="AC382" s="1431"/>
      <c r="AD382" s="418">
        <v>1</v>
      </c>
      <c r="AE382" s="418" t="s">
        <v>482</v>
      </c>
      <c r="AF382" s="418" t="str">
        <f t="shared" si="18"/>
        <v>??</v>
      </c>
      <c r="AG382" s="454">
        <f>$C382</f>
        <v>0</v>
      </c>
      <c r="AH382" s="419">
        <v>1</v>
      </c>
    </row>
    <row r="383" spans="1:34" ht="12.95" customHeight="1" thickTop="1" thickBot="1">
      <c r="A383" s="1418"/>
      <c r="B383" s="1402"/>
      <c r="C383" s="1441"/>
      <c r="D383" s="1424"/>
      <c r="E383" s="1427"/>
      <c r="F383" s="1402"/>
      <c r="G383" s="1402"/>
      <c r="H383" s="1437"/>
      <c r="I383" s="1440"/>
      <c r="J383" s="1402"/>
      <c r="K383" s="1402"/>
      <c r="L383" s="1402"/>
      <c r="M383" s="455"/>
      <c r="N383" s="456"/>
      <c r="O383" s="457"/>
      <c r="P383" s="458"/>
      <c r="Q383" s="458"/>
      <c r="R383" s="459"/>
      <c r="S383" s="459"/>
      <c r="T383" s="459"/>
      <c r="U383" s="459"/>
      <c r="V383" s="459"/>
      <c r="W383" s="458"/>
      <c r="X383" s="1411"/>
      <c r="Y383" s="1411"/>
      <c r="Z383" s="1430"/>
      <c r="AA383" s="1446"/>
      <c r="AB383" s="1394"/>
      <c r="AC383" s="1431"/>
      <c r="AD383" s="418">
        <f>IF(O383=O382,0,1)</f>
        <v>0</v>
      </c>
      <c r="AE383" s="418" t="s">
        <v>482</v>
      </c>
      <c r="AF383" s="418" t="str">
        <f t="shared" si="18"/>
        <v>??</v>
      </c>
      <c r="AG383" s="454">
        <f t="shared" si="17"/>
        <v>0</v>
      </c>
      <c r="AH383" s="418">
        <f>IF(M383=M382,0,1)</f>
        <v>0</v>
      </c>
    </row>
    <row r="384" spans="1:34" ht="12.95" customHeight="1" thickTop="1" thickBot="1">
      <c r="A384" s="1418"/>
      <c r="B384" s="1402"/>
      <c r="C384" s="1441"/>
      <c r="D384" s="1424"/>
      <c r="E384" s="1427"/>
      <c r="F384" s="1402"/>
      <c r="G384" s="1402"/>
      <c r="H384" s="1437"/>
      <c r="I384" s="1399"/>
      <c r="J384" s="1402"/>
      <c r="K384" s="1402"/>
      <c r="L384" s="1402"/>
      <c r="M384" s="455"/>
      <c r="N384" s="456"/>
      <c r="O384" s="457"/>
      <c r="P384" s="458"/>
      <c r="Q384" s="458"/>
      <c r="R384" s="459"/>
      <c r="S384" s="459"/>
      <c r="T384" s="459"/>
      <c r="U384" s="459"/>
      <c r="V384" s="459"/>
      <c r="W384" s="458"/>
      <c r="X384" s="1411"/>
      <c r="Y384" s="1411"/>
      <c r="Z384" s="1430"/>
      <c r="AA384" s="1446"/>
      <c r="AB384" s="1394"/>
      <c r="AC384" s="1431"/>
      <c r="AD384" s="418">
        <f>IF(O384=O383,0,IF(O384=O382,0,1))</f>
        <v>0</v>
      </c>
      <c r="AE384" s="418" t="s">
        <v>482</v>
      </c>
      <c r="AF384" s="418" t="str">
        <f t="shared" si="18"/>
        <v>??</v>
      </c>
      <c r="AG384" s="454">
        <f t="shared" si="17"/>
        <v>0</v>
      </c>
      <c r="AH384" s="418">
        <f>IF(M384=M383,0,IF(M384=M382,0,1))</f>
        <v>0</v>
      </c>
    </row>
    <row r="385" spans="1:34" ht="12.95" customHeight="1" thickTop="1" thickBot="1">
      <c r="A385" s="1418"/>
      <c r="B385" s="1402"/>
      <c r="C385" s="1441"/>
      <c r="D385" s="1424"/>
      <c r="E385" s="1427"/>
      <c r="F385" s="1402"/>
      <c r="G385" s="1402"/>
      <c r="H385" s="1437"/>
      <c r="I385" s="1399"/>
      <c r="J385" s="1402"/>
      <c r="K385" s="1402"/>
      <c r="L385" s="1402"/>
      <c r="M385" s="455"/>
      <c r="N385" s="456"/>
      <c r="O385" s="457"/>
      <c r="P385" s="458"/>
      <c r="Q385" s="458"/>
      <c r="R385" s="459"/>
      <c r="S385" s="459"/>
      <c r="T385" s="459"/>
      <c r="U385" s="459"/>
      <c r="V385" s="459"/>
      <c r="W385" s="458"/>
      <c r="X385" s="1411"/>
      <c r="Y385" s="1411"/>
      <c r="Z385" s="1430"/>
      <c r="AA385" s="1446"/>
      <c r="AB385" s="1394"/>
      <c r="AC385" s="1431"/>
      <c r="AD385" s="418">
        <f>IF(O385=O384,0,IF(O385=O383,0,IF(O385=O382,0,1)))</f>
        <v>0</v>
      </c>
      <c r="AE385" s="418" t="s">
        <v>482</v>
      </c>
      <c r="AF385" s="418" t="str">
        <f t="shared" si="18"/>
        <v>??</v>
      </c>
      <c r="AG385" s="454">
        <f t="shared" si="17"/>
        <v>0</v>
      </c>
      <c r="AH385" s="418">
        <f>IF(M385=M384,0,IF(M385=M383,0,IF(M385=M382,0,1)))</f>
        <v>0</v>
      </c>
    </row>
    <row r="386" spans="1:34" ht="12.95" customHeight="1" thickTop="1" thickBot="1">
      <c r="A386" s="1418"/>
      <c r="B386" s="1402"/>
      <c r="C386" s="1441"/>
      <c r="D386" s="1424"/>
      <c r="E386" s="1427"/>
      <c r="F386" s="1402"/>
      <c r="G386" s="1402"/>
      <c r="H386" s="1437"/>
      <c r="I386" s="1399"/>
      <c r="J386" s="1402"/>
      <c r="K386" s="1402"/>
      <c r="L386" s="1402"/>
      <c r="M386" s="455"/>
      <c r="N386" s="456"/>
      <c r="O386" s="457"/>
      <c r="P386" s="458"/>
      <c r="Q386" s="458"/>
      <c r="R386" s="484"/>
      <c r="S386" s="484"/>
      <c r="T386" s="484"/>
      <c r="U386" s="484"/>
      <c r="V386" s="459"/>
      <c r="W386" s="458"/>
      <c r="X386" s="1411"/>
      <c r="Y386" s="1411"/>
      <c r="Z386" s="1430"/>
      <c r="AA386" s="1446"/>
      <c r="AB386" s="1394"/>
      <c r="AC386" s="1431"/>
      <c r="AD386" s="418">
        <f>IF(O386=O385,0,IF(O386=O384,0,IF(O386=O383,0,IF(O386=O382,0,1))))</f>
        <v>0</v>
      </c>
      <c r="AE386" s="418" t="s">
        <v>482</v>
      </c>
      <c r="AF386" s="418" t="str">
        <f t="shared" si="18"/>
        <v>??</v>
      </c>
      <c r="AG386" s="454">
        <f t="shared" si="17"/>
        <v>0</v>
      </c>
      <c r="AH386" s="418">
        <f>IF(M386=M385,0,IF(M386=M384,0,IF(M386=M383,0,IF(M386=M382,0,1))))</f>
        <v>0</v>
      </c>
    </row>
    <row r="387" spans="1:34" ht="12.95" customHeight="1" thickTop="1" thickBot="1">
      <c r="A387" s="1418"/>
      <c r="B387" s="1402"/>
      <c r="C387" s="1441"/>
      <c r="D387" s="1424"/>
      <c r="E387" s="1427"/>
      <c r="F387" s="1402"/>
      <c r="G387" s="1402"/>
      <c r="H387" s="1437"/>
      <c r="I387" s="1399"/>
      <c r="J387" s="1402"/>
      <c r="K387" s="1402"/>
      <c r="L387" s="1402"/>
      <c r="M387" s="455"/>
      <c r="N387" s="456"/>
      <c r="O387" s="457"/>
      <c r="P387" s="458"/>
      <c r="Q387" s="458"/>
      <c r="R387" s="484"/>
      <c r="S387" s="484"/>
      <c r="T387" s="484"/>
      <c r="U387" s="484"/>
      <c r="V387" s="459"/>
      <c r="W387" s="458"/>
      <c r="X387" s="1411"/>
      <c r="Y387" s="1411"/>
      <c r="Z387" s="1430"/>
      <c r="AA387" s="1446"/>
      <c r="AB387" s="1394"/>
      <c r="AC387" s="1431"/>
      <c r="AD387" s="418">
        <f>IF(O387=O386,0,IF(O387=O385,0,IF(O387=O384,0,IF(O387=O383,0,IF(O387=O382,0,1)))))</f>
        <v>0</v>
      </c>
      <c r="AE387" s="418" t="s">
        <v>482</v>
      </c>
      <c r="AF387" s="418" t="str">
        <f t="shared" si="18"/>
        <v>??</v>
      </c>
      <c r="AG387" s="454">
        <f t="shared" si="17"/>
        <v>0</v>
      </c>
      <c r="AH387" s="418">
        <f>IF(M387=M386,0,IF(M387=M385,0,IF(M387=M384,0,IF(M387=M383,0,IF(M387=M382,0,1)))))</f>
        <v>0</v>
      </c>
    </row>
    <row r="388" spans="1:34" ht="12.95" customHeight="1" thickTop="1" thickBot="1">
      <c r="A388" s="1418"/>
      <c r="B388" s="1402"/>
      <c r="C388" s="1441"/>
      <c r="D388" s="1424"/>
      <c r="E388" s="1427"/>
      <c r="F388" s="1402"/>
      <c r="G388" s="1402"/>
      <c r="H388" s="1437"/>
      <c r="I388" s="1399"/>
      <c r="J388" s="1402"/>
      <c r="K388" s="1402"/>
      <c r="L388" s="1402"/>
      <c r="M388" s="455"/>
      <c r="N388" s="456"/>
      <c r="O388" s="457"/>
      <c r="P388" s="458"/>
      <c r="Q388" s="458"/>
      <c r="R388" s="484"/>
      <c r="S388" s="484"/>
      <c r="T388" s="484"/>
      <c r="U388" s="484"/>
      <c r="V388" s="459"/>
      <c r="W388" s="458"/>
      <c r="X388" s="1411"/>
      <c r="Y388" s="1411"/>
      <c r="Z388" s="1434" t="str">
        <f>IF(Z382&gt;9,"Błąd","")</f>
        <v/>
      </c>
      <c r="AA388" s="1446"/>
      <c r="AB388" s="1394"/>
      <c r="AC388" s="1431"/>
      <c r="AD388" s="418">
        <f>IF(O388=O387,0,IF(O388=O386,0,IF(O388=O385,0,IF(O388=O384,0,IF(O388=O383,0,IF(O388=O382,0,1))))))</f>
        <v>0</v>
      </c>
      <c r="AE388" s="418" t="s">
        <v>482</v>
      </c>
      <c r="AF388" s="418" t="str">
        <f t="shared" si="18"/>
        <v>??</v>
      </c>
      <c r="AG388" s="454">
        <f t="shared" si="17"/>
        <v>0</v>
      </c>
      <c r="AH388" s="418">
        <f>IF(M388=M387,0,IF(M388=M386,0,IF(M388=M385,0,IF(M388=M384,0,IF(M388=M383,0,IF(M388=M382,0,1))))))</f>
        <v>0</v>
      </c>
    </row>
    <row r="389" spans="1:34" ht="12.95" customHeight="1" thickTop="1" thickBot="1">
      <c r="A389" s="1418"/>
      <c r="B389" s="1402"/>
      <c r="C389" s="1441"/>
      <c r="D389" s="1424"/>
      <c r="E389" s="1427"/>
      <c r="F389" s="1402"/>
      <c r="G389" s="1402"/>
      <c r="H389" s="1437"/>
      <c r="I389" s="1399"/>
      <c r="J389" s="1402"/>
      <c r="K389" s="1402"/>
      <c r="L389" s="1402"/>
      <c r="M389" s="455"/>
      <c r="N389" s="456"/>
      <c r="O389" s="457"/>
      <c r="P389" s="458"/>
      <c r="Q389" s="458"/>
      <c r="R389" s="459"/>
      <c r="S389" s="459"/>
      <c r="T389" s="459"/>
      <c r="U389" s="459"/>
      <c r="V389" s="459"/>
      <c r="W389" s="458"/>
      <c r="X389" s="1411"/>
      <c r="Y389" s="1411"/>
      <c r="Z389" s="1434"/>
      <c r="AA389" s="1446"/>
      <c r="AB389" s="1394"/>
      <c r="AC389" s="1431"/>
      <c r="AD389" s="418">
        <f>IF(O389=O388,0,IF(O389=O387,0,IF(O389=O386,0,IF(O389=O385,0,IF(O389=O384,0,IF(O389=O383,0,IF(O389=O382,0,1)))))))</f>
        <v>0</v>
      </c>
      <c r="AE389" s="418" t="s">
        <v>482</v>
      </c>
      <c r="AF389" s="418" t="str">
        <f t="shared" si="18"/>
        <v>??</v>
      </c>
      <c r="AG389" s="454">
        <f>AG386</f>
        <v>0</v>
      </c>
      <c r="AH389" s="418">
        <f>IF(M389=M388,0,IF(M389=M387,0,IF(M389=M386,0,IF(M389=M385,0,IF(M389=M384,0,IF(M389=M383,0,IF(M389=M382,0,1)))))))</f>
        <v>0</v>
      </c>
    </row>
    <row r="390" spans="1:34" ht="12.95" customHeight="1" thickTop="1" thickBot="1">
      <c r="A390" s="1418"/>
      <c r="B390" s="1402"/>
      <c r="C390" s="1441"/>
      <c r="D390" s="1424"/>
      <c r="E390" s="1427"/>
      <c r="F390" s="1402"/>
      <c r="G390" s="1402"/>
      <c r="H390" s="1437"/>
      <c r="I390" s="1399"/>
      <c r="J390" s="1402"/>
      <c r="K390" s="1402"/>
      <c r="L390" s="1402"/>
      <c r="M390" s="455"/>
      <c r="N390" s="456"/>
      <c r="O390" s="457"/>
      <c r="P390" s="458"/>
      <c r="Q390" s="458"/>
      <c r="R390" s="459"/>
      <c r="S390" s="459"/>
      <c r="T390" s="459"/>
      <c r="U390" s="459"/>
      <c r="V390" s="459"/>
      <c r="W390" s="458"/>
      <c r="X390" s="1411"/>
      <c r="Y390" s="1411"/>
      <c r="Z390" s="1434"/>
      <c r="AA390" s="1446"/>
      <c r="AB390" s="1394"/>
      <c r="AC390" s="1431"/>
      <c r="AD390" s="418">
        <f>IF(O390=O389,0,IF(O390=O388,0,IF(O390=O387,0,IF(O390=O386,0,IF(O390=O385,0,IF(O390=O384,0,IF(O390=O383,0,IF(O390=31,0,1))))))))</f>
        <v>0</v>
      </c>
      <c r="AE390" s="418" t="s">
        <v>482</v>
      </c>
      <c r="AF390" s="418" t="str">
        <f t="shared" si="18"/>
        <v>??</v>
      </c>
      <c r="AG390" s="454">
        <f t="shared" si="17"/>
        <v>0</v>
      </c>
      <c r="AH390" s="418">
        <f>IF(M390=M389,0,IF(M390=M388,0,IF(M390=M387,0,IF(M390=M386,0,IF(M390=M385,0,IF(M390=M384,0,IF(M390=M383,0,IF(M390=M382,0,1))))))))</f>
        <v>0</v>
      </c>
    </row>
    <row r="391" spans="1:34" ht="12.95" customHeight="1" thickTop="1" thickBot="1">
      <c r="A391" s="1419"/>
      <c r="B391" s="1403"/>
      <c r="C391" s="1442"/>
      <c r="D391" s="1425"/>
      <c r="E391" s="1428"/>
      <c r="F391" s="1403"/>
      <c r="G391" s="1403"/>
      <c r="H391" s="1438"/>
      <c r="I391" s="1400"/>
      <c r="J391" s="1403"/>
      <c r="K391" s="1403"/>
      <c r="L391" s="1403"/>
      <c r="M391" s="462"/>
      <c r="N391" s="463"/>
      <c r="O391" s="464"/>
      <c r="P391" s="465"/>
      <c r="Q391" s="465"/>
      <c r="R391" s="466"/>
      <c r="S391" s="466"/>
      <c r="T391" s="466"/>
      <c r="U391" s="466"/>
      <c r="V391" s="466"/>
      <c r="W391" s="465"/>
      <c r="X391" s="1412"/>
      <c r="Y391" s="1412"/>
      <c r="Z391" s="1435"/>
      <c r="AA391" s="1446"/>
      <c r="AB391" s="1395"/>
      <c r="AC391" s="1431"/>
      <c r="AD391" s="418">
        <f>IF(O391=O390,0,IF(O391=O389,0,IF(O391=O388,0,IF(O391=O387,0,IF(O391=O386,0,IF(O391=O385,0,IF(O391=O384,0,IF(O391=O383,0,IF(O391=O382,0,1)))))))))</f>
        <v>0</v>
      </c>
      <c r="AE391" s="418" t="s">
        <v>482</v>
      </c>
      <c r="AF391" s="418" t="str">
        <f t="shared" si="18"/>
        <v>??</v>
      </c>
      <c r="AG391" s="454">
        <f t="shared" si="17"/>
        <v>0</v>
      </c>
      <c r="AH391" s="418">
        <f>IF(M391=M390,0,IF(M391=M389,0,IF(M391=M388,0,IF(M391=M387,0,IF(M391=M386,0,IF(M391=M385,0,IF(M391=M384,0,IF(M391=M383,0,IF(M391=M382,0,1)))))))))</f>
        <v>0</v>
      </c>
    </row>
    <row r="392" spans="1:34" ht="12.95" customHeight="1" thickTop="1" thickBot="1">
      <c r="A392" s="1418"/>
      <c r="B392" s="1401"/>
      <c r="C392" s="1441"/>
      <c r="D392" s="1423"/>
      <c r="E392" s="1426"/>
      <c r="F392" s="1401"/>
      <c r="G392" s="1401"/>
      <c r="H392" s="1436"/>
      <c r="I392" s="1439" t="s">
        <v>98</v>
      </c>
      <c r="J392" s="1401"/>
      <c r="K392" s="1401"/>
      <c r="L392" s="1401"/>
      <c r="M392" s="447"/>
      <c r="N392" s="448"/>
      <c r="O392" s="449"/>
      <c r="P392" s="450"/>
      <c r="Q392" s="450"/>
      <c r="R392" s="484"/>
      <c r="S392" s="484"/>
      <c r="T392" s="484"/>
      <c r="U392" s="484"/>
      <c r="V392" s="484"/>
      <c r="W392" s="485"/>
      <c r="X392" s="1410">
        <f>SUM(R392:W401)</f>
        <v>0</v>
      </c>
      <c r="Y392" s="1410">
        <f>IF(X392&gt;0,18,0)</f>
        <v>0</v>
      </c>
      <c r="Z392" s="1429">
        <f>IF((X392-Y392)&gt;=0,X392-Y392,0)</f>
        <v>0</v>
      </c>
      <c r="AA392" s="1446">
        <f>IF(X392&lt;Y392,X392,Y392)/IF(Y392=0,1,Y392)</f>
        <v>0</v>
      </c>
      <c r="AB392" s="1393" t="str">
        <f>IF(AA392=1,"pe",IF(AA392&gt;0,"ne",""))</f>
        <v/>
      </c>
      <c r="AC392" s="1431"/>
      <c r="AD392" s="418">
        <v>1</v>
      </c>
      <c r="AE392" s="418" t="s">
        <v>482</v>
      </c>
      <c r="AF392" s="418" t="str">
        <f t="shared" si="18"/>
        <v>??</v>
      </c>
      <c r="AG392" s="454">
        <f>$C392</f>
        <v>0</v>
      </c>
      <c r="AH392" s="419">
        <v>1</v>
      </c>
    </row>
    <row r="393" spans="1:34" ht="12.95" customHeight="1" thickTop="1" thickBot="1">
      <c r="A393" s="1418"/>
      <c r="B393" s="1402"/>
      <c r="C393" s="1441"/>
      <c r="D393" s="1424"/>
      <c r="E393" s="1427"/>
      <c r="F393" s="1402"/>
      <c r="G393" s="1402"/>
      <c r="H393" s="1437"/>
      <c r="I393" s="1440"/>
      <c r="J393" s="1402"/>
      <c r="K393" s="1402"/>
      <c r="L393" s="1402"/>
      <c r="M393" s="455"/>
      <c r="N393" s="456"/>
      <c r="O393" s="457"/>
      <c r="P393" s="458"/>
      <c r="Q393" s="458"/>
      <c r="R393" s="459"/>
      <c r="S393" s="459"/>
      <c r="T393" s="459"/>
      <c r="U393" s="459"/>
      <c r="V393" s="459"/>
      <c r="W393" s="458"/>
      <c r="X393" s="1411"/>
      <c r="Y393" s="1411"/>
      <c r="Z393" s="1430"/>
      <c r="AA393" s="1446"/>
      <c r="AB393" s="1394"/>
      <c r="AC393" s="1431"/>
      <c r="AD393" s="418">
        <f>IF(O393=O392,0,1)</f>
        <v>0</v>
      </c>
      <c r="AE393" s="418" t="s">
        <v>482</v>
      </c>
      <c r="AF393" s="418" t="str">
        <f t="shared" si="18"/>
        <v>??</v>
      </c>
      <c r="AG393" s="454">
        <f t="shared" si="17"/>
        <v>0</v>
      </c>
      <c r="AH393" s="418">
        <f>IF(M393=M392,0,1)</f>
        <v>0</v>
      </c>
    </row>
    <row r="394" spans="1:34" ht="12.95" customHeight="1" thickTop="1" thickBot="1">
      <c r="A394" s="1418"/>
      <c r="B394" s="1402"/>
      <c r="C394" s="1441"/>
      <c r="D394" s="1424"/>
      <c r="E394" s="1427"/>
      <c r="F394" s="1402"/>
      <c r="G394" s="1402"/>
      <c r="H394" s="1437"/>
      <c r="I394" s="1399"/>
      <c r="J394" s="1402"/>
      <c r="K394" s="1402"/>
      <c r="L394" s="1402"/>
      <c r="M394" s="455"/>
      <c r="N394" s="456"/>
      <c r="O394" s="457"/>
      <c r="P394" s="458"/>
      <c r="Q394" s="458"/>
      <c r="R394" s="459"/>
      <c r="S394" s="459"/>
      <c r="T394" s="459"/>
      <c r="U394" s="459"/>
      <c r="V394" s="459"/>
      <c r="W394" s="458"/>
      <c r="X394" s="1411"/>
      <c r="Y394" s="1411"/>
      <c r="Z394" s="1430"/>
      <c r="AA394" s="1446"/>
      <c r="AB394" s="1394"/>
      <c r="AC394" s="1431"/>
      <c r="AD394" s="418">
        <f>IF(O394=O393,0,IF(O394=O392,0,1))</f>
        <v>0</v>
      </c>
      <c r="AE394" s="418" t="s">
        <v>482</v>
      </c>
      <c r="AF394" s="418" t="str">
        <f t="shared" si="18"/>
        <v>??</v>
      </c>
      <c r="AG394" s="454">
        <f t="shared" si="17"/>
        <v>0</v>
      </c>
      <c r="AH394" s="418">
        <f>IF(M394=M393,0,IF(M394=M392,0,1))</f>
        <v>0</v>
      </c>
    </row>
    <row r="395" spans="1:34" ht="12.95" customHeight="1" thickTop="1" thickBot="1">
      <c r="A395" s="1418"/>
      <c r="B395" s="1402"/>
      <c r="C395" s="1441"/>
      <c r="D395" s="1424"/>
      <c r="E395" s="1427"/>
      <c r="F395" s="1402"/>
      <c r="G395" s="1402"/>
      <c r="H395" s="1437"/>
      <c r="I395" s="1399"/>
      <c r="J395" s="1402"/>
      <c r="K395" s="1402"/>
      <c r="L395" s="1402"/>
      <c r="M395" s="455"/>
      <c r="N395" s="456"/>
      <c r="O395" s="457"/>
      <c r="P395" s="458"/>
      <c r="Q395" s="458"/>
      <c r="R395" s="459"/>
      <c r="S395" s="459"/>
      <c r="T395" s="459"/>
      <c r="U395" s="459"/>
      <c r="V395" s="459"/>
      <c r="W395" s="458"/>
      <c r="X395" s="1411"/>
      <c r="Y395" s="1411"/>
      <c r="Z395" s="1430"/>
      <c r="AA395" s="1446"/>
      <c r="AB395" s="1394"/>
      <c r="AC395" s="1431"/>
      <c r="AD395" s="418">
        <f>IF(O395=O394,0,IF(O395=O393,0,IF(O395=O392,0,1)))</f>
        <v>0</v>
      </c>
      <c r="AE395" s="418" t="s">
        <v>482</v>
      </c>
      <c r="AF395" s="418" t="str">
        <f t="shared" si="18"/>
        <v>??</v>
      </c>
      <c r="AG395" s="454">
        <f t="shared" si="17"/>
        <v>0</v>
      </c>
      <c r="AH395" s="418">
        <f>IF(M395=M394,0,IF(M395=M393,0,IF(M395=M392,0,1)))</f>
        <v>0</v>
      </c>
    </row>
    <row r="396" spans="1:34" ht="12.95" customHeight="1" thickTop="1" thickBot="1">
      <c r="A396" s="1418"/>
      <c r="B396" s="1402"/>
      <c r="C396" s="1441"/>
      <c r="D396" s="1424"/>
      <c r="E396" s="1427"/>
      <c r="F396" s="1402"/>
      <c r="G396" s="1402"/>
      <c r="H396" s="1437"/>
      <c r="I396" s="1399"/>
      <c r="J396" s="1402"/>
      <c r="K396" s="1402"/>
      <c r="L396" s="1402"/>
      <c r="M396" s="455"/>
      <c r="N396" s="456"/>
      <c r="O396" s="457"/>
      <c r="P396" s="458"/>
      <c r="Q396" s="458"/>
      <c r="R396" s="484"/>
      <c r="S396" s="484"/>
      <c r="T396" s="484"/>
      <c r="U396" s="484"/>
      <c r="V396" s="459"/>
      <c r="W396" s="458"/>
      <c r="X396" s="1411"/>
      <c r="Y396" s="1411"/>
      <c r="Z396" s="1430"/>
      <c r="AA396" s="1446"/>
      <c r="AB396" s="1394"/>
      <c r="AC396" s="1431"/>
      <c r="AD396" s="418">
        <f>IF(O396=O395,0,IF(O396=O394,0,IF(O396=O393,0,IF(O396=O392,0,1))))</f>
        <v>0</v>
      </c>
      <c r="AE396" s="418" t="s">
        <v>482</v>
      </c>
      <c r="AF396" s="418" t="str">
        <f t="shared" si="18"/>
        <v>??</v>
      </c>
      <c r="AG396" s="454">
        <f t="shared" si="17"/>
        <v>0</v>
      </c>
      <c r="AH396" s="418">
        <f>IF(M396=M395,0,IF(M396=M394,0,IF(M396=M393,0,IF(M396=M392,0,1))))</f>
        <v>0</v>
      </c>
    </row>
    <row r="397" spans="1:34" ht="12.95" customHeight="1" thickTop="1" thickBot="1">
      <c r="A397" s="1418"/>
      <c r="B397" s="1402"/>
      <c r="C397" s="1441"/>
      <c r="D397" s="1424"/>
      <c r="E397" s="1427"/>
      <c r="F397" s="1402"/>
      <c r="G397" s="1402"/>
      <c r="H397" s="1437"/>
      <c r="I397" s="1399"/>
      <c r="J397" s="1402"/>
      <c r="K397" s="1402"/>
      <c r="L397" s="1402"/>
      <c r="M397" s="455"/>
      <c r="N397" s="456"/>
      <c r="O397" s="457"/>
      <c r="P397" s="458"/>
      <c r="Q397" s="458"/>
      <c r="R397" s="484"/>
      <c r="S397" s="484"/>
      <c r="T397" s="484"/>
      <c r="U397" s="484"/>
      <c r="V397" s="459"/>
      <c r="W397" s="458"/>
      <c r="X397" s="1411"/>
      <c r="Y397" s="1411"/>
      <c r="Z397" s="1430"/>
      <c r="AA397" s="1446"/>
      <c r="AB397" s="1394"/>
      <c r="AC397" s="1431"/>
      <c r="AD397" s="418">
        <f>IF(O397=O396,0,IF(O397=O395,0,IF(O397=O394,0,IF(O397=O393,0,IF(O397=O392,0,1)))))</f>
        <v>0</v>
      </c>
      <c r="AE397" s="418" t="s">
        <v>482</v>
      </c>
      <c r="AF397" s="418" t="str">
        <f t="shared" si="18"/>
        <v>??</v>
      </c>
      <c r="AG397" s="454">
        <f t="shared" si="17"/>
        <v>0</v>
      </c>
      <c r="AH397" s="418">
        <f>IF(M397=M396,0,IF(M397=M395,0,IF(M397=M394,0,IF(M397=M393,0,IF(M397=M392,0,1)))))</f>
        <v>0</v>
      </c>
    </row>
    <row r="398" spans="1:34" ht="12.95" customHeight="1" thickTop="1" thickBot="1">
      <c r="A398" s="1418"/>
      <c r="B398" s="1402"/>
      <c r="C398" s="1441"/>
      <c r="D398" s="1424"/>
      <c r="E398" s="1427"/>
      <c r="F398" s="1402"/>
      <c r="G398" s="1402"/>
      <c r="H398" s="1437"/>
      <c r="I398" s="1399"/>
      <c r="J398" s="1402"/>
      <c r="K398" s="1402"/>
      <c r="L398" s="1402"/>
      <c r="M398" s="455"/>
      <c r="N398" s="456"/>
      <c r="O398" s="457"/>
      <c r="P398" s="458"/>
      <c r="Q398" s="458"/>
      <c r="R398" s="484"/>
      <c r="S398" s="484"/>
      <c r="T398" s="484"/>
      <c r="U398" s="484"/>
      <c r="V398" s="459"/>
      <c r="W398" s="458"/>
      <c r="X398" s="1411"/>
      <c r="Y398" s="1411"/>
      <c r="Z398" s="1434" t="str">
        <f>IF(Z392&gt;9,"Błąd","")</f>
        <v/>
      </c>
      <c r="AA398" s="1446"/>
      <c r="AB398" s="1394"/>
      <c r="AC398" s="1431"/>
      <c r="AD398" s="418">
        <f>IF(O398=O397,0,IF(O398=O396,0,IF(O398=O395,0,IF(O398=O394,0,IF(O398=O393,0,IF(O398=O392,0,1))))))</f>
        <v>0</v>
      </c>
      <c r="AE398" s="418" t="s">
        <v>482</v>
      </c>
      <c r="AF398" s="418" t="str">
        <f t="shared" si="18"/>
        <v>??</v>
      </c>
      <c r="AG398" s="454">
        <f t="shared" si="17"/>
        <v>0</v>
      </c>
      <c r="AH398" s="418">
        <f>IF(M398=M397,0,IF(M398=M396,0,IF(M398=M395,0,IF(M398=M394,0,IF(M398=M393,0,IF(M398=M392,0,1))))))</f>
        <v>0</v>
      </c>
    </row>
    <row r="399" spans="1:34" ht="12.95" customHeight="1" thickTop="1" thickBot="1">
      <c r="A399" s="1418"/>
      <c r="B399" s="1402"/>
      <c r="C399" s="1441"/>
      <c r="D399" s="1424"/>
      <c r="E399" s="1427"/>
      <c r="F399" s="1402"/>
      <c r="G399" s="1402"/>
      <c r="H399" s="1437"/>
      <c r="I399" s="1399"/>
      <c r="J399" s="1402"/>
      <c r="K399" s="1402"/>
      <c r="L399" s="1402"/>
      <c r="M399" s="455"/>
      <c r="N399" s="456"/>
      <c r="O399" s="457"/>
      <c r="P399" s="458"/>
      <c r="Q399" s="458"/>
      <c r="R399" s="459"/>
      <c r="S399" s="459"/>
      <c r="T399" s="459"/>
      <c r="U399" s="459"/>
      <c r="V399" s="459"/>
      <c r="W399" s="458"/>
      <c r="X399" s="1411"/>
      <c r="Y399" s="1411"/>
      <c r="Z399" s="1434"/>
      <c r="AA399" s="1446"/>
      <c r="AB399" s="1394"/>
      <c r="AC399" s="1431"/>
      <c r="AD399" s="418">
        <f>IF(O399=O398,0,IF(O399=O397,0,IF(O399=O396,0,IF(O399=O395,0,IF(O399=O394,0,IF(O399=O393,0,IF(O399=O392,0,1)))))))</f>
        <v>0</v>
      </c>
      <c r="AE399" s="418" t="s">
        <v>482</v>
      </c>
      <c r="AF399" s="418" t="str">
        <f t="shared" si="18"/>
        <v>??</v>
      </c>
      <c r="AG399" s="454">
        <f>AG396</f>
        <v>0</v>
      </c>
      <c r="AH399" s="418">
        <f>IF(M399=M398,0,IF(M399=M397,0,IF(M399=M396,0,IF(M399=M395,0,IF(M399=M394,0,IF(M399=M393,0,IF(M399=M392,0,1)))))))</f>
        <v>0</v>
      </c>
    </row>
    <row r="400" spans="1:34" ht="12.95" customHeight="1" thickTop="1" thickBot="1">
      <c r="A400" s="1418"/>
      <c r="B400" s="1402"/>
      <c r="C400" s="1441"/>
      <c r="D400" s="1424"/>
      <c r="E400" s="1427"/>
      <c r="F400" s="1402"/>
      <c r="G400" s="1402"/>
      <c r="H400" s="1437"/>
      <c r="I400" s="1399"/>
      <c r="J400" s="1402"/>
      <c r="K400" s="1402"/>
      <c r="L400" s="1402"/>
      <c r="M400" s="455"/>
      <c r="N400" s="456"/>
      <c r="O400" s="457"/>
      <c r="P400" s="458"/>
      <c r="Q400" s="458"/>
      <c r="R400" s="459"/>
      <c r="S400" s="459"/>
      <c r="T400" s="459"/>
      <c r="U400" s="459"/>
      <c r="V400" s="459"/>
      <c r="W400" s="458"/>
      <c r="X400" s="1411"/>
      <c r="Y400" s="1411"/>
      <c r="Z400" s="1434"/>
      <c r="AA400" s="1446"/>
      <c r="AB400" s="1394"/>
      <c r="AC400" s="1431"/>
      <c r="AD400" s="418">
        <f>IF(O400=O399,0,IF(O400=O398,0,IF(O400=O397,0,IF(O400=O396,0,IF(O400=O395,0,IF(O400=O394,0,IF(O400=O393,0,IF(O400=31,0,1))))))))</f>
        <v>0</v>
      </c>
      <c r="AE400" s="418" t="s">
        <v>482</v>
      </c>
      <c r="AF400" s="418" t="str">
        <f t="shared" si="18"/>
        <v>??</v>
      </c>
      <c r="AG400" s="454">
        <f t="shared" ref="AG400:AG408" si="20">AG399</f>
        <v>0</v>
      </c>
      <c r="AH400" s="418">
        <f>IF(M400=M399,0,IF(M400=M398,0,IF(M400=M397,0,IF(M400=M396,0,IF(M400=M395,0,IF(M400=M394,0,IF(M400=M393,0,IF(M400=M392,0,1))))))))</f>
        <v>0</v>
      </c>
    </row>
    <row r="401" spans="1:34" ht="12.95" customHeight="1" thickTop="1" thickBot="1">
      <c r="A401" s="1419"/>
      <c r="B401" s="1403"/>
      <c r="C401" s="1442"/>
      <c r="D401" s="1425"/>
      <c r="E401" s="1428"/>
      <c r="F401" s="1403"/>
      <c r="G401" s="1403"/>
      <c r="H401" s="1438"/>
      <c r="I401" s="1400"/>
      <c r="J401" s="1403"/>
      <c r="K401" s="1403"/>
      <c r="L401" s="1403"/>
      <c r="M401" s="462"/>
      <c r="N401" s="463"/>
      <c r="O401" s="464"/>
      <c r="P401" s="465"/>
      <c r="Q401" s="465"/>
      <c r="R401" s="466"/>
      <c r="S401" s="466"/>
      <c r="T401" s="466"/>
      <c r="U401" s="466"/>
      <c r="V401" s="466"/>
      <c r="W401" s="465"/>
      <c r="X401" s="1412"/>
      <c r="Y401" s="1412"/>
      <c r="Z401" s="1435"/>
      <c r="AA401" s="1446"/>
      <c r="AB401" s="1395"/>
      <c r="AC401" s="1431"/>
      <c r="AD401" s="418">
        <f>IF(O401=O400,0,IF(O401=O399,0,IF(O401=O398,0,IF(O401=O397,0,IF(O401=O396,0,IF(O401=O395,0,IF(O401=O394,0,IF(O401=O393,0,IF(O401=O392,0,1)))))))))</f>
        <v>0</v>
      </c>
      <c r="AE401" s="418" t="s">
        <v>482</v>
      </c>
      <c r="AF401" s="418" t="str">
        <f t="shared" si="18"/>
        <v>??</v>
      </c>
      <c r="AG401" s="454">
        <f t="shared" si="20"/>
        <v>0</v>
      </c>
      <c r="AH401" s="418">
        <f>IF(M401=M400,0,IF(M401=M399,0,IF(M401=M398,0,IF(M401=M397,0,IF(M401=M396,0,IF(M401=M395,0,IF(M401=M394,0,IF(M401=M393,0,IF(M401=M392,0,1)))))))))</f>
        <v>0</v>
      </c>
    </row>
    <row r="402" spans="1:34" ht="12.95" customHeight="1" thickTop="1" thickBot="1">
      <c r="A402" s="1418"/>
      <c r="B402" s="1401"/>
      <c r="C402" s="1441"/>
      <c r="D402" s="1423"/>
      <c r="E402" s="1426"/>
      <c r="F402" s="1401"/>
      <c r="G402" s="1401"/>
      <c r="H402" s="1436"/>
      <c r="I402" s="1439" t="s">
        <v>98</v>
      </c>
      <c r="J402" s="1401"/>
      <c r="K402" s="1401"/>
      <c r="L402" s="1401"/>
      <c r="M402" s="447"/>
      <c r="N402" s="448"/>
      <c r="O402" s="449"/>
      <c r="P402" s="450"/>
      <c r="Q402" s="450"/>
      <c r="R402" s="484"/>
      <c r="S402" s="484"/>
      <c r="T402" s="484"/>
      <c r="U402" s="484"/>
      <c r="V402" s="484"/>
      <c r="W402" s="485"/>
      <c r="X402" s="1410">
        <f>SUM(R402:W411)</f>
        <v>0</v>
      </c>
      <c r="Y402" s="1410">
        <f>IF(X402&gt;0,18,0)</f>
        <v>0</v>
      </c>
      <c r="Z402" s="1429">
        <f>IF((X402-Y402)&gt;=0,X402-Y402,0)</f>
        <v>0</v>
      </c>
      <c r="AA402" s="1446">
        <f>IF(X402&lt;Y402,X402,Y402)/IF(Y402=0,1,Y402)</f>
        <v>0</v>
      </c>
      <c r="AB402" s="1393" t="str">
        <f>IF(AA402=1,"pe",IF(AA402&gt;0,"ne",""))</f>
        <v/>
      </c>
      <c r="AC402" s="1431"/>
      <c r="AD402" s="418">
        <v>1</v>
      </c>
      <c r="AE402" s="418" t="s">
        <v>482</v>
      </c>
      <c r="AF402" s="418" t="str">
        <f t="shared" si="18"/>
        <v>??</v>
      </c>
      <c r="AG402" s="454">
        <f>$C402</f>
        <v>0</v>
      </c>
      <c r="AH402" s="419">
        <v>1</v>
      </c>
    </row>
    <row r="403" spans="1:34" ht="12.95" customHeight="1" thickTop="1" thickBot="1">
      <c r="A403" s="1418"/>
      <c r="B403" s="1402"/>
      <c r="C403" s="1441"/>
      <c r="D403" s="1424"/>
      <c r="E403" s="1427"/>
      <c r="F403" s="1402"/>
      <c r="G403" s="1402"/>
      <c r="H403" s="1437"/>
      <c r="I403" s="1440"/>
      <c r="J403" s="1402"/>
      <c r="K403" s="1402"/>
      <c r="L403" s="1402"/>
      <c r="M403" s="455"/>
      <c r="N403" s="456"/>
      <c r="O403" s="457"/>
      <c r="P403" s="458"/>
      <c r="Q403" s="458"/>
      <c r="R403" s="459"/>
      <c r="S403" s="459"/>
      <c r="T403" s="459"/>
      <c r="U403" s="459"/>
      <c r="V403" s="459"/>
      <c r="W403" s="458"/>
      <c r="X403" s="1411"/>
      <c r="Y403" s="1411"/>
      <c r="Z403" s="1430"/>
      <c r="AA403" s="1446"/>
      <c r="AB403" s="1394"/>
      <c r="AC403" s="1431"/>
      <c r="AD403" s="418">
        <f>IF(O403=O402,0,1)</f>
        <v>0</v>
      </c>
      <c r="AE403" s="418" t="s">
        <v>482</v>
      </c>
      <c r="AF403" s="418" t="str">
        <f t="shared" si="18"/>
        <v>??</v>
      </c>
      <c r="AG403" s="454">
        <f t="shared" si="20"/>
        <v>0</v>
      </c>
      <c r="AH403" s="418">
        <f>IF(M403=M402,0,1)</f>
        <v>0</v>
      </c>
    </row>
    <row r="404" spans="1:34" ht="12.95" customHeight="1" thickTop="1" thickBot="1">
      <c r="A404" s="1418"/>
      <c r="B404" s="1402"/>
      <c r="C404" s="1441"/>
      <c r="D404" s="1424"/>
      <c r="E404" s="1427"/>
      <c r="F404" s="1402"/>
      <c r="G404" s="1402"/>
      <c r="H404" s="1437"/>
      <c r="I404" s="1399"/>
      <c r="J404" s="1402"/>
      <c r="K404" s="1402"/>
      <c r="L404" s="1402"/>
      <c r="M404" s="455"/>
      <c r="N404" s="456"/>
      <c r="O404" s="457"/>
      <c r="P404" s="458"/>
      <c r="Q404" s="458"/>
      <c r="R404" s="459"/>
      <c r="S404" s="459"/>
      <c r="T404" s="459"/>
      <c r="U404" s="459"/>
      <c r="V404" s="459"/>
      <c r="W404" s="458"/>
      <c r="X404" s="1411"/>
      <c r="Y404" s="1411"/>
      <c r="Z404" s="1430"/>
      <c r="AA404" s="1446"/>
      <c r="AB404" s="1394"/>
      <c r="AC404" s="1431"/>
      <c r="AD404" s="418">
        <f>IF(O404=O403,0,IF(O404=O402,0,1))</f>
        <v>0</v>
      </c>
      <c r="AE404" s="418" t="s">
        <v>482</v>
      </c>
      <c r="AF404" s="418" t="str">
        <f t="shared" si="18"/>
        <v>??</v>
      </c>
      <c r="AG404" s="454">
        <f t="shared" si="20"/>
        <v>0</v>
      </c>
      <c r="AH404" s="418">
        <f>IF(M404=M403,0,IF(M404=M402,0,1))</f>
        <v>0</v>
      </c>
    </row>
    <row r="405" spans="1:34" ht="12.95" customHeight="1" thickTop="1" thickBot="1">
      <c r="A405" s="1418"/>
      <c r="B405" s="1402"/>
      <c r="C405" s="1441"/>
      <c r="D405" s="1424"/>
      <c r="E405" s="1427"/>
      <c r="F405" s="1402"/>
      <c r="G405" s="1402"/>
      <c r="H405" s="1437"/>
      <c r="I405" s="1399"/>
      <c r="J405" s="1402"/>
      <c r="K405" s="1402"/>
      <c r="L405" s="1402"/>
      <c r="M405" s="455"/>
      <c r="N405" s="456"/>
      <c r="O405" s="457"/>
      <c r="P405" s="458"/>
      <c r="Q405" s="458"/>
      <c r="R405" s="459"/>
      <c r="S405" s="459"/>
      <c r="T405" s="459"/>
      <c r="U405" s="459"/>
      <c r="V405" s="459"/>
      <c r="W405" s="458"/>
      <c r="X405" s="1411"/>
      <c r="Y405" s="1411"/>
      <c r="Z405" s="1430"/>
      <c r="AA405" s="1446"/>
      <c r="AB405" s="1394"/>
      <c r="AC405" s="1431"/>
      <c r="AD405" s="418">
        <f>IF(O405=O404,0,IF(O405=O403,0,IF(O405=O402,0,1)))</f>
        <v>0</v>
      </c>
      <c r="AE405" s="418" t="s">
        <v>482</v>
      </c>
      <c r="AF405" s="418" t="str">
        <f t="shared" si="18"/>
        <v>??</v>
      </c>
      <c r="AG405" s="454">
        <f t="shared" si="20"/>
        <v>0</v>
      </c>
      <c r="AH405" s="418">
        <f>IF(M405=M404,0,IF(M405=M403,0,IF(M405=M402,0,1)))</f>
        <v>0</v>
      </c>
    </row>
    <row r="406" spans="1:34" ht="12.95" customHeight="1" thickTop="1" thickBot="1">
      <c r="A406" s="1418"/>
      <c r="B406" s="1402"/>
      <c r="C406" s="1441"/>
      <c r="D406" s="1424"/>
      <c r="E406" s="1427"/>
      <c r="F406" s="1402"/>
      <c r="G406" s="1402"/>
      <c r="H406" s="1437"/>
      <c r="I406" s="1399"/>
      <c r="J406" s="1402"/>
      <c r="K406" s="1402"/>
      <c r="L406" s="1402"/>
      <c r="M406" s="455"/>
      <c r="N406" s="456"/>
      <c r="O406" s="457"/>
      <c r="P406" s="458"/>
      <c r="Q406" s="458"/>
      <c r="R406" s="484"/>
      <c r="S406" s="484"/>
      <c r="T406" s="484"/>
      <c r="U406" s="484"/>
      <c r="V406" s="459"/>
      <c r="W406" s="458"/>
      <c r="X406" s="1411"/>
      <c r="Y406" s="1411"/>
      <c r="Z406" s="1430"/>
      <c r="AA406" s="1446"/>
      <c r="AB406" s="1394"/>
      <c r="AC406" s="1431"/>
      <c r="AD406" s="418">
        <f>IF(O406=O405,0,IF(O406=O404,0,IF(O406=O403,0,IF(O406=O402,0,1))))</f>
        <v>0</v>
      </c>
      <c r="AE406" s="418" t="s">
        <v>482</v>
      </c>
      <c r="AF406" s="418" t="str">
        <f t="shared" si="18"/>
        <v>??</v>
      </c>
      <c r="AG406" s="454">
        <f t="shared" si="20"/>
        <v>0</v>
      </c>
      <c r="AH406" s="418">
        <f>IF(M406=M405,0,IF(M406=M404,0,IF(M406=M403,0,IF(M406=M402,0,1))))</f>
        <v>0</v>
      </c>
    </row>
    <row r="407" spans="1:34" ht="12.95" customHeight="1" thickTop="1" thickBot="1">
      <c r="A407" s="1418"/>
      <c r="B407" s="1402"/>
      <c r="C407" s="1441"/>
      <c r="D407" s="1424"/>
      <c r="E407" s="1427"/>
      <c r="F407" s="1402"/>
      <c r="G407" s="1402"/>
      <c r="H407" s="1437"/>
      <c r="I407" s="1399"/>
      <c r="J407" s="1402"/>
      <c r="K407" s="1402"/>
      <c r="L407" s="1402"/>
      <c r="M407" s="455"/>
      <c r="N407" s="456"/>
      <c r="O407" s="457"/>
      <c r="P407" s="458"/>
      <c r="Q407" s="458"/>
      <c r="R407" s="484"/>
      <c r="S407" s="484"/>
      <c r="T407" s="484"/>
      <c r="U407" s="484"/>
      <c r="V407" s="459"/>
      <c r="W407" s="458"/>
      <c r="X407" s="1411"/>
      <c r="Y407" s="1411"/>
      <c r="Z407" s="1430"/>
      <c r="AA407" s="1446"/>
      <c r="AB407" s="1394"/>
      <c r="AC407" s="1431"/>
      <c r="AD407" s="418">
        <f>IF(O407=O406,0,IF(O407=O405,0,IF(O407=O404,0,IF(O407=O403,0,IF(O407=O402,0,1)))))</f>
        <v>0</v>
      </c>
      <c r="AE407" s="418" t="s">
        <v>482</v>
      </c>
      <c r="AF407" s="418" t="str">
        <f t="shared" si="18"/>
        <v>??</v>
      </c>
      <c r="AG407" s="454">
        <f t="shared" si="20"/>
        <v>0</v>
      </c>
      <c r="AH407" s="418">
        <f>IF(M407=M406,0,IF(M407=M405,0,IF(M407=M404,0,IF(M407=M403,0,IF(M407=M402,0,1)))))</f>
        <v>0</v>
      </c>
    </row>
    <row r="408" spans="1:34" ht="12.95" customHeight="1" thickTop="1" thickBot="1">
      <c r="A408" s="1418"/>
      <c r="B408" s="1402"/>
      <c r="C408" s="1441"/>
      <c r="D408" s="1424"/>
      <c r="E408" s="1427"/>
      <c r="F408" s="1402"/>
      <c r="G408" s="1402"/>
      <c r="H408" s="1437"/>
      <c r="I408" s="1399"/>
      <c r="J408" s="1402"/>
      <c r="K408" s="1402"/>
      <c r="L408" s="1402"/>
      <c r="M408" s="455"/>
      <c r="N408" s="456"/>
      <c r="O408" s="457"/>
      <c r="P408" s="458"/>
      <c r="Q408" s="458"/>
      <c r="R408" s="484"/>
      <c r="S408" s="484"/>
      <c r="T408" s="484"/>
      <c r="U408" s="484"/>
      <c r="V408" s="459"/>
      <c r="W408" s="458"/>
      <c r="X408" s="1411"/>
      <c r="Y408" s="1411"/>
      <c r="Z408" s="1434" t="str">
        <f>IF(Z402&gt;9,"Błąd","")</f>
        <v/>
      </c>
      <c r="AA408" s="1446"/>
      <c r="AB408" s="1394"/>
      <c r="AC408" s="1431"/>
      <c r="AD408" s="418">
        <f>IF(O408=O407,0,IF(O408=O406,0,IF(O408=O405,0,IF(O408=O404,0,IF(O408=O403,0,IF(O408=O402,0,1))))))</f>
        <v>0</v>
      </c>
      <c r="AE408" s="418" t="s">
        <v>482</v>
      </c>
      <c r="AF408" s="418" t="str">
        <f t="shared" si="18"/>
        <v>??</v>
      </c>
      <c r="AG408" s="454">
        <f t="shared" si="20"/>
        <v>0</v>
      </c>
      <c r="AH408" s="418">
        <f>IF(M408=M407,0,IF(M408=M406,0,IF(M408=M405,0,IF(M408=M404,0,IF(M408=M403,0,IF(M408=M402,0,1))))))</f>
        <v>0</v>
      </c>
    </row>
    <row r="409" spans="1:34" ht="12.95" customHeight="1" thickTop="1" thickBot="1">
      <c r="A409" s="1418"/>
      <c r="B409" s="1402"/>
      <c r="C409" s="1441"/>
      <c r="D409" s="1424"/>
      <c r="E409" s="1427"/>
      <c r="F409" s="1402"/>
      <c r="G409" s="1402"/>
      <c r="H409" s="1437"/>
      <c r="I409" s="1399"/>
      <c r="J409" s="1402"/>
      <c r="K409" s="1402"/>
      <c r="L409" s="1402"/>
      <c r="M409" s="455"/>
      <c r="N409" s="456"/>
      <c r="O409" s="457"/>
      <c r="P409" s="458"/>
      <c r="Q409" s="458"/>
      <c r="R409" s="459"/>
      <c r="S409" s="459"/>
      <c r="T409" s="459"/>
      <c r="U409" s="459"/>
      <c r="V409" s="459"/>
      <c r="W409" s="458"/>
      <c r="X409" s="1411"/>
      <c r="Y409" s="1411"/>
      <c r="Z409" s="1434"/>
      <c r="AA409" s="1446"/>
      <c r="AB409" s="1394"/>
      <c r="AC409" s="1431"/>
      <c r="AD409" s="418">
        <f>IF(O409=O408,0,IF(O409=O407,0,IF(O409=O406,0,IF(O409=O405,0,IF(O409=O404,0,IF(O409=O403,0,IF(O409=O402,0,1)))))))</f>
        <v>0</v>
      </c>
      <c r="AE409" s="418" t="s">
        <v>482</v>
      </c>
      <c r="AF409" s="418" t="str">
        <f t="shared" si="18"/>
        <v>??</v>
      </c>
      <c r="AG409" s="454">
        <f>AG406</f>
        <v>0</v>
      </c>
      <c r="AH409" s="418">
        <f>IF(M409=M408,0,IF(M409=M407,0,IF(M409=M406,0,IF(M409=M405,0,IF(M409=M404,0,IF(M409=M403,0,IF(M409=M402,0,1)))))))</f>
        <v>0</v>
      </c>
    </row>
    <row r="410" spans="1:34" ht="12.95" customHeight="1" thickTop="1" thickBot="1">
      <c r="A410" s="1418"/>
      <c r="B410" s="1402"/>
      <c r="C410" s="1441"/>
      <c r="D410" s="1424"/>
      <c r="E410" s="1427"/>
      <c r="F410" s="1402"/>
      <c r="G410" s="1402"/>
      <c r="H410" s="1437"/>
      <c r="I410" s="1399"/>
      <c r="J410" s="1402"/>
      <c r="K410" s="1402"/>
      <c r="L410" s="1402"/>
      <c r="M410" s="455"/>
      <c r="N410" s="456"/>
      <c r="O410" s="457"/>
      <c r="P410" s="458"/>
      <c r="Q410" s="458"/>
      <c r="R410" s="459"/>
      <c r="S410" s="459"/>
      <c r="T410" s="459"/>
      <c r="U410" s="459"/>
      <c r="V410" s="459"/>
      <c r="W410" s="458"/>
      <c r="X410" s="1411"/>
      <c r="Y410" s="1411"/>
      <c r="Z410" s="1434"/>
      <c r="AA410" s="1446"/>
      <c r="AB410" s="1394"/>
      <c r="AC410" s="1431"/>
      <c r="AD410" s="418">
        <f>IF(O410=O409,0,IF(O410=O408,0,IF(O410=O407,0,IF(O410=O406,0,IF(O410=O405,0,IF(O410=O404,0,IF(O410=O403,0,IF(O410=31,0,1))))))))</f>
        <v>0</v>
      </c>
      <c r="AE410" s="418" t="s">
        <v>482</v>
      </c>
      <c r="AF410" s="418" t="str">
        <f t="shared" ref="AF410:AF483" si="21">$C$1</f>
        <v>??</v>
      </c>
      <c r="AG410" s="454">
        <f t="shared" ref="AG410:AG473" si="22">AG409</f>
        <v>0</v>
      </c>
      <c r="AH410" s="418">
        <f>IF(M410=M409,0,IF(M410=M408,0,IF(M410=M407,0,IF(M410=M406,0,IF(M410=M405,0,IF(M410=M404,0,IF(M410=M403,0,IF(M410=M402,0,1))))))))</f>
        <v>0</v>
      </c>
    </row>
    <row r="411" spans="1:34" ht="12.95" customHeight="1" thickTop="1" thickBot="1">
      <c r="A411" s="1419"/>
      <c r="B411" s="1403"/>
      <c r="C411" s="1442"/>
      <c r="D411" s="1425"/>
      <c r="E411" s="1428"/>
      <c r="F411" s="1403"/>
      <c r="G411" s="1403"/>
      <c r="H411" s="1438"/>
      <c r="I411" s="1400"/>
      <c r="J411" s="1403"/>
      <c r="K411" s="1403"/>
      <c r="L411" s="1403"/>
      <c r="M411" s="462"/>
      <c r="N411" s="463"/>
      <c r="O411" s="464"/>
      <c r="P411" s="465"/>
      <c r="Q411" s="465"/>
      <c r="R411" s="466"/>
      <c r="S411" s="466"/>
      <c r="T411" s="466"/>
      <c r="U411" s="466"/>
      <c r="V411" s="466"/>
      <c r="W411" s="465"/>
      <c r="X411" s="1412"/>
      <c r="Y411" s="1412"/>
      <c r="Z411" s="1435"/>
      <c r="AA411" s="1446"/>
      <c r="AB411" s="1395"/>
      <c r="AC411" s="1431"/>
      <c r="AD411" s="418">
        <f>IF(O411=O410,0,IF(O411=O409,0,IF(O411=O408,0,IF(O411=O407,0,IF(O411=O406,0,IF(O411=O405,0,IF(O411=O404,0,IF(O411=O403,0,IF(O411=O402,0,1)))))))))</f>
        <v>0</v>
      </c>
      <c r="AE411" s="418" t="s">
        <v>482</v>
      </c>
      <c r="AF411" s="418" t="str">
        <f t="shared" si="21"/>
        <v>??</v>
      </c>
      <c r="AG411" s="454">
        <f t="shared" si="22"/>
        <v>0</v>
      </c>
      <c r="AH411" s="418">
        <f>IF(M411=M410,0,IF(M411=M409,0,IF(M411=M408,0,IF(M411=M407,0,IF(M411=M406,0,IF(M411=M405,0,IF(M411=M404,0,IF(M411=M403,0,IF(M411=M402,0,1)))))))))</f>
        <v>0</v>
      </c>
    </row>
    <row r="412" spans="1:34" ht="12.95" customHeight="1" thickTop="1" thickBot="1">
      <c r="A412" s="1418"/>
      <c r="B412" s="1401"/>
      <c r="C412" s="1441"/>
      <c r="D412" s="1423"/>
      <c r="E412" s="1426"/>
      <c r="F412" s="1401"/>
      <c r="G412" s="1401"/>
      <c r="H412" s="1436"/>
      <c r="I412" s="1439" t="s">
        <v>98</v>
      </c>
      <c r="J412" s="1401"/>
      <c r="K412" s="1401"/>
      <c r="L412" s="1401"/>
      <c r="M412" s="447"/>
      <c r="N412" s="448"/>
      <c r="O412" s="449"/>
      <c r="P412" s="450"/>
      <c r="Q412" s="450"/>
      <c r="R412" s="484"/>
      <c r="S412" s="484"/>
      <c r="T412" s="484"/>
      <c r="U412" s="484"/>
      <c r="V412" s="484"/>
      <c r="W412" s="485"/>
      <c r="X412" s="1410">
        <f>SUM(R412:W421)</f>
        <v>0</v>
      </c>
      <c r="Y412" s="1410">
        <f>IF(X412&gt;0,18,0)</f>
        <v>0</v>
      </c>
      <c r="Z412" s="1429">
        <f>IF((X412-Y412)&gt;=0,X412-Y412,0)</f>
        <v>0</v>
      </c>
      <c r="AA412" s="1446">
        <f>IF(X412&lt;Y412,X412,Y412)/IF(Y412=0,1,Y412)</f>
        <v>0</v>
      </c>
      <c r="AB412" s="1393" t="str">
        <f>IF(AA412=1,"pe",IF(AA412&gt;0,"ne",""))</f>
        <v/>
      </c>
      <c r="AC412" s="1431"/>
      <c r="AD412" s="418">
        <v>1</v>
      </c>
      <c r="AE412" s="418" t="s">
        <v>482</v>
      </c>
      <c r="AF412" s="418" t="str">
        <f t="shared" si="21"/>
        <v>??</v>
      </c>
      <c r="AG412" s="454">
        <f>$C412</f>
        <v>0</v>
      </c>
      <c r="AH412" s="419">
        <v>1</v>
      </c>
    </row>
    <row r="413" spans="1:34" ht="12.95" customHeight="1" thickTop="1" thickBot="1">
      <c r="A413" s="1418"/>
      <c r="B413" s="1402"/>
      <c r="C413" s="1441"/>
      <c r="D413" s="1424"/>
      <c r="E413" s="1427"/>
      <c r="F413" s="1402"/>
      <c r="G413" s="1402"/>
      <c r="H413" s="1437"/>
      <c r="I413" s="1440"/>
      <c r="J413" s="1402"/>
      <c r="K413" s="1402"/>
      <c r="L413" s="1402"/>
      <c r="M413" s="455"/>
      <c r="N413" s="456"/>
      <c r="O413" s="457"/>
      <c r="P413" s="458"/>
      <c r="Q413" s="458"/>
      <c r="R413" s="459"/>
      <c r="S413" s="459"/>
      <c r="T413" s="459"/>
      <c r="U413" s="459"/>
      <c r="V413" s="459"/>
      <c r="W413" s="458"/>
      <c r="X413" s="1411"/>
      <c r="Y413" s="1411"/>
      <c r="Z413" s="1430"/>
      <c r="AA413" s="1446"/>
      <c r="AB413" s="1394"/>
      <c r="AC413" s="1431"/>
      <c r="AD413" s="418">
        <f>IF(O413=O412,0,1)</f>
        <v>0</v>
      </c>
      <c r="AE413" s="418" t="s">
        <v>482</v>
      </c>
      <c r="AF413" s="418" t="str">
        <f t="shared" si="21"/>
        <v>??</v>
      </c>
      <c r="AG413" s="454">
        <f t="shared" si="22"/>
        <v>0</v>
      </c>
      <c r="AH413" s="418">
        <f>IF(M413=M412,0,1)</f>
        <v>0</v>
      </c>
    </row>
    <row r="414" spans="1:34" ht="12.95" customHeight="1" thickTop="1" thickBot="1">
      <c r="A414" s="1418"/>
      <c r="B414" s="1402"/>
      <c r="C414" s="1441"/>
      <c r="D414" s="1424"/>
      <c r="E414" s="1427"/>
      <c r="F414" s="1402"/>
      <c r="G414" s="1402"/>
      <c r="H414" s="1437"/>
      <c r="I414" s="1399"/>
      <c r="J414" s="1402"/>
      <c r="K414" s="1402"/>
      <c r="L414" s="1402"/>
      <c r="M414" s="455"/>
      <c r="N414" s="456"/>
      <c r="O414" s="457"/>
      <c r="P414" s="458"/>
      <c r="Q414" s="458"/>
      <c r="R414" s="459"/>
      <c r="S414" s="459"/>
      <c r="T414" s="459"/>
      <c r="U414" s="459"/>
      <c r="V414" s="459"/>
      <c r="W414" s="458"/>
      <c r="X414" s="1411"/>
      <c r="Y414" s="1411"/>
      <c r="Z414" s="1430"/>
      <c r="AA414" s="1446"/>
      <c r="AB414" s="1394"/>
      <c r="AC414" s="1431"/>
      <c r="AD414" s="418">
        <f>IF(O414=O413,0,IF(O414=O412,0,1))</f>
        <v>0</v>
      </c>
      <c r="AE414" s="418" t="s">
        <v>482</v>
      </c>
      <c r="AF414" s="418" t="str">
        <f t="shared" si="21"/>
        <v>??</v>
      </c>
      <c r="AG414" s="454">
        <f t="shared" si="22"/>
        <v>0</v>
      </c>
      <c r="AH414" s="418">
        <f>IF(M414=M413,0,IF(M414=M412,0,1))</f>
        <v>0</v>
      </c>
    </row>
    <row r="415" spans="1:34" ht="12.95" customHeight="1" thickTop="1" thickBot="1">
      <c r="A415" s="1418"/>
      <c r="B415" s="1402"/>
      <c r="C415" s="1441"/>
      <c r="D415" s="1424"/>
      <c r="E415" s="1427"/>
      <c r="F415" s="1402"/>
      <c r="G415" s="1402"/>
      <c r="H415" s="1437"/>
      <c r="I415" s="1399"/>
      <c r="J415" s="1402"/>
      <c r="K415" s="1402"/>
      <c r="L415" s="1402"/>
      <c r="M415" s="455"/>
      <c r="N415" s="456"/>
      <c r="O415" s="457"/>
      <c r="P415" s="458"/>
      <c r="Q415" s="458"/>
      <c r="R415" s="459"/>
      <c r="S415" s="459"/>
      <c r="T415" s="459"/>
      <c r="U415" s="459"/>
      <c r="V415" s="459"/>
      <c r="W415" s="458"/>
      <c r="X415" s="1411"/>
      <c r="Y415" s="1411"/>
      <c r="Z415" s="1430"/>
      <c r="AA415" s="1446"/>
      <c r="AB415" s="1394"/>
      <c r="AC415" s="1431"/>
      <c r="AD415" s="418">
        <f>IF(O415=O414,0,IF(O415=O413,0,IF(O415=O412,0,1)))</f>
        <v>0</v>
      </c>
      <c r="AE415" s="418" t="s">
        <v>482</v>
      </c>
      <c r="AF415" s="418" t="str">
        <f t="shared" si="21"/>
        <v>??</v>
      </c>
      <c r="AG415" s="454">
        <f t="shared" si="22"/>
        <v>0</v>
      </c>
      <c r="AH415" s="418">
        <f>IF(M415=M414,0,IF(M415=M413,0,IF(M415=M412,0,1)))</f>
        <v>0</v>
      </c>
    </row>
    <row r="416" spans="1:34" ht="12.95" customHeight="1" thickTop="1" thickBot="1">
      <c r="A416" s="1418"/>
      <c r="B416" s="1402"/>
      <c r="C416" s="1441"/>
      <c r="D416" s="1424"/>
      <c r="E416" s="1427"/>
      <c r="F416" s="1402"/>
      <c r="G416" s="1402"/>
      <c r="H416" s="1437"/>
      <c r="I416" s="1399"/>
      <c r="J416" s="1402"/>
      <c r="K416" s="1402"/>
      <c r="L416" s="1402"/>
      <c r="M416" s="455"/>
      <c r="N416" s="456"/>
      <c r="O416" s="457"/>
      <c r="P416" s="458"/>
      <c r="Q416" s="458"/>
      <c r="R416" s="484"/>
      <c r="S416" s="484"/>
      <c r="T416" s="484"/>
      <c r="U416" s="484"/>
      <c r="V416" s="459"/>
      <c r="W416" s="458"/>
      <c r="X416" s="1411"/>
      <c r="Y416" s="1411"/>
      <c r="Z416" s="1430"/>
      <c r="AA416" s="1446"/>
      <c r="AB416" s="1394"/>
      <c r="AC416" s="1431"/>
      <c r="AD416" s="418">
        <f>IF(O416=O415,0,IF(O416=O414,0,IF(O416=O413,0,IF(O416=O412,0,1))))</f>
        <v>0</v>
      </c>
      <c r="AE416" s="418" t="s">
        <v>482</v>
      </c>
      <c r="AF416" s="418" t="str">
        <f t="shared" si="21"/>
        <v>??</v>
      </c>
      <c r="AG416" s="454">
        <f t="shared" si="22"/>
        <v>0</v>
      </c>
      <c r="AH416" s="418">
        <f>IF(M416=M415,0,IF(M416=M414,0,IF(M416=M413,0,IF(M416=M412,0,1))))</f>
        <v>0</v>
      </c>
    </row>
    <row r="417" spans="1:34" ht="12.95" customHeight="1" thickTop="1" thickBot="1">
      <c r="A417" s="1418"/>
      <c r="B417" s="1402"/>
      <c r="C417" s="1441"/>
      <c r="D417" s="1424"/>
      <c r="E417" s="1427"/>
      <c r="F417" s="1402"/>
      <c r="G417" s="1402"/>
      <c r="H417" s="1437"/>
      <c r="I417" s="1399"/>
      <c r="J417" s="1402"/>
      <c r="K417" s="1402"/>
      <c r="L417" s="1402"/>
      <c r="M417" s="455"/>
      <c r="N417" s="456"/>
      <c r="O417" s="457"/>
      <c r="P417" s="458"/>
      <c r="Q417" s="458"/>
      <c r="R417" s="484"/>
      <c r="S417" s="484"/>
      <c r="T417" s="484"/>
      <c r="U417" s="484"/>
      <c r="V417" s="459"/>
      <c r="W417" s="458"/>
      <c r="X417" s="1411"/>
      <c r="Y417" s="1411"/>
      <c r="Z417" s="1430"/>
      <c r="AA417" s="1446"/>
      <c r="AB417" s="1394"/>
      <c r="AC417" s="1431"/>
      <c r="AD417" s="418">
        <f>IF(O417=O416,0,IF(O417=O415,0,IF(O417=O414,0,IF(O417=O413,0,IF(O417=O412,0,1)))))</f>
        <v>0</v>
      </c>
      <c r="AE417" s="418" t="s">
        <v>482</v>
      </c>
      <c r="AF417" s="418" t="str">
        <f t="shared" si="21"/>
        <v>??</v>
      </c>
      <c r="AG417" s="454">
        <f t="shared" si="22"/>
        <v>0</v>
      </c>
      <c r="AH417" s="418">
        <f>IF(M417=M416,0,IF(M417=M415,0,IF(M417=M414,0,IF(M417=M413,0,IF(M417=M412,0,1)))))</f>
        <v>0</v>
      </c>
    </row>
    <row r="418" spans="1:34" ht="12.95" customHeight="1" thickTop="1" thickBot="1">
      <c r="A418" s="1418"/>
      <c r="B418" s="1402"/>
      <c r="C418" s="1441"/>
      <c r="D418" s="1424"/>
      <c r="E418" s="1427"/>
      <c r="F418" s="1402"/>
      <c r="G418" s="1402"/>
      <c r="H418" s="1437"/>
      <c r="I418" s="1399"/>
      <c r="J418" s="1402"/>
      <c r="K418" s="1402"/>
      <c r="L418" s="1402"/>
      <c r="M418" s="455"/>
      <c r="N418" s="456"/>
      <c r="O418" s="457"/>
      <c r="P418" s="458"/>
      <c r="Q418" s="458"/>
      <c r="R418" s="484"/>
      <c r="S418" s="484"/>
      <c r="T418" s="484"/>
      <c r="U418" s="484"/>
      <c r="V418" s="459"/>
      <c r="W418" s="458"/>
      <c r="X418" s="1411"/>
      <c r="Y418" s="1411"/>
      <c r="Z418" s="1434" t="str">
        <f>IF(Z412&gt;9,"Błąd","")</f>
        <v/>
      </c>
      <c r="AA418" s="1446"/>
      <c r="AB418" s="1394"/>
      <c r="AC418" s="1431"/>
      <c r="AD418" s="418">
        <f>IF(O418=O417,0,IF(O418=O416,0,IF(O418=O415,0,IF(O418=O414,0,IF(O418=O413,0,IF(O418=O412,0,1))))))</f>
        <v>0</v>
      </c>
      <c r="AE418" s="418" t="s">
        <v>482</v>
      </c>
      <c r="AF418" s="418" t="str">
        <f t="shared" si="21"/>
        <v>??</v>
      </c>
      <c r="AG418" s="454">
        <f t="shared" si="22"/>
        <v>0</v>
      </c>
      <c r="AH418" s="418">
        <f>IF(M418=M417,0,IF(M418=M416,0,IF(M418=M415,0,IF(M418=M414,0,IF(M418=M413,0,IF(M418=M412,0,1))))))</f>
        <v>0</v>
      </c>
    </row>
    <row r="419" spans="1:34" ht="12.95" customHeight="1" thickTop="1" thickBot="1">
      <c r="A419" s="1418"/>
      <c r="B419" s="1402"/>
      <c r="C419" s="1441"/>
      <c r="D419" s="1424"/>
      <c r="E419" s="1427"/>
      <c r="F419" s="1402"/>
      <c r="G419" s="1402"/>
      <c r="H419" s="1437"/>
      <c r="I419" s="1399"/>
      <c r="J419" s="1402"/>
      <c r="K419" s="1402"/>
      <c r="L419" s="1402"/>
      <c r="M419" s="455"/>
      <c r="N419" s="456"/>
      <c r="O419" s="457"/>
      <c r="P419" s="458"/>
      <c r="Q419" s="458"/>
      <c r="R419" s="459"/>
      <c r="S419" s="459"/>
      <c r="T419" s="459"/>
      <c r="U419" s="459"/>
      <c r="V419" s="459"/>
      <c r="W419" s="458"/>
      <c r="X419" s="1411"/>
      <c r="Y419" s="1411"/>
      <c r="Z419" s="1434"/>
      <c r="AA419" s="1446"/>
      <c r="AB419" s="1394"/>
      <c r="AC419" s="1431"/>
      <c r="AD419" s="418">
        <f>IF(O419=O418,0,IF(O419=O417,0,IF(O419=O416,0,IF(O419=O415,0,IF(O419=O414,0,IF(O419=O413,0,IF(O419=O412,0,1)))))))</f>
        <v>0</v>
      </c>
      <c r="AE419" s="418" t="s">
        <v>482</v>
      </c>
      <c r="AF419" s="418" t="str">
        <f t="shared" si="21"/>
        <v>??</v>
      </c>
      <c r="AG419" s="454">
        <f>AG416</f>
        <v>0</v>
      </c>
      <c r="AH419" s="418">
        <f>IF(M419=M418,0,IF(M419=M417,0,IF(M419=M416,0,IF(M419=M415,0,IF(M419=M414,0,IF(M419=M413,0,IF(M419=M412,0,1)))))))</f>
        <v>0</v>
      </c>
    </row>
    <row r="420" spans="1:34" ht="12.95" customHeight="1" thickTop="1" thickBot="1">
      <c r="A420" s="1418"/>
      <c r="B420" s="1402"/>
      <c r="C420" s="1441"/>
      <c r="D420" s="1424"/>
      <c r="E420" s="1427"/>
      <c r="F420" s="1402"/>
      <c r="G420" s="1402"/>
      <c r="H420" s="1437"/>
      <c r="I420" s="1399"/>
      <c r="J420" s="1402"/>
      <c r="K420" s="1402"/>
      <c r="L420" s="1402"/>
      <c r="M420" s="455"/>
      <c r="N420" s="456"/>
      <c r="O420" s="457"/>
      <c r="P420" s="458"/>
      <c r="Q420" s="458"/>
      <c r="R420" s="459"/>
      <c r="S420" s="459"/>
      <c r="T420" s="459"/>
      <c r="U420" s="459"/>
      <c r="V420" s="459"/>
      <c r="W420" s="458"/>
      <c r="X420" s="1411"/>
      <c r="Y420" s="1411"/>
      <c r="Z420" s="1434"/>
      <c r="AA420" s="1446"/>
      <c r="AB420" s="1394"/>
      <c r="AC420" s="1431"/>
      <c r="AD420" s="418">
        <f>IF(O420=O419,0,IF(O420=O418,0,IF(O420=O417,0,IF(O420=O416,0,IF(O420=O415,0,IF(O420=O414,0,IF(O420=O413,0,IF(O420=31,0,1))))))))</f>
        <v>0</v>
      </c>
      <c r="AE420" s="418" t="s">
        <v>482</v>
      </c>
      <c r="AF420" s="418" t="str">
        <f t="shared" si="21"/>
        <v>??</v>
      </c>
      <c r="AG420" s="454">
        <f t="shared" si="22"/>
        <v>0</v>
      </c>
      <c r="AH420" s="418">
        <f>IF(M420=M419,0,IF(M420=M418,0,IF(M420=M417,0,IF(M420=M416,0,IF(M420=M415,0,IF(M420=M414,0,IF(M420=M413,0,IF(M420=M412,0,1))))))))</f>
        <v>0</v>
      </c>
    </row>
    <row r="421" spans="1:34" ht="12.95" customHeight="1" thickTop="1" thickBot="1">
      <c r="A421" s="1419"/>
      <c r="B421" s="1403"/>
      <c r="C421" s="1442"/>
      <c r="D421" s="1425"/>
      <c r="E421" s="1428"/>
      <c r="F421" s="1403"/>
      <c r="G421" s="1403"/>
      <c r="H421" s="1438"/>
      <c r="I421" s="1400"/>
      <c r="J421" s="1403"/>
      <c r="K421" s="1403"/>
      <c r="L421" s="1403"/>
      <c r="M421" s="462"/>
      <c r="N421" s="463"/>
      <c r="O421" s="464"/>
      <c r="P421" s="465"/>
      <c r="Q421" s="465"/>
      <c r="R421" s="466"/>
      <c r="S421" s="466"/>
      <c r="T421" s="466"/>
      <c r="U421" s="466"/>
      <c r="V421" s="466"/>
      <c r="W421" s="465"/>
      <c r="X421" s="1412"/>
      <c r="Y421" s="1412"/>
      <c r="Z421" s="1435"/>
      <c r="AA421" s="1446"/>
      <c r="AB421" s="1395"/>
      <c r="AC421" s="1431"/>
      <c r="AD421" s="418">
        <f>IF(O421=O420,0,IF(O421=O419,0,IF(O421=O418,0,IF(O421=O417,0,IF(O421=O416,0,IF(O421=O415,0,IF(O421=O414,0,IF(O421=O413,0,IF(O421=O412,0,1)))))))))</f>
        <v>0</v>
      </c>
      <c r="AE421" s="418" t="s">
        <v>482</v>
      </c>
      <c r="AF421" s="418" t="str">
        <f t="shared" si="21"/>
        <v>??</v>
      </c>
      <c r="AG421" s="454">
        <f t="shared" si="22"/>
        <v>0</v>
      </c>
      <c r="AH421" s="418">
        <f>IF(M421=M420,0,IF(M421=M419,0,IF(M421=M418,0,IF(M421=M417,0,IF(M421=M416,0,IF(M421=M415,0,IF(M421=M414,0,IF(M421=M413,0,IF(M421=M412,0,1)))))))))</f>
        <v>0</v>
      </c>
    </row>
    <row r="422" spans="1:34" ht="12.95" customHeight="1" thickTop="1" thickBot="1">
      <c r="A422" s="1418"/>
      <c r="B422" s="1401"/>
      <c r="C422" s="1441"/>
      <c r="D422" s="1423"/>
      <c r="E422" s="1426"/>
      <c r="F422" s="1401"/>
      <c r="G422" s="1401"/>
      <c r="H422" s="1436"/>
      <c r="I422" s="1439" t="s">
        <v>98</v>
      </c>
      <c r="J422" s="1401"/>
      <c r="K422" s="1401"/>
      <c r="L422" s="1401"/>
      <c r="M422" s="447"/>
      <c r="N422" s="448"/>
      <c r="O422" s="449"/>
      <c r="P422" s="450"/>
      <c r="Q422" s="450"/>
      <c r="R422" s="484"/>
      <c r="S422" s="484"/>
      <c r="T422" s="484"/>
      <c r="U422" s="484"/>
      <c r="V422" s="484"/>
      <c r="W422" s="485"/>
      <c r="X422" s="1410">
        <f>SUM(R422:W431)</f>
        <v>0</v>
      </c>
      <c r="Y422" s="1410">
        <f>IF(X422&gt;0,18,0)</f>
        <v>0</v>
      </c>
      <c r="Z422" s="1429">
        <f>IF((X422-Y422)&gt;=0,X422-Y422,0)</f>
        <v>0</v>
      </c>
      <c r="AA422" s="1446">
        <f>IF(X422&lt;Y422,X422,Y422)/IF(Y422=0,1,Y422)</f>
        <v>0</v>
      </c>
      <c r="AB422" s="1393" t="str">
        <f>IF(AA422=1,"pe",IF(AA422&gt;0,"ne",""))</f>
        <v/>
      </c>
      <c r="AC422" s="1431"/>
      <c r="AD422" s="418">
        <v>1</v>
      </c>
      <c r="AE422" s="418" t="s">
        <v>482</v>
      </c>
      <c r="AF422" s="418" t="str">
        <f t="shared" si="21"/>
        <v>??</v>
      </c>
      <c r="AG422" s="454">
        <f>$C422</f>
        <v>0</v>
      </c>
      <c r="AH422" s="419">
        <v>1</v>
      </c>
    </row>
    <row r="423" spans="1:34" ht="12.95" customHeight="1" thickTop="1" thickBot="1">
      <c r="A423" s="1418"/>
      <c r="B423" s="1402"/>
      <c r="C423" s="1441"/>
      <c r="D423" s="1424"/>
      <c r="E423" s="1427"/>
      <c r="F423" s="1402"/>
      <c r="G423" s="1402"/>
      <c r="H423" s="1437"/>
      <c r="I423" s="1440"/>
      <c r="J423" s="1402"/>
      <c r="K423" s="1402"/>
      <c r="L423" s="1402"/>
      <c r="M423" s="455"/>
      <c r="N423" s="456"/>
      <c r="O423" s="457"/>
      <c r="P423" s="458"/>
      <c r="Q423" s="458"/>
      <c r="R423" s="459"/>
      <c r="S423" s="459"/>
      <c r="T423" s="459"/>
      <c r="U423" s="459"/>
      <c r="V423" s="459"/>
      <c r="W423" s="458"/>
      <c r="X423" s="1411"/>
      <c r="Y423" s="1411"/>
      <c r="Z423" s="1430"/>
      <c r="AA423" s="1446"/>
      <c r="AB423" s="1394"/>
      <c r="AC423" s="1431"/>
      <c r="AD423" s="418">
        <f>IF(O423=O422,0,1)</f>
        <v>0</v>
      </c>
      <c r="AE423" s="418" t="s">
        <v>482</v>
      </c>
      <c r="AF423" s="418" t="str">
        <f t="shared" si="21"/>
        <v>??</v>
      </c>
      <c r="AG423" s="454">
        <f t="shared" si="22"/>
        <v>0</v>
      </c>
      <c r="AH423" s="418">
        <f>IF(M423=M422,0,1)</f>
        <v>0</v>
      </c>
    </row>
    <row r="424" spans="1:34" ht="12.95" customHeight="1" thickTop="1" thickBot="1">
      <c r="A424" s="1418"/>
      <c r="B424" s="1402"/>
      <c r="C424" s="1441"/>
      <c r="D424" s="1424"/>
      <c r="E424" s="1427"/>
      <c r="F424" s="1402"/>
      <c r="G424" s="1402"/>
      <c r="H424" s="1437"/>
      <c r="I424" s="1399"/>
      <c r="J424" s="1402"/>
      <c r="K424" s="1402"/>
      <c r="L424" s="1402"/>
      <c r="M424" s="455"/>
      <c r="N424" s="456"/>
      <c r="O424" s="457"/>
      <c r="P424" s="458"/>
      <c r="Q424" s="458"/>
      <c r="R424" s="459"/>
      <c r="S424" s="459"/>
      <c r="T424" s="459"/>
      <c r="U424" s="459"/>
      <c r="V424" s="459"/>
      <c r="W424" s="458"/>
      <c r="X424" s="1411"/>
      <c r="Y424" s="1411"/>
      <c r="Z424" s="1430"/>
      <c r="AA424" s="1446"/>
      <c r="AB424" s="1394"/>
      <c r="AC424" s="1431"/>
      <c r="AD424" s="418">
        <f>IF(O424=O423,0,IF(O424=O422,0,1))</f>
        <v>0</v>
      </c>
      <c r="AE424" s="418" t="s">
        <v>482</v>
      </c>
      <c r="AF424" s="418" t="str">
        <f t="shared" si="21"/>
        <v>??</v>
      </c>
      <c r="AG424" s="454">
        <f t="shared" si="22"/>
        <v>0</v>
      </c>
      <c r="AH424" s="418">
        <f>IF(M424=M423,0,IF(M424=M422,0,1))</f>
        <v>0</v>
      </c>
    </row>
    <row r="425" spans="1:34" ht="12.95" customHeight="1" thickTop="1" thickBot="1">
      <c r="A425" s="1418"/>
      <c r="B425" s="1402"/>
      <c r="C425" s="1441"/>
      <c r="D425" s="1424"/>
      <c r="E425" s="1427"/>
      <c r="F425" s="1402"/>
      <c r="G425" s="1402"/>
      <c r="H425" s="1437"/>
      <c r="I425" s="1399"/>
      <c r="J425" s="1402"/>
      <c r="K425" s="1402"/>
      <c r="L425" s="1402"/>
      <c r="M425" s="455"/>
      <c r="N425" s="456"/>
      <c r="O425" s="457"/>
      <c r="P425" s="458"/>
      <c r="Q425" s="458"/>
      <c r="R425" s="459"/>
      <c r="S425" s="459"/>
      <c r="T425" s="459"/>
      <c r="U425" s="459"/>
      <c r="V425" s="459"/>
      <c r="W425" s="458"/>
      <c r="X425" s="1411"/>
      <c r="Y425" s="1411"/>
      <c r="Z425" s="1430"/>
      <c r="AA425" s="1446"/>
      <c r="AB425" s="1394"/>
      <c r="AC425" s="1431"/>
      <c r="AD425" s="418">
        <f>IF(O425=O424,0,IF(O425=O423,0,IF(O425=O422,0,1)))</f>
        <v>0</v>
      </c>
      <c r="AE425" s="418" t="s">
        <v>482</v>
      </c>
      <c r="AF425" s="418" t="str">
        <f t="shared" si="21"/>
        <v>??</v>
      </c>
      <c r="AG425" s="454">
        <f t="shared" si="22"/>
        <v>0</v>
      </c>
      <c r="AH425" s="418">
        <f>IF(M425=M424,0,IF(M425=M423,0,IF(M425=M422,0,1)))</f>
        <v>0</v>
      </c>
    </row>
    <row r="426" spans="1:34" ht="12.95" customHeight="1" thickTop="1" thickBot="1">
      <c r="A426" s="1418"/>
      <c r="B426" s="1402"/>
      <c r="C426" s="1441"/>
      <c r="D426" s="1424"/>
      <c r="E426" s="1427"/>
      <c r="F426" s="1402"/>
      <c r="G426" s="1402"/>
      <c r="H426" s="1437"/>
      <c r="I426" s="1399"/>
      <c r="J426" s="1402"/>
      <c r="K426" s="1402"/>
      <c r="L426" s="1402"/>
      <c r="M426" s="455"/>
      <c r="N426" s="456"/>
      <c r="O426" s="457"/>
      <c r="P426" s="458"/>
      <c r="Q426" s="458"/>
      <c r="R426" s="484"/>
      <c r="S426" s="484"/>
      <c r="T426" s="484"/>
      <c r="U426" s="484"/>
      <c r="V426" s="459"/>
      <c r="W426" s="458"/>
      <c r="X426" s="1411"/>
      <c r="Y426" s="1411"/>
      <c r="Z426" s="1430"/>
      <c r="AA426" s="1446"/>
      <c r="AB426" s="1394"/>
      <c r="AC426" s="1431"/>
      <c r="AD426" s="418">
        <f>IF(O426=O425,0,IF(O426=O424,0,IF(O426=O423,0,IF(O426=O422,0,1))))</f>
        <v>0</v>
      </c>
      <c r="AE426" s="418" t="s">
        <v>482</v>
      </c>
      <c r="AF426" s="418" t="str">
        <f t="shared" si="21"/>
        <v>??</v>
      </c>
      <c r="AG426" s="454">
        <f t="shared" si="22"/>
        <v>0</v>
      </c>
      <c r="AH426" s="418">
        <f>IF(M426=M425,0,IF(M426=M424,0,IF(M426=M423,0,IF(M426=M422,0,1))))</f>
        <v>0</v>
      </c>
    </row>
    <row r="427" spans="1:34" ht="12.95" customHeight="1" thickTop="1" thickBot="1">
      <c r="A427" s="1418"/>
      <c r="B427" s="1402"/>
      <c r="C427" s="1441"/>
      <c r="D427" s="1424"/>
      <c r="E427" s="1427"/>
      <c r="F427" s="1402"/>
      <c r="G427" s="1402"/>
      <c r="H427" s="1437"/>
      <c r="I427" s="1399"/>
      <c r="J427" s="1402"/>
      <c r="K427" s="1402"/>
      <c r="L427" s="1402"/>
      <c r="M427" s="455"/>
      <c r="N427" s="456"/>
      <c r="O427" s="457"/>
      <c r="P427" s="458"/>
      <c r="Q427" s="458"/>
      <c r="R427" s="484"/>
      <c r="S427" s="484"/>
      <c r="T427" s="484"/>
      <c r="U427" s="484"/>
      <c r="V427" s="459"/>
      <c r="W427" s="458"/>
      <c r="X427" s="1411"/>
      <c r="Y427" s="1411"/>
      <c r="Z427" s="1430"/>
      <c r="AA427" s="1446"/>
      <c r="AB427" s="1394"/>
      <c r="AC427" s="1431"/>
      <c r="AD427" s="418">
        <f>IF(O427=O426,0,IF(O427=O425,0,IF(O427=O424,0,IF(O427=O423,0,IF(O427=O422,0,1)))))</f>
        <v>0</v>
      </c>
      <c r="AE427" s="418" t="s">
        <v>482</v>
      </c>
      <c r="AF427" s="418" t="str">
        <f t="shared" si="21"/>
        <v>??</v>
      </c>
      <c r="AG427" s="454">
        <f t="shared" si="22"/>
        <v>0</v>
      </c>
      <c r="AH427" s="418">
        <f>IF(M427=M426,0,IF(M427=M425,0,IF(M427=M424,0,IF(M427=M423,0,IF(M427=M422,0,1)))))</f>
        <v>0</v>
      </c>
    </row>
    <row r="428" spans="1:34" ht="12.95" customHeight="1" thickTop="1" thickBot="1">
      <c r="A428" s="1418"/>
      <c r="B428" s="1402"/>
      <c r="C428" s="1441"/>
      <c r="D428" s="1424"/>
      <c r="E428" s="1427"/>
      <c r="F428" s="1402"/>
      <c r="G428" s="1402"/>
      <c r="H428" s="1437"/>
      <c r="I428" s="1399"/>
      <c r="J428" s="1402"/>
      <c r="K428" s="1402"/>
      <c r="L428" s="1402"/>
      <c r="M428" s="455"/>
      <c r="N428" s="456"/>
      <c r="O428" s="457"/>
      <c r="P428" s="458"/>
      <c r="Q428" s="458"/>
      <c r="R428" s="484"/>
      <c r="S428" s="484"/>
      <c r="T428" s="484"/>
      <c r="U428" s="484"/>
      <c r="V428" s="459"/>
      <c r="W428" s="458"/>
      <c r="X428" s="1411"/>
      <c r="Y428" s="1411"/>
      <c r="Z428" s="1434" t="str">
        <f>IF(Z422&gt;9,"Błąd","")</f>
        <v/>
      </c>
      <c r="AA428" s="1446"/>
      <c r="AB428" s="1394"/>
      <c r="AC428" s="1431"/>
      <c r="AD428" s="418">
        <f>IF(O428=O427,0,IF(O428=O426,0,IF(O428=O425,0,IF(O428=O424,0,IF(O428=O423,0,IF(O428=O422,0,1))))))</f>
        <v>0</v>
      </c>
      <c r="AE428" s="418" t="s">
        <v>482</v>
      </c>
      <c r="AF428" s="418" t="str">
        <f t="shared" si="21"/>
        <v>??</v>
      </c>
      <c r="AG428" s="454">
        <f t="shared" si="22"/>
        <v>0</v>
      </c>
      <c r="AH428" s="418">
        <f>IF(M428=M427,0,IF(M428=M426,0,IF(M428=M425,0,IF(M428=M424,0,IF(M428=M423,0,IF(M428=M422,0,1))))))</f>
        <v>0</v>
      </c>
    </row>
    <row r="429" spans="1:34" ht="12.95" customHeight="1" thickTop="1" thickBot="1">
      <c r="A429" s="1418"/>
      <c r="B429" s="1402"/>
      <c r="C429" s="1441"/>
      <c r="D429" s="1424"/>
      <c r="E429" s="1427"/>
      <c r="F429" s="1402"/>
      <c r="G429" s="1402"/>
      <c r="H429" s="1437"/>
      <c r="I429" s="1399"/>
      <c r="J429" s="1402"/>
      <c r="K429" s="1402"/>
      <c r="L429" s="1402"/>
      <c r="M429" s="455"/>
      <c r="N429" s="456"/>
      <c r="O429" s="457"/>
      <c r="P429" s="458"/>
      <c r="Q429" s="458"/>
      <c r="R429" s="459"/>
      <c r="S429" s="459"/>
      <c r="T429" s="459"/>
      <c r="U429" s="459"/>
      <c r="V429" s="459"/>
      <c r="W429" s="458"/>
      <c r="X429" s="1411"/>
      <c r="Y429" s="1411"/>
      <c r="Z429" s="1434"/>
      <c r="AA429" s="1446"/>
      <c r="AB429" s="1394"/>
      <c r="AC429" s="1431"/>
      <c r="AD429" s="418">
        <f>IF(O429=O428,0,IF(O429=O427,0,IF(O429=O426,0,IF(O429=O425,0,IF(O429=O424,0,IF(O429=O423,0,IF(O429=O422,0,1)))))))</f>
        <v>0</v>
      </c>
      <c r="AE429" s="418" t="s">
        <v>482</v>
      </c>
      <c r="AF429" s="418" t="str">
        <f t="shared" si="21"/>
        <v>??</v>
      </c>
      <c r="AG429" s="454">
        <f>AG426</f>
        <v>0</v>
      </c>
      <c r="AH429" s="418">
        <f>IF(M429=M428,0,IF(M429=M427,0,IF(M429=M426,0,IF(M429=M425,0,IF(M429=M424,0,IF(M429=M423,0,IF(M429=M422,0,1)))))))</f>
        <v>0</v>
      </c>
    </row>
    <row r="430" spans="1:34" ht="12.95" customHeight="1" thickTop="1" thickBot="1">
      <c r="A430" s="1418"/>
      <c r="B430" s="1402"/>
      <c r="C430" s="1441"/>
      <c r="D430" s="1424"/>
      <c r="E430" s="1427"/>
      <c r="F430" s="1402"/>
      <c r="G430" s="1402"/>
      <c r="H430" s="1437"/>
      <c r="I430" s="1399"/>
      <c r="J430" s="1402"/>
      <c r="K430" s="1402"/>
      <c r="L430" s="1402"/>
      <c r="M430" s="455"/>
      <c r="N430" s="456"/>
      <c r="O430" s="457"/>
      <c r="P430" s="458"/>
      <c r="Q430" s="458"/>
      <c r="R430" s="459"/>
      <c r="S430" s="459"/>
      <c r="T430" s="459"/>
      <c r="U430" s="459"/>
      <c r="V430" s="459"/>
      <c r="W430" s="458"/>
      <c r="X430" s="1411"/>
      <c r="Y430" s="1411"/>
      <c r="Z430" s="1434"/>
      <c r="AA430" s="1446"/>
      <c r="AB430" s="1394"/>
      <c r="AC430" s="1431"/>
      <c r="AD430" s="418">
        <f>IF(O430=O429,0,IF(O430=O428,0,IF(O430=O427,0,IF(O430=O426,0,IF(O430=O425,0,IF(O430=O424,0,IF(O430=O423,0,IF(O430=31,0,1))))))))</f>
        <v>0</v>
      </c>
      <c r="AE430" s="418" t="s">
        <v>482</v>
      </c>
      <c r="AF430" s="418" t="str">
        <f t="shared" si="21"/>
        <v>??</v>
      </c>
      <c r="AG430" s="454">
        <f t="shared" si="22"/>
        <v>0</v>
      </c>
      <c r="AH430" s="418">
        <f>IF(M430=M429,0,IF(M430=M428,0,IF(M430=M427,0,IF(M430=M426,0,IF(M430=M425,0,IF(M430=M424,0,IF(M430=M423,0,IF(M430=M422,0,1))))))))</f>
        <v>0</v>
      </c>
    </row>
    <row r="431" spans="1:34" ht="12.95" customHeight="1" thickTop="1" thickBot="1">
      <c r="A431" s="1419"/>
      <c r="B431" s="1403"/>
      <c r="C431" s="1442"/>
      <c r="D431" s="1425"/>
      <c r="E431" s="1428"/>
      <c r="F431" s="1403"/>
      <c r="G431" s="1403"/>
      <c r="H431" s="1438"/>
      <c r="I431" s="1400"/>
      <c r="J431" s="1403"/>
      <c r="K431" s="1403"/>
      <c r="L431" s="1403"/>
      <c r="M431" s="462"/>
      <c r="N431" s="463"/>
      <c r="O431" s="464"/>
      <c r="P431" s="465"/>
      <c r="Q431" s="465"/>
      <c r="R431" s="466"/>
      <c r="S431" s="466"/>
      <c r="T431" s="466"/>
      <c r="U431" s="466"/>
      <c r="V431" s="466"/>
      <c r="W431" s="465"/>
      <c r="X431" s="1412"/>
      <c r="Y431" s="1412"/>
      <c r="Z431" s="1435"/>
      <c r="AA431" s="1446"/>
      <c r="AB431" s="1395"/>
      <c r="AC431" s="1431"/>
      <c r="AD431" s="418">
        <f>IF(O431=O430,0,IF(O431=O429,0,IF(O431=O428,0,IF(O431=O427,0,IF(O431=O426,0,IF(O431=O425,0,IF(O431=O424,0,IF(O431=O423,0,IF(O431=O422,0,1)))))))))</f>
        <v>0</v>
      </c>
      <c r="AE431" s="418" t="s">
        <v>482</v>
      </c>
      <c r="AF431" s="418" t="str">
        <f t="shared" si="21"/>
        <v>??</v>
      </c>
      <c r="AG431" s="454">
        <f t="shared" si="22"/>
        <v>0</v>
      </c>
      <c r="AH431" s="418">
        <f>IF(M431=M430,0,IF(M431=M429,0,IF(M431=M428,0,IF(M431=M427,0,IF(M431=M426,0,IF(M431=M425,0,IF(M431=M424,0,IF(M431=M423,0,IF(M431=M422,0,1)))))))))</f>
        <v>0</v>
      </c>
    </row>
    <row r="432" spans="1:34" ht="12.95" customHeight="1" thickTop="1" thickBot="1">
      <c r="A432" s="1418"/>
      <c r="B432" s="1401"/>
      <c r="C432" s="1441"/>
      <c r="D432" s="1423"/>
      <c r="E432" s="1426"/>
      <c r="F432" s="1401"/>
      <c r="G432" s="1401"/>
      <c r="H432" s="1436"/>
      <c r="I432" s="1439" t="s">
        <v>98</v>
      </c>
      <c r="J432" s="1401"/>
      <c r="K432" s="1401"/>
      <c r="L432" s="1401"/>
      <c r="M432" s="447"/>
      <c r="N432" s="448"/>
      <c r="O432" s="449"/>
      <c r="P432" s="450"/>
      <c r="Q432" s="450"/>
      <c r="R432" s="484"/>
      <c r="S432" s="484"/>
      <c r="T432" s="484"/>
      <c r="U432" s="484"/>
      <c r="V432" s="484"/>
      <c r="W432" s="485"/>
      <c r="X432" s="1410">
        <f>SUM(R432:W441)</f>
        <v>0</v>
      </c>
      <c r="Y432" s="1410">
        <f>IF(X432&gt;0,18,0)</f>
        <v>0</v>
      </c>
      <c r="Z432" s="1429">
        <f>IF((X432-Y432)&gt;=0,X432-Y432,0)</f>
        <v>0</v>
      </c>
      <c r="AA432" s="1446">
        <f>IF(X432&lt;Y432,X432,Y432)/IF(Y432=0,1,Y432)</f>
        <v>0</v>
      </c>
      <c r="AB432" s="1393" t="str">
        <f>IF(AA432=1,"pe",IF(AA432&gt;0,"ne",""))</f>
        <v/>
      </c>
      <c r="AC432" s="1431"/>
      <c r="AD432" s="418">
        <v>1</v>
      </c>
      <c r="AE432" s="418" t="s">
        <v>482</v>
      </c>
      <c r="AF432" s="418" t="str">
        <f t="shared" si="21"/>
        <v>??</v>
      </c>
      <c r="AG432" s="454">
        <f>$C432</f>
        <v>0</v>
      </c>
      <c r="AH432" s="419">
        <v>1</v>
      </c>
    </row>
    <row r="433" spans="1:34" ht="12.95" customHeight="1" thickTop="1" thickBot="1">
      <c r="A433" s="1418"/>
      <c r="B433" s="1402"/>
      <c r="C433" s="1441"/>
      <c r="D433" s="1424"/>
      <c r="E433" s="1427"/>
      <c r="F433" s="1402"/>
      <c r="G433" s="1402"/>
      <c r="H433" s="1437"/>
      <c r="I433" s="1440"/>
      <c r="J433" s="1402"/>
      <c r="K433" s="1402"/>
      <c r="L433" s="1402"/>
      <c r="M433" s="455"/>
      <c r="N433" s="456"/>
      <c r="O433" s="457"/>
      <c r="P433" s="458"/>
      <c r="Q433" s="458"/>
      <c r="R433" s="459"/>
      <c r="S433" s="459"/>
      <c r="T433" s="459"/>
      <c r="U433" s="459"/>
      <c r="V433" s="459"/>
      <c r="W433" s="458"/>
      <c r="X433" s="1411"/>
      <c r="Y433" s="1411"/>
      <c r="Z433" s="1430"/>
      <c r="AA433" s="1446"/>
      <c r="AB433" s="1394"/>
      <c r="AC433" s="1431"/>
      <c r="AD433" s="418">
        <f>IF(O433=O432,0,1)</f>
        <v>0</v>
      </c>
      <c r="AE433" s="418" t="s">
        <v>482</v>
      </c>
      <c r="AF433" s="418" t="str">
        <f t="shared" si="21"/>
        <v>??</v>
      </c>
      <c r="AG433" s="454">
        <f t="shared" ref="AG433:AG441" si="23">AG432</f>
        <v>0</v>
      </c>
      <c r="AH433" s="418">
        <f>IF(M433=M432,0,1)</f>
        <v>0</v>
      </c>
    </row>
    <row r="434" spans="1:34" ht="12.95" customHeight="1" thickTop="1" thickBot="1">
      <c r="A434" s="1418"/>
      <c r="B434" s="1402"/>
      <c r="C434" s="1441"/>
      <c r="D434" s="1424"/>
      <c r="E434" s="1427"/>
      <c r="F434" s="1402"/>
      <c r="G434" s="1402"/>
      <c r="H434" s="1437"/>
      <c r="I434" s="1399"/>
      <c r="J434" s="1402"/>
      <c r="K434" s="1402"/>
      <c r="L434" s="1402"/>
      <c r="M434" s="455"/>
      <c r="N434" s="456"/>
      <c r="O434" s="457"/>
      <c r="P434" s="458"/>
      <c r="Q434" s="458"/>
      <c r="R434" s="459"/>
      <c r="S434" s="459"/>
      <c r="T434" s="459"/>
      <c r="U434" s="459"/>
      <c r="V434" s="459"/>
      <c r="W434" s="458"/>
      <c r="X434" s="1411"/>
      <c r="Y434" s="1411"/>
      <c r="Z434" s="1430"/>
      <c r="AA434" s="1446"/>
      <c r="AB434" s="1394"/>
      <c r="AC434" s="1431"/>
      <c r="AD434" s="418">
        <f>IF(O434=O433,0,IF(O434=O432,0,1))</f>
        <v>0</v>
      </c>
      <c r="AE434" s="418" t="s">
        <v>482</v>
      </c>
      <c r="AF434" s="418" t="str">
        <f t="shared" si="21"/>
        <v>??</v>
      </c>
      <c r="AG434" s="454">
        <f t="shared" si="23"/>
        <v>0</v>
      </c>
      <c r="AH434" s="418">
        <f>IF(M434=M433,0,IF(M434=M432,0,1))</f>
        <v>0</v>
      </c>
    </row>
    <row r="435" spans="1:34" ht="12.95" customHeight="1" thickTop="1" thickBot="1">
      <c r="A435" s="1418"/>
      <c r="B435" s="1402"/>
      <c r="C435" s="1441"/>
      <c r="D435" s="1424"/>
      <c r="E435" s="1427"/>
      <c r="F435" s="1402"/>
      <c r="G435" s="1402"/>
      <c r="H435" s="1437"/>
      <c r="I435" s="1399"/>
      <c r="J435" s="1402"/>
      <c r="K435" s="1402"/>
      <c r="L435" s="1402"/>
      <c r="M435" s="455"/>
      <c r="N435" s="456"/>
      <c r="O435" s="457"/>
      <c r="P435" s="458"/>
      <c r="Q435" s="458"/>
      <c r="R435" s="459"/>
      <c r="S435" s="459"/>
      <c r="T435" s="459"/>
      <c r="U435" s="459"/>
      <c r="V435" s="459"/>
      <c r="W435" s="458"/>
      <c r="X435" s="1411"/>
      <c r="Y435" s="1411"/>
      <c r="Z435" s="1430"/>
      <c r="AA435" s="1446"/>
      <c r="AB435" s="1394"/>
      <c r="AC435" s="1431"/>
      <c r="AD435" s="418">
        <f>IF(O435=O434,0,IF(O435=O433,0,IF(O435=O432,0,1)))</f>
        <v>0</v>
      </c>
      <c r="AE435" s="418" t="s">
        <v>482</v>
      </c>
      <c r="AF435" s="418" t="str">
        <f t="shared" si="21"/>
        <v>??</v>
      </c>
      <c r="AG435" s="454">
        <f t="shared" si="23"/>
        <v>0</v>
      </c>
      <c r="AH435" s="418">
        <f>IF(M435=M434,0,IF(M435=M433,0,IF(M435=M432,0,1)))</f>
        <v>0</v>
      </c>
    </row>
    <row r="436" spans="1:34" ht="12.95" customHeight="1" thickTop="1" thickBot="1">
      <c r="A436" s="1418"/>
      <c r="B436" s="1402"/>
      <c r="C436" s="1441"/>
      <c r="D436" s="1424"/>
      <c r="E436" s="1427"/>
      <c r="F436" s="1402"/>
      <c r="G436" s="1402"/>
      <c r="H436" s="1437"/>
      <c r="I436" s="1399"/>
      <c r="J436" s="1402"/>
      <c r="K436" s="1402"/>
      <c r="L436" s="1402"/>
      <c r="M436" s="455"/>
      <c r="N436" s="456"/>
      <c r="O436" s="457"/>
      <c r="P436" s="458"/>
      <c r="Q436" s="458"/>
      <c r="R436" s="484"/>
      <c r="S436" s="484"/>
      <c r="T436" s="484"/>
      <c r="U436" s="484"/>
      <c r="V436" s="459"/>
      <c r="W436" s="458"/>
      <c r="X436" s="1411"/>
      <c r="Y436" s="1411"/>
      <c r="Z436" s="1430"/>
      <c r="AA436" s="1446"/>
      <c r="AB436" s="1394"/>
      <c r="AC436" s="1431"/>
      <c r="AD436" s="418">
        <f>IF(O436=O435,0,IF(O436=O434,0,IF(O436=O433,0,IF(O436=O432,0,1))))</f>
        <v>0</v>
      </c>
      <c r="AE436" s="418" t="s">
        <v>482</v>
      </c>
      <c r="AF436" s="418" t="str">
        <f t="shared" si="21"/>
        <v>??</v>
      </c>
      <c r="AG436" s="454">
        <f t="shared" si="23"/>
        <v>0</v>
      </c>
      <c r="AH436" s="418">
        <f>IF(M436=M435,0,IF(M436=M434,0,IF(M436=M433,0,IF(M436=M432,0,1))))</f>
        <v>0</v>
      </c>
    </row>
    <row r="437" spans="1:34" ht="12.95" customHeight="1" thickTop="1" thickBot="1">
      <c r="A437" s="1418"/>
      <c r="B437" s="1402"/>
      <c r="C437" s="1441"/>
      <c r="D437" s="1424"/>
      <c r="E437" s="1427"/>
      <c r="F437" s="1402"/>
      <c r="G437" s="1402"/>
      <c r="H437" s="1437"/>
      <c r="I437" s="1399"/>
      <c r="J437" s="1402"/>
      <c r="K437" s="1402"/>
      <c r="L437" s="1402"/>
      <c r="M437" s="455"/>
      <c r="N437" s="456"/>
      <c r="O437" s="457"/>
      <c r="P437" s="458"/>
      <c r="Q437" s="458"/>
      <c r="R437" s="484"/>
      <c r="S437" s="484"/>
      <c r="T437" s="484"/>
      <c r="U437" s="484"/>
      <c r="V437" s="459"/>
      <c r="W437" s="458"/>
      <c r="X437" s="1411"/>
      <c r="Y437" s="1411"/>
      <c r="Z437" s="1430"/>
      <c r="AA437" s="1446"/>
      <c r="AB437" s="1394"/>
      <c r="AC437" s="1431"/>
      <c r="AD437" s="418">
        <f>IF(O437=O436,0,IF(O437=O435,0,IF(O437=O434,0,IF(O437=O433,0,IF(O437=O432,0,1)))))</f>
        <v>0</v>
      </c>
      <c r="AE437" s="418" t="s">
        <v>482</v>
      </c>
      <c r="AF437" s="418" t="str">
        <f t="shared" si="21"/>
        <v>??</v>
      </c>
      <c r="AG437" s="454">
        <f t="shared" si="23"/>
        <v>0</v>
      </c>
      <c r="AH437" s="418">
        <f>IF(M437=M436,0,IF(M437=M435,0,IF(M437=M434,0,IF(M437=M433,0,IF(M437=M432,0,1)))))</f>
        <v>0</v>
      </c>
    </row>
    <row r="438" spans="1:34" ht="12.95" customHeight="1" thickTop="1" thickBot="1">
      <c r="A438" s="1418"/>
      <c r="B438" s="1402"/>
      <c r="C438" s="1441"/>
      <c r="D438" s="1424"/>
      <c r="E438" s="1427"/>
      <c r="F438" s="1402"/>
      <c r="G438" s="1402"/>
      <c r="H438" s="1437"/>
      <c r="I438" s="1399"/>
      <c r="J438" s="1402"/>
      <c r="K438" s="1402"/>
      <c r="L438" s="1402"/>
      <c r="M438" s="455"/>
      <c r="N438" s="456"/>
      <c r="O438" s="457"/>
      <c r="P438" s="458"/>
      <c r="Q438" s="458"/>
      <c r="R438" s="484"/>
      <c r="S438" s="484"/>
      <c r="T438" s="484"/>
      <c r="U438" s="484"/>
      <c r="V438" s="459"/>
      <c r="W438" s="458"/>
      <c r="X438" s="1411"/>
      <c r="Y438" s="1411"/>
      <c r="Z438" s="1434" t="str">
        <f>IF(Z432&gt;9,"Błąd","")</f>
        <v/>
      </c>
      <c r="AA438" s="1446"/>
      <c r="AB438" s="1394"/>
      <c r="AC438" s="1431"/>
      <c r="AD438" s="418">
        <f>IF(O438=O437,0,IF(O438=O436,0,IF(O438=O435,0,IF(O438=O434,0,IF(O438=O433,0,IF(O438=O432,0,1))))))</f>
        <v>0</v>
      </c>
      <c r="AE438" s="418" t="s">
        <v>482</v>
      </c>
      <c r="AF438" s="418" t="str">
        <f t="shared" si="21"/>
        <v>??</v>
      </c>
      <c r="AG438" s="454">
        <f t="shared" si="23"/>
        <v>0</v>
      </c>
      <c r="AH438" s="418">
        <f>IF(M438=M437,0,IF(M438=M436,0,IF(M438=M435,0,IF(M438=M434,0,IF(M438=M433,0,IF(M438=M432,0,1))))))</f>
        <v>0</v>
      </c>
    </row>
    <row r="439" spans="1:34" ht="12.95" customHeight="1" thickTop="1" thickBot="1">
      <c r="A439" s="1418"/>
      <c r="B439" s="1402"/>
      <c r="C439" s="1441"/>
      <c r="D439" s="1424"/>
      <c r="E439" s="1427"/>
      <c r="F439" s="1402"/>
      <c r="G439" s="1402"/>
      <c r="H439" s="1437"/>
      <c r="I439" s="1399"/>
      <c r="J439" s="1402"/>
      <c r="K439" s="1402"/>
      <c r="L439" s="1402"/>
      <c r="M439" s="455"/>
      <c r="N439" s="456"/>
      <c r="O439" s="457"/>
      <c r="P439" s="458"/>
      <c r="Q439" s="458"/>
      <c r="R439" s="459"/>
      <c r="S439" s="459"/>
      <c r="T439" s="459"/>
      <c r="U439" s="459"/>
      <c r="V439" s="459"/>
      <c r="W439" s="458"/>
      <c r="X439" s="1411"/>
      <c r="Y439" s="1411"/>
      <c r="Z439" s="1434"/>
      <c r="AA439" s="1446"/>
      <c r="AB439" s="1394"/>
      <c r="AC439" s="1431"/>
      <c r="AD439" s="418">
        <f>IF(O439=O438,0,IF(O439=O437,0,IF(O439=O436,0,IF(O439=O435,0,IF(O439=O434,0,IF(O439=O433,0,IF(O439=O432,0,1)))))))</f>
        <v>0</v>
      </c>
      <c r="AE439" s="418" t="s">
        <v>482</v>
      </c>
      <c r="AF439" s="418" t="str">
        <f t="shared" si="21"/>
        <v>??</v>
      </c>
      <c r="AG439" s="454">
        <f>AG436</f>
        <v>0</v>
      </c>
      <c r="AH439" s="418">
        <f>IF(M439=M438,0,IF(M439=M437,0,IF(M439=M436,0,IF(M439=M435,0,IF(M439=M434,0,IF(M439=M433,0,IF(M439=M432,0,1)))))))</f>
        <v>0</v>
      </c>
    </row>
    <row r="440" spans="1:34" ht="12.95" customHeight="1" thickTop="1" thickBot="1">
      <c r="A440" s="1418"/>
      <c r="B440" s="1402"/>
      <c r="C440" s="1441"/>
      <c r="D440" s="1424"/>
      <c r="E440" s="1427"/>
      <c r="F440" s="1402"/>
      <c r="G440" s="1402"/>
      <c r="H440" s="1437"/>
      <c r="I440" s="1399"/>
      <c r="J440" s="1402"/>
      <c r="K440" s="1402"/>
      <c r="L440" s="1402"/>
      <c r="M440" s="455"/>
      <c r="N440" s="456"/>
      <c r="O440" s="457"/>
      <c r="P440" s="458"/>
      <c r="Q440" s="458"/>
      <c r="R440" s="459"/>
      <c r="S440" s="459"/>
      <c r="T440" s="459"/>
      <c r="U440" s="459"/>
      <c r="V440" s="459"/>
      <c r="W440" s="458"/>
      <c r="X440" s="1411"/>
      <c r="Y440" s="1411"/>
      <c r="Z440" s="1434"/>
      <c r="AA440" s="1446"/>
      <c r="AB440" s="1394"/>
      <c r="AC440" s="1431"/>
      <c r="AD440" s="418">
        <f>IF(O440=O439,0,IF(O440=O438,0,IF(O440=O437,0,IF(O440=O436,0,IF(O440=O435,0,IF(O440=O434,0,IF(O440=O433,0,IF(O440=31,0,1))))))))</f>
        <v>0</v>
      </c>
      <c r="AE440" s="418" t="s">
        <v>482</v>
      </c>
      <c r="AF440" s="418" t="str">
        <f t="shared" si="21"/>
        <v>??</v>
      </c>
      <c r="AG440" s="454">
        <f t="shared" si="23"/>
        <v>0</v>
      </c>
      <c r="AH440" s="418">
        <f>IF(M440=M439,0,IF(M440=M438,0,IF(M440=M437,0,IF(M440=M436,0,IF(M440=M435,0,IF(M440=M434,0,IF(M440=M433,0,IF(M440=M432,0,1))))))))</f>
        <v>0</v>
      </c>
    </row>
    <row r="441" spans="1:34" ht="12.95" customHeight="1" thickTop="1" thickBot="1">
      <c r="A441" s="1419"/>
      <c r="B441" s="1403"/>
      <c r="C441" s="1442"/>
      <c r="D441" s="1425"/>
      <c r="E441" s="1428"/>
      <c r="F441" s="1403"/>
      <c r="G441" s="1403"/>
      <c r="H441" s="1438"/>
      <c r="I441" s="1400"/>
      <c r="J441" s="1403"/>
      <c r="K441" s="1403"/>
      <c r="L441" s="1403"/>
      <c r="M441" s="462"/>
      <c r="N441" s="463"/>
      <c r="O441" s="464"/>
      <c r="P441" s="465"/>
      <c r="Q441" s="465"/>
      <c r="R441" s="466"/>
      <c r="S441" s="466"/>
      <c r="T441" s="466"/>
      <c r="U441" s="466"/>
      <c r="V441" s="466"/>
      <c r="W441" s="465"/>
      <c r="X441" s="1412"/>
      <c r="Y441" s="1412"/>
      <c r="Z441" s="1435"/>
      <c r="AA441" s="1446"/>
      <c r="AB441" s="1395"/>
      <c r="AC441" s="1431"/>
      <c r="AD441" s="418">
        <f>IF(O441=O440,0,IF(O441=O439,0,IF(O441=O438,0,IF(O441=O437,0,IF(O441=O436,0,IF(O441=O435,0,IF(O441=O434,0,IF(O441=O433,0,IF(O441=O432,0,1)))))))))</f>
        <v>0</v>
      </c>
      <c r="AE441" s="418" t="s">
        <v>482</v>
      </c>
      <c r="AF441" s="418" t="str">
        <f t="shared" si="21"/>
        <v>??</v>
      </c>
      <c r="AG441" s="454">
        <f t="shared" si="23"/>
        <v>0</v>
      </c>
      <c r="AH441" s="418">
        <f>IF(M441=M440,0,IF(M441=M439,0,IF(M441=M438,0,IF(M441=M437,0,IF(M441=M436,0,IF(M441=M435,0,IF(M441=M434,0,IF(M441=M433,0,IF(M441=M432,0,1)))))))))</f>
        <v>0</v>
      </c>
    </row>
    <row r="442" spans="1:34" ht="12.95" customHeight="1" thickTop="1" thickBot="1">
      <c r="A442" s="1418"/>
      <c r="B442" s="1401"/>
      <c r="C442" s="1441"/>
      <c r="D442" s="1423"/>
      <c r="E442" s="1426"/>
      <c r="F442" s="1401"/>
      <c r="G442" s="1401"/>
      <c r="H442" s="1436"/>
      <c r="I442" s="1439" t="s">
        <v>98</v>
      </c>
      <c r="J442" s="1401"/>
      <c r="K442" s="1401"/>
      <c r="L442" s="1401"/>
      <c r="M442" s="447"/>
      <c r="N442" s="448"/>
      <c r="O442" s="449"/>
      <c r="P442" s="450"/>
      <c r="Q442" s="450"/>
      <c r="R442" s="484"/>
      <c r="S442" s="484"/>
      <c r="T442" s="484"/>
      <c r="U442" s="484"/>
      <c r="V442" s="484"/>
      <c r="W442" s="485"/>
      <c r="X442" s="1410">
        <f>SUM(R442:W451)</f>
        <v>0</v>
      </c>
      <c r="Y442" s="1410">
        <f>IF(X442&gt;0,18,0)</f>
        <v>0</v>
      </c>
      <c r="Z442" s="1429">
        <f>IF((X442-Y442)&gt;=0,X442-Y442,0)</f>
        <v>0</v>
      </c>
      <c r="AA442" s="1446">
        <f>IF(X442&lt;Y442,X442,Y442)/IF(Y442=0,1,Y442)</f>
        <v>0</v>
      </c>
      <c r="AB442" s="1393" t="str">
        <f>IF(AA442=1,"pe",IF(AA442&gt;0,"ne",""))</f>
        <v/>
      </c>
      <c r="AC442" s="1431"/>
      <c r="AD442" s="418">
        <v>1</v>
      </c>
      <c r="AE442" s="418" t="s">
        <v>482</v>
      </c>
      <c r="AF442" s="418" t="str">
        <f t="shared" si="21"/>
        <v>??</v>
      </c>
      <c r="AG442" s="454">
        <f>$C442</f>
        <v>0</v>
      </c>
      <c r="AH442" s="419">
        <v>1</v>
      </c>
    </row>
    <row r="443" spans="1:34" ht="12.95" customHeight="1" thickTop="1" thickBot="1">
      <c r="A443" s="1418"/>
      <c r="B443" s="1402"/>
      <c r="C443" s="1441"/>
      <c r="D443" s="1424"/>
      <c r="E443" s="1427"/>
      <c r="F443" s="1402"/>
      <c r="G443" s="1402"/>
      <c r="H443" s="1437"/>
      <c r="I443" s="1440"/>
      <c r="J443" s="1402"/>
      <c r="K443" s="1402"/>
      <c r="L443" s="1402"/>
      <c r="M443" s="455"/>
      <c r="N443" s="456"/>
      <c r="O443" s="457"/>
      <c r="P443" s="458"/>
      <c r="Q443" s="458"/>
      <c r="R443" s="459"/>
      <c r="S443" s="459"/>
      <c r="T443" s="459"/>
      <c r="U443" s="459"/>
      <c r="V443" s="459"/>
      <c r="W443" s="458"/>
      <c r="X443" s="1411"/>
      <c r="Y443" s="1411"/>
      <c r="Z443" s="1430"/>
      <c r="AA443" s="1446"/>
      <c r="AB443" s="1394"/>
      <c r="AC443" s="1431"/>
      <c r="AD443" s="418">
        <f>IF(O443=O442,0,1)</f>
        <v>0</v>
      </c>
      <c r="AE443" s="418" t="s">
        <v>482</v>
      </c>
      <c r="AF443" s="418" t="str">
        <f t="shared" si="21"/>
        <v>??</v>
      </c>
      <c r="AG443" s="454">
        <f t="shared" si="22"/>
        <v>0</v>
      </c>
      <c r="AH443" s="418">
        <f>IF(M443=M442,0,1)</f>
        <v>0</v>
      </c>
    </row>
    <row r="444" spans="1:34" ht="12.95" customHeight="1" thickTop="1" thickBot="1">
      <c r="A444" s="1418"/>
      <c r="B444" s="1402"/>
      <c r="C444" s="1441"/>
      <c r="D444" s="1424"/>
      <c r="E444" s="1427"/>
      <c r="F444" s="1402"/>
      <c r="G444" s="1402"/>
      <c r="H444" s="1437"/>
      <c r="I444" s="1399"/>
      <c r="J444" s="1402"/>
      <c r="K444" s="1402"/>
      <c r="L444" s="1402"/>
      <c r="M444" s="455"/>
      <c r="N444" s="456"/>
      <c r="O444" s="457"/>
      <c r="P444" s="458"/>
      <c r="Q444" s="458"/>
      <c r="R444" s="459"/>
      <c r="S444" s="459"/>
      <c r="T444" s="459"/>
      <c r="U444" s="459"/>
      <c r="V444" s="459"/>
      <c r="W444" s="458"/>
      <c r="X444" s="1411"/>
      <c r="Y444" s="1411"/>
      <c r="Z444" s="1430"/>
      <c r="AA444" s="1446"/>
      <c r="AB444" s="1394"/>
      <c r="AC444" s="1431"/>
      <c r="AD444" s="418">
        <f>IF(O444=O443,0,IF(O444=O442,0,1))</f>
        <v>0</v>
      </c>
      <c r="AE444" s="418" t="s">
        <v>482</v>
      </c>
      <c r="AF444" s="418" t="str">
        <f t="shared" si="21"/>
        <v>??</v>
      </c>
      <c r="AG444" s="454">
        <f t="shared" si="22"/>
        <v>0</v>
      </c>
      <c r="AH444" s="418">
        <f>IF(M444=M443,0,IF(M444=M442,0,1))</f>
        <v>0</v>
      </c>
    </row>
    <row r="445" spans="1:34" ht="12.95" customHeight="1" thickTop="1" thickBot="1">
      <c r="A445" s="1418"/>
      <c r="B445" s="1402"/>
      <c r="C445" s="1441"/>
      <c r="D445" s="1424"/>
      <c r="E445" s="1427"/>
      <c r="F445" s="1402"/>
      <c r="G445" s="1402"/>
      <c r="H445" s="1437"/>
      <c r="I445" s="1399"/>
      <c r="J445" s="1402"/>
      <c r="K445" s="1402"/>
      <c r="L445" s="1402"/>
      <c r="M445" s="455"/>
      <c r="N445" s="456"/>
      <c r="O445" s="457"/>
      <c r="P445" s="458"/>
      <c r="Q445" s="458"/>
      <c r="R445" s="459"/>
      <c r="S445" s="459"/>
      <c r="T445" s="459"/>
      <c r="U445" s="459"/>
      <c r="V445" s="459"/>
      <c r="W445" s="458"/>
      <c r="X445" s="1411"/>
      <c r="Y445" s="1411"/>
      <c r="Z445" s="1430"/>
      <c r="AA445" s="1446"/>
      <c r="AB445" s="1394"/>
      <c r="AC445" s="1431"/>
      <c r="AD445" s="418">
        <f>IF(O445=O444,0,IF(O445=O443,0,IF(O445=O442,0,1)))</f>
        <v>0</v>
      </c>
      <c r="AE445" s="418" t="s">
        <v>482</v>
      </c>
      <c r="AF445" s="418" t="str">
        <f t="shared" si="21"/>
        <v>??</v>
      </c>
      <c r="AG445" s="454">
        <f t="shared" si="22"/>
        <v>0</v>
      </c>
      <c r="AH445" s="418">
        <f>IF(M445=M444,0,IF(M445=M443,0,IF(M445=M442,0,1)))</f>
        <v>0</v>
      </c>
    </row>
    <row r="446" spans="1:34" ht="12.95" customHeight="1" thickTop="1" thickBot="1">
      <c r="A446" s="1418"/>
      <c r="B446" s="1402"/>
      <c r="C446" s="1441"/>
      <c r="D446" s="1424"/>
      <c r="E446" s="1427"/>
      <c r="F446" s="1402"/>
      <c r="G446" s="1402"/>
      <c r="H446" s="1437"/>
      <c r="I446" s="1399"/>
      <c r="J446" s="1402"/>
      <c r="K446" s="1402"/>
      <c r="L446" s="1402"/>
      <c r="M446" s="455"/>
      <c r="N446" s="456"/>
      <c r="O446" s="457"/>
      <c r="P446" s="458"/>
      <c r="Q446" s="458"/>
      <c r="R446" s="484"/>
      <c r="S446" s="484"/>
      <c r="T446" s="484"/>
      <c r="U446" s="484"/>
      <c r="V446" s="459"/>
      <c r="W446" s="458"/>
      <c r="X446" s="1411"/>
      <c r="Y446" s="1411"/>
      <c r="Z446" s="1430"/>
      <c r="AA446" s="1446"/>
      <c r="AB446" s="1394"/>
      <c r="AC446" s="1431"/>
      <c r="AD446" s="418">
        <f>IF(O446=O445,0,IF(O446=O444,0,IF(O446=O443,0,IF(O446=O442,0,1))))</f>
        <v>0</v>
      </c>
      <c r="AE446" s="418" t="s">
        <v>482</v>
      </c>
      <c r="AF446" s="418" t="str">
        <f t="shared" si="21"/>
        <v>??</v>
      </c>
      <c r="AG446" s="454">
        <f t="shared" si="22"/>
        <v>0</v>
      </c>
      <c r="AH446" s="418">
        <f>IF(M446=M445,0,IF(M446=M444,0,IF(M446=M443,0,IF(M446=M442,0,1))))</f>
        <v>0</v>
      </c>
    </row>
    <row r="447" spans="1:34" ht="12.95" customHeight="1" thickTop="1" thickBot="1">
      <c r="A447" s="1418"/>
      <c r="B447" s="1402"/>
      <c r="C447" s="1441"/>
      <c r="D447" s="1424"/>
      <c r="E447" s="1427"/>
      <c r="F447" s="1402"/>
      <c r="G447" s="1402"/>
      <c r="H447" s="1437"/>
      <c r="I447" s="1399"/>
      <c r="J447" s="1402"/>
      <c r="K447" s="1402"/>
      <c r="L447" s="1402"/>
      <c r="M447" s="455"/>
      <c r="N447" s="456"/>
      <c r="O447" s="457"/>
      <c r="P447" s="458"/>
      <c r="Q447" s="458"/>
      <c r="R447" s="484"/>
      <c r="S447" s="484"/>
      <c r="T447" s="484"/>
      <c r="U447" s="484"/>
      <c r="V447" s="459"/>
      <c r="W447" s="458"/>
      <c r="X447" s="1411"/>
      <c r="Y447" s="1411"/>
      <c r="Z447" s="1430"/>
      <c r="AA447" s="1446"/>
      <c r="AB447" s="1394"/>
      <c r="AC447" s="1431"/>
      <c r="AD447" s="418">
        <f>IF(O447=O446,0,IF(O447=O445,0,IF(O447=O444,0,IF(O447=O443,0,IF(O447=O442,0,1)))))</f>
        <v>0</v>
      </c>
      <c r="AE447" s="418" t="s">
        <v>482</v>
      </c>
      <c r="AF447" s="418" t="str">
        <f t="shared" si="21"/>
        <v>??</v>
      </c>
      <c r="AG447" s="454">
        <f t="shared" si="22"/>
        <v>0</v>
      </c>
      <c r="AH447" s="418">
        <f>IF(M447=M446,0,IF(M447=M445,0,IF(M447=M444,0,IF(M447=M443,0,IF(M447=M442,0,1)))))</f>
        <v>0</v>
      </c>
    </row>
    <row r="448" spans="1:34" ht="12.95" customHeight="1" thickTop="1" thickBot="1">
      <c r="A448" s="1418"/>
      <c r="B448" s="1402"/>
      <c r="C448" s="1441"/>
      <c r="D448" s="1424"/>
      <c r="E448" s="1427"/>
      <c r="F448" s="1402"/>
      <c r="G448" s="1402"/>
      <c r="H448" s="1437"/>
      <c r="I448" s="1399"/>
      <c r="J448" s="1402"/>
      <c r="K448" s="1402"/>
      <c r="L448" s="1402"/>
      <c r="M448" s="455"/>
      <c r="N448" s="456"/>
      <c r="O448" s="457"/>
      <c r="P448" s="458"/>
      <c r="Q448" s="458"/>
      <c r="R448" s="484"/>
      <c r="S448" s="484"/>
      <c r="T448" s="484"/>
      <c r="U448" s="484"/>
      <c r="V448" s="459"/>
      <c r="W448" s="458"/>
      <c r="X448" s="1411"/>
      <c r="Y448" s="1411"/>
      <c r="Z448" s="1434" t="str">
        <f>IF(Z442&gt;9,"Błąd","")</f>
        <v/>
      </c>
      <c r="AA448" s="1446"/>
      <c r="AB448" s="1394"/>
      <c r="AC448" s="1431"/>
      <c r="AD448" s="418">
        <f>IF(O448=O447,0,IF(O448=O446,0,IF(O448=O445,0,IF(O448=O444,0,IF(O448=O443,0,IF(O448=O442,0,1))))))</f>
        <v>0</v>
      </c>
      <c r="AE448" s="418" t="s">
        <v>482</v>
      </c>
      <c r="AF448" s="418" t="str">
        <f t="shared" si="21"/>
        <v>??</v>
      </c>
      <c r="AG448" s="454">
        <f t="shared" si="22"/>
        <v>0</v>
      </c>
      <c r="AH448" s="418">
        <f>IF(M448=M447,0,IF(M448=M446,0,IF(M448=M445,0,IF(M448=M444,0,IF(M448=M443,0,IF(M448=M442,0,1))))))</f>
        <v>0</v>
      </c>
    </row>
    <row r="449" spans="1:34" ht="12.95" customHeight="1" thickTop="1" thickBot="1">
      <c r="A449" s="1418"/>
      <c r="B449" s="1402"/>
      <c r="C449" s="1441"/>
      <c r="D449" s="1424"/>
      <c r="E449" s="1427"/>
      <c r="F449" s="1402"/>
      <c r="G449" s="1402"/>
      <c r="H449" s="1437"/>
      <c r="I449" s="1399"/>
      <c r="J449" s="1402"/>
      <c r="K449" s="1402"/>
      <c r="L449" s="1402"/>
      <c r="M449" s="455"/>
      <c r="N449" s="456"/>
      <c r="O449" s="457"/>
      <c r="P449" s="458"/>
      <c r="Q449" s="458"/>
      <c r="R449" s="459"/>
      <c r="S449" s="459"/>
      <c r="T449" s="459"/>
      <c r="U449" s="459"/>
      <c r="V449" s="459"/>
      <c r="W449" s="458"/>
      <c r="X449" s="1411"/>
      <c r="Y449" s="1411"/>
      <c r="Z449" s="1434"/>
      <c r="AA449" s="1446"/>
      <c r="AB449" s="1394"/>
      <c r="AC449" s="1431"/>
      <c r="AD449" s="418">
        <f>IF(O449=O448,0,IF(O449=O447,0,IF(O449=O446,0,IF(O449=O445,0,IF(O449=O444,0,IF(O449=O443,0,IF(O449=O442,0,1)))))))</f>
        <v>0</v>
      </c>
      <c r="AE449" s="418" t="s">
        <v>482</v>
      </c>
      <c r="AF449" s="418" t="str">
        <f t="shared" si="21"/>
        <v>??</v>
      </c>
      <c r="AG449" s="454">
        <f>AG446</f>
        <v>0</v>
      </c>
      <c r="AH449" s="418">
        <f>IF(M449=M448,0,IF(M449=M447,0,IF(M449=M446,0,IF(M449=M445,0,IF(M449=M444,0,IF(M449=M443,0,IF(M449=M442,0,1)))))))</f>
        <v>0</v>
      </c>
    </row>
    <row r="450" spans="1:34" ht="12.95" customHeight="1" thickTop="1" thickBot="1">
      <c r="A450" s="1418"/>
      <c r="B450" s="1402"/>
      <c r="C450" s="1441"/>
      <c r="D450" s="1424"/>
      <c r="E450" s="1427"/>
      <c r="F450" s="1402"/>
      <c r="G450" s="1402"/>
      <c r="H450" s="1437"/>
      <c r="I450" s="1399"/>
      <c r="J450" s="1402"/>
      <c r="K450" s="1402"/>
      <c r="L450" s="1402"/>
      <c r="M450" s="455"/>
      <c r="N450" s="456"/>
      <c r="O450" s="457"/>
      <c r="P450" s="458"/>
      <c r="Q450" s="458"/>
      <c r="R450" s="459"/>
      <c r="S450" s="459"/>
      <c r="T450" s="459"/>
      <c r="U450" s="459"/>
      <c r="V450" s="459"/>
      <c r="W450" s="458"/>
      <c r="X450" s="1411"/>
      <c r="Y450" s="1411"/>
      <c r="Z450" s="1434"/>
      <c r="AA450" s="1446"/>
      <c r="AB450" s="1394"/>
      <c r="AC450" s="1431"/>
      <c r="AD450" s="418">
        <f>IF(O450=O449,0,IF(O450=O448,0,IF(O450=O447,0,IF(O450=O446,0,IF(O450=O445,0,IF(O450=O444,0,IF(O450=O443,0,IF(O450=31,0,1))))))))</f>
        <v>0</v>
      </c>
      <c r="AE450" s="418" t="s">
        <v>482</v>
      </c>
      <c r="AF450" s="418" t="str">
        <f t="shared" si="21"/>
        <v>??</v>
      </c>
      <c r="AG450" s="454">
        <f t="shared" si="22"/>
        <v>0</v>
      </c>
      <c r="AH450" s="418">
        <f>IF(M450=M449,0,IF(M450=M448,0,IF(M450=M447,0,IF(M450=M446,0,IF(M450=M445,0,IF(M450=M444,0,IF(M450=M443,0,IF(M450=M442,0,1))))))))</f>
        <v>0</v>
      </c>
    </row>
    <row r="451" spans="1:34" ht="12.95" customHeight="1" thickTop="1" thickBot="1">
      <c r="A451" s="1419"/>
      <c r="B451" s="1403"/>
      <c r="C451" s="1442"/>
      <c r="D451" s="1425"/>
      <c r="E451" s="1428"/>
      <c r="F451" s="1403"/>
      <c r="G451" s="1403"/>
      <c r="H451" s="1438"/>
      <c r="I451" s="1400"/>
      <c r="J451" s="1403"/>
      <c r="K451" s="1403"/>
      <c r="L451" s="1403"/>
      <c r="M451" s="462"/>
      <c r="N451" s="463"/>
      <c r="O451" s="464"/>
      <c r="P451" s="465"/>
      <c r="Q451" s="465"/>
      <c r="R451" s="466"/>
      <c r="S451" s="466"/>
      <c r="T451" s="466"/>
      <c r="U451" s="466"/>
      <c r="V451" s="466"/>
      <c r="W451" s="465"/>
      <c r="X451" s="1412"/>
      <c r="Y451" s="1412"/>
      <c r="Z451" s="1435"/>
      <c r="AA451" s="1446"/>
      <c r="AB451" s="1395"/>
      <c r="AC451" s="1431"/>
      <c r="AD451" s="418">
        <f>IF(O451=O450,0,IF(O451=O449,0,IF(O451=O448,0,IF(O451=O447,0,IF(O451=O446,0,IF(O451=O445,0,IF(O451=O444,0,IF(O451=O443,0,IF(O451=O442,0,1)))))))))</f>
        <v>0</v>
      </c>
      <c r="AE451" s="418" t="s">
        <v>482</v>
      </c>
      <c r="AF451" s="418" t="str">
        <f t="shared" si="21"/>
        <v>??</v>
      </c>
      <c r="AG451" s="454">
        <f t="shared" si="22"/>
        <v>0</v>
      </c>
      <c r="AH451" s="418">
        <f>IF(M451=M450,0,IF(M451=M449,0,IF(M451=M448,0,IF(M451=M447,0,IF(M451=M446,0,IF(M451=M445,0,IF(M451=M444,0,IF(M451=M443,0,IF(M451=M442,0,1)))))))))</f>
        <v>0</v>
      </c>
    </row>
    <row r="452" spans="1:34" ht="12.95" customHeight="1" thickTop="1" thickBot="1">
      <c r="A452" s="1418"/>
      <c r="B452" s="1401"/>
      <c r="C452" s="1441"/>
      <c r="D452" s="1423"/>
      <c r="E452" s="1426"/>
      <c r="F452" s="1401"/>
      <c r="G452" s="1401"/>
      <c r="H452" s="1436"/>
      <c r="I452" s="1439" t="s">
        <v>98</v>
      </c>
      <c r="J452" s="1401"/>
      <c r="K452" s="1401"/>
      <c r="L452" s="1401"/>
      <c r="M452" s="447"/>
      <c r="N452" s="448"/>
      <c r="O452" s="449"/>
      <c r="P452" s="450"/>
      <c r="Q452" s="450"/>
      <c r="R452" s="484"/>
      <c r="S452" s="484"/>
      <c r="T452" s="484"/>
      <c r="U452" s="484"/>
      <c r="V452" s="484"/>
      <c r="W452" s="485"/>
      <c r="X452" s="1410">
        <f>SUM(R452:W461)</f>
        <v>0</v>
      </c>
      <c r="Y452" s="1410">
        <f>IF(X452&gt;0,18,0)</f>
        <v>0</v>
      </c>
      <c r="Z452" s="1429">
        <f>IF((X452-Y452)&gt;=0,X452-Y452,0)</f>
        <v>0</v>
      </c>
      <c r="AA452" s="1446">
        <f>IF(X452&lt;Y452,X452,Y452)/IF(Y452=0,1,Y452)</f>
        <v>0</v>
      </c>
      <c r="AB452" s="1393" t="str">
        <f>IF(AA452=1,"pe",IF(AA452&gt;0,"ne",""))</f>
        <v/>
      </c>
      <c r="AC452" s="1431"/>
      <c r="AD452" s="418">
        <v>1</v>
      </c>
      <c r="AE452" s="418" t="s">
        <v>482</v>
      </c>
      <c r="AF452" s="418" t="str">
        <f t="shared" si="21"/>
        <v>??</v>
      </c>
      <c r="AG452" s="454">
        <f>$C452</f>
        <v>0</v>
      </c>
      <c r="AH452" s="419">
        <v>1</v>
      </c>
    </row>
    <row r="453" spans="1:34" ht="12.95" customHeight="1" thickTop="1" thickBot="1">
      <c r="A453" s="1418"/>
      <c r="B453" s="1402"/>
      <c r="C453" s="1441"/>
      <c r="D453" s="1424"/>
      <c r="E453" s="1427"/>
      <c r="F453" s="1402"/>
      <c r="G453" s="1402"/>
      <c r="H453" s="1437"/>
      <c r="I453" s="1440"/>
      <c r="J453" s="1402"/>
      <c r="K453" s="1402"/>
      <c r="L453" s="1402"/>
      <c r="M453" s="455"/>
      <c r="N453" s="456"/>
      <c r="O453" s="457"/>
      <c r="P453" s="458"/>
      <c r="Q453" s="458"/>
      <c r="R453" s="459"/>
      <c r="S453" s="459"/>
      <c r="T453" s="459"/>
      <c r="U453" s="459"/>
      <c r="V453" s="459"/>
      <c r="W453" s="458"/>
      <c r="X453" s="1411"/>
      <c r="Y453" s="1411"/>
      <c r="Z453" s="1430"/>
      <c r="AA453" s="1446"/>
      <c r="AB453" s="1394"/>
      <c r="AC453" s="1431"/>
      <c r="AD453" s="418">
        <f>IF(O453=O452,0,1)</f>
        <v>0</v>
      </c>
      <c r="AE453" s="418" t="s">
        <v>482</v>
      </c>
      <c r="AF453" s="418" t="str">
        <f t="shared" si="21"/>
        <v>??</v>
      </c>
      <c r="AG453" s="454">
        <f t="shared" si="22"/>
        <v>0</v>
      </c>
      <c r="AH453" s="418">
        <f>IF(M453=M452,0,1)</f>
        <v>0</v>
      </c>
    </row>
    <row r="454" spans="1:34" ht="12.95" customHeight="1" thickTop="1" thickBot="1">
      <c r="A454" s="1418"/>
      <c r="B454" s="1402"/>
      <c r="C454" s="1441"/>
      <c r="D454" s="1424"/>
      <c r="E454" s="1427"/>
      <c r="F454" s="1402"/>
      <c r="G454" s="1402"/>
      <c r="H454" s="1437"/>
      <c r="I454" s="1399"/>
      <c r="J454" s="1402"/>
      <c r="K454" s="1402"/>
      <c r="L454" s="1402"/>
      <c r="M454" s="455"/>
      <c r="N454" s="456"/>
      <c r="O454" s="457"/>
      <c r="P454" s="458"/>
      <c r="Q454" s="458"/>
      <c r="R454" s="459"/>
      <c r="S454" s="459"/>
      <c r="T454" s="459"/>
      <c r="U454" s="459"/>
      <c r="V454" s="459"/>
      <c r="W454" s="458"/>
      <c r="X454" s="1411"/>
      <c r="Y454" s="1411"/>
      <c r="Z454" s="1430"/>
      <c r="AA454" s="1446"/>
      <c r="AB454" s="1394"/>
      <c r="AC454" s="1431"/>
      <c r="AD454" s="418">
        <f>IF(O454=O453,0,IF(O454=O452,0,1))</f>
        <v>0</v>
      </c>
      <c r="AE454" s="418" t="s">
        <v>482</v>
      </c>
      <c r="AF454" s="418" t="str">
        <f t="shared" si="21"/>
        <v>??</v>
      </c>
      <c r="AG454" s="454">
        <f t="shared" si="22"/>
        <v>0</v>
      </c>
      <c r="AH454" s="418">
        <f>IF(M454=M453,0,IF(M454=M452,0,1))</f>
        <v>0</v>
      </c>
    </row>
    <row r="455" spans="1:34" ht="12.95" customHeight="1" thickTop="1" thickBot="1">
      <c r="A455" s="1418"/>
      <c r="B455" s="1402"/>
      <c r="C455" s="1441"/>
      <c r="D455" s="1424"/>
      <c r="E455" s="1427"/>
      <c r="F455" s="1402"/>
      <c r="G455" s="1402"/>
      <c r="H455" s="1437"/>
      <c r="I455" s="1399"/>
      <c r="J455" s="1402"/>
      <c r="K455" s="1402"/>
      <c r="L455" s="1402"/>
      <c r="M455" s="455"/>
      <c r="N455" s="456"/>
      <c r="O455" s="457"/>
      <c r="P455" s="458"/>
      <c r="Q455" s="458"/>
      <c r="R455" s="459"/>
      <c r="S455" s="459"/>
      <c r="T455" s="459"/>
      <c r="U455" s="459"/>
      <c r="V455" s="459"/>
      <c r="W455" s="458"/>
      <c r="X455" s="1411"/>
      <c r="Y455" s="1411"/>
      <c r="Z455" s="1430"/>
      <c r="AA455" s="1446"/>
      <c r="AB455" s="1394"/>
      <c r="AC455" s="1431"/>
      <c r="AD455" s="418">
        <f>IF(O455=O454,0,IF(O455=O453,0,IF(O455=O452,0,1)))</f>
        <v>0</v>
      </c>
      <c r="AE455" s="418" t="s">
        <v>482</v>
      </c>
      <c r="AF455" s="418" t="str">
        <f t="shared" si="21"/>
        <v>??</v>
      </c>
      <c r="AG455" s="454">
        <f t="shared" si="22"/>
        <v>0</v>
      </c>
      <c r="AH455" s="418">
        <f>IF(M455=M454,0,IF(M455=M453,0,IF(M455=M452,0,1)))</f>
        <v>0</v>
      </c>
    </row>
    <row r="456" spans="1:34" ht="12.95" customHeight="1" thickTop="1" thickBot="1">
      <c r="A456" s="1418"/>
      <c r="B456" s="1402"/>
      <c r="C456" s="1441"/>
      <c r="D456" s="1424"/>
      <c r="E456" s="1427"/>
      <c r="F456" s="1402"/>
      <c r="G456" s="1402"/>
      <c r="H456" s="1437"/>
      <c r="I456" s="1399"/>
      <c r="J456" s="1402"/>
      <c r="K456" s="1402"/>
      <c r="L456" s="1402"/>
      <c r="M456" s="455"/>
      <c r="N456" s="456"/>
      <c r="O456" s="457"/>
      <c r="P456" s="458"/>
      <c r="Q456" s="458"/>
      <c r="R456" s="484"/>
      <c r="S456" s="484"/>
      <c r="T456" s="484"/>
      <c r="U456" s="484"/>
      <c r="V456" s="459"/>
      <c r="W456" s="458"/>
      <c r="X456" s="1411"/>
      <c r="Y456" s="1411"/>
      <c r="Z456" s="1430"/>
      <c r="AA456" s="1446"/>
      <c r="AB456" s="1394"/>
      <c r="AC456" s="1431"/>
      <c r="AD456" s="418">
        <f>IF(O456=O455,0,IF(O456=O454,0,IF(O456=O453,0,IF(O456=O452,0,1))))</f>
        <v>0</v>
      </c>
      <c r="AE456" s="418" t="s">
        <v>482</v>
      </c>
      <c r="AF456" s="418" t="str">
        <f t="shared" si="21"/>
        <v>??</v>
      </c>
      <c r="AG456" s="454">
        <f t="shared" si="22"/>
        <v>0</v>
      </c>
      <c r="AH456" s="418">
        <f>IF(M456=M455,0,IF(M456=M454,0,IF(M456=M453,0,IF(M456=M452,0,1))))</f>
        <v>0</v>
      </c>
    </row>
    <row r="457" spans="1:34" ht="12.95" customHeight="1" thickTop="1" thickBot="1">
      <c r="A457" s="1418"/>
      <c r="B457" s="1402"/>
      <c r="C457" s="1441"/>
      <c r="D457" s="1424"/>
      <c r="E457" s="1427"/>
      <c r="F457" s="1402"/>
      <c r="G457" s="1402"/>
      <c r="H457" s="1437"/>
      <c r="I457" s="1399"/>
      <c r="J457" s="1402"/>
      <c r="K457" s="1402"/>
      <c r="L457" s="1402"/>
      <c r="M457" s="455"/>
      <c r="N457" s="456"/>
      <c r="O457" s="457"/>
      <c r="P457" s="458"/>
      <c r="Q457" s="458"/>
      <c r="R457" s="484"/>
      <c r="S457" s="484"/>
      <c r="T457" s="484"/>
      <c r="U457" s="484"/>
      <c r="V457" s="459"/>
      <c r="W457" s="458"/>
      <c r="X457" s="1411"/>
      <c r="Y457" s="1411"/>
      <c r="Z457" s="1430"/>
      <c r="AA457" s="1446"/>
      <c r="AB457" s="1394"/>
      <c r="AC457" s="1431"/>
      <c r="AD457" s="418">
        <f>IF(O457=O456,0,IF(O457=O455,0,IF(O457=O454,0,IF(O457=O453,0,IF(O457=O452,0,1)))))</f>
        <v>0</v>
      </c>
      <c r="AE457" s="418" t="s">
        <v>482</v>
      </c>
      <c r="AF457" s="418" t="str">
        <f t="shared" si="21"/>
        <v>??</v>
      </c>
      <c r="AG457" s="454">
        <f t="shared" si="22"/>
        <v>0</v>
      </c>
      <c r="AH457" s="418">
        <f>IF(M457=M456,0,IF(M457=M455,0,IF(M457=M454,0,IF(M457=M453,0,IF(M457=M452,0,1)))))</f>
        <v>0</v>
      </c>
    </row>
    <row r="458" spans="1:34" ht="12.95" customHeight="1" thickTop="1" thickBot="1">
      <c r="A458" s="1418"/>
      <c r="B458" s="1402"/>
      <c r="C458" s="1441"/>
      <c r="D458" s="1424"/>
      <c r="E458" s="1427"/>
      <c r="F458" s="1402"/>
      <c r="G458" s="1402"/>
      <c r="H458" s="1437"/>
      <c r="I458" s="1399"/>
      <c r="J458" s="1402"/>
      <c r="K458" s="1402"/>
      <c r="L458" s="1402"/>
      <c r="M458" s="455"/>
      <c r="N458" s="456"/>
      <c r="O458" s="457"/>
      <c r="P458" s="458"/>
      <c r="Q458" s="458"/>
      <c r="R458" s="484"/>
      <c r="S458" s="484"/>
      <c r="T458" s="484"/>
      <c r="U458" s="484"/>
      <c r="V458" s="459"/>
      <c r="W458" s="458"/>
      <c r="X458" s="1411"/>
      <c r="Y458" s="1411"/>
      <c r="Z458" s="1434" t="str">
        <f>IF(Z452&gt;9,"Błąd","")</f>
        <v/>
      </c>
      <c r="AA458" s="1446"/>
      <c r="AB458" s="1394"/>
      <c r="AC458" s="1431"/>
      <c r="AD458" s="418">
        <f>IF(O458=O457,0,IF(O458=O456,0,IF(O458=O455,0,IF(O458=O454,0,IF(O458=O453,0,IF(O458=O452,0,1))))))</f>
        <v>0</v>
      </c>
      <c r="AE458" s="418" t="s">
        <v>482</v>
      </c>
      <c r="AF458" s="418" t="str">
        <f t="shared" si="21"/>
        <v>??</v>
      </c>
      <c r="AG458" s="454">
        <f t="shared" si="22"/>
        <v>0</v>
      </c>
      <c r="AH458" s="418">
        <f>IF(M458=M457,0,IF(M458=M456,0,IF(M458=M455,0,IF(M458=M454,0,IF(M458=M453,0,IF(M458=M452,0,1))))))</f>
        <v>0</v>
      </c>
    </row>
    <row r="459" spans="1:34" ht="12.95" customHeight="1" thickTop="1" thickBot="1">
      <c r="A459" s="1418"/>
      <c r="B459" s="1402"/>
      <c r="C459" s="1441"/>
      <c r="D459" s="1424"/>
      <c r="E459" s="1427"/>
      <c r="F459" s="1402"/>
      <c r="G459" s="1402"/>
      <c r="H459" s="1437"/>
      <c r="I459" s="1399"/>
      <c r="J459" s="1402"/>
      <c r="K459" s="1402"/>
      <c r="L459" s="1402"/>
      <c r="M459" s="455"/>
      <c r="N459" s="456"/>
      <c r="O459" s="457"/>
      <c r="P459" s="458"/>
      <c r="Q459" s="458"/>
      <c r="R459" s="459"/>
      <c r="S459" s="459"/>
      <c r="T459" s="459"/>
      <c r="U459" s="459"/>
      <c r="V459" s="459"/>
      <c r="W459" s="458"/>
      <c r="X459" s="1411"/>
      <c r="Y459" s="1411"/>
      <c r="Z459" s="1434"/>
      <c r="AA459" s="1446"/>
      <c r="AB459" s="1394"/>
      <c r="AC459" s="1431"/>
      <c r="AD459" s="418">
        <f>IF(O459=O458,0,IF(O459=O457,0,IF(O459=O456,0,IF(O459=O455,0,IF(O459=O454,0,IF(O459=O453,0,IF(O459=O452,0,1)))))))</f>
        <v>0</v>
      </c>
      <c r="AE459" s="418" t="s">
        <v>482</v>
      </c>
      <c r="AF459" s="418" t="str">
        <f t="shared" si="21"/>
        <v>??</v>
      </c>
      <c r="AG459" s="454">
        <f>AG456</f>
        <v>0</v>
      </c>
      <c r="AH459" s="418">
        <f>IF(M459=M458,0,IF(M459=M457,0,IF(M459=M456,0,IF(M459=M455,0,IF(M459=M454,0,IF(M459=M453,0,IF(M459=M452,0,1)))))))</f>
        <v>0</v>
      </c>
    </row>
    <row r="460" spans="1:34" ht="12.95" customHeight="1" thickTop="1" thickBot="1">
      <c r="A460" s="1418"/>
      <c r="B460" s="1402"/>
      <c r="C460" s="1441"/>
      <c r="D460" s="1424"/>
      <c r="E460" s="1427"/>
      <c r="F460" s="1402"/>
      <c r="G460" s="1402"/>
      <c r="H460" s="1437"/>
      <c r="I460" s="1399"/>
      <c r="J460" s="1402"/>
      <c r="K460" s="1402"/>
      <c r="L460" s="1402"/>
      <c r="M460" s="455"/>
      <c r="N460" s="456"/>
      <c r="O460" s="457"/>
      <c r="P460" s="458"/>
      <c r="Q460" s="458"/>
      <c r="R460" s="459"/>
      <c r="S460" s="459"/>
      <c r="T460" s="459"/>
      <c r="U460" s="459"/>
      <c r="V460" s="459"/>
      <c r="W460" s="458"/>
      <c r="X460" s="1411"/>
      <c r="Y460" s="1411"/>
      <c r="Z460" s="1434"/>
      <c r="AA460" s="1446"/>
      <c r="AB460" s="1394"/>
      <c r="AC460" s="1431"/>
      <c r="AD460" s="418">
        <f>IF(O460=O459,0,IF(O460=O458,0,IF(O460=O457,0,IF(O460=O456,0,IF(O460=O455,0,IF(O460=O454,IF(O460=O453,0,IF(O460=31,0,1))))))))</f>
        <v>0</v>
      </c>
      <c r="AE460" s="418" t="s">
        <v>482</v>
      </c>
      <c r="AF460" s="418" t="str">
        <f t="shared" si="21"/>
        <v>??</v>
      </c>
      <c r="AG460" s="454">
        <f t="shared" si="22"/>
        <v>0</v>
      </c>
      <c r="AH460" s="418">
        <f>IF(M460=M459,0,IF(M460=M458,0,IF(M460=M457,0,IF(M460=M456,0,IF(M460=M455,0,IF(M460=M454,0,IF(M460=M453,0,IF(M460=M452,0,1))))))))</f>
        <v>0</v>
      </c>
    </row>
    <row r="461" spans="1:34" ht="12.95" customHeight="1" thickTop="1" thickBot="1">
      <c r="A461" s="1419"/>
      <c r="B461" s="1403"/>
      <c r="C461" s="1442"/>
      <c r="D461" s="1425"/>
      <c r="E461" s="1428"/>
      <c r="F461" s="1403"/>
      <c r="G461" s="1403"/>
      <c r="H461" s="1438"/>
      <c r="I461" s="1400"/>
      <c r="J461" s="1403"/>
      <c r="K461" s="1403"/>
      <c r="L461" s="1403"/>
      <c r="M461" s="462"/>
      <c r="N461" s="463"/>
      <c r="O461" s="464"/>
      <c r="P461" s="465"/>
      <c r="Q461" s="465"/>
      <c r="R461" s="466"/>
      <c r="S461" s="466"/>
      <c r="T461" s="466"/>
      <c r="U461" s="466"/>
      <c r="V461" s="466"/>
      <c r="W461" s="465"/>
      <c r="X461" s="1412"/>
      <c r="Y461" s="1412"/>
      <c r="Z461" s="1435"/>
      <c r="AA461" s="1446"/>
      <c r="AB461" s="1395"/>
      <c r="AC461" s="1431"/>
      <c r="AD461" s="418">
        <f>IF(O461=O460,0,IF(O461=O459,0,IF(O461=O458,0,IF(O461=O457,0,IF(O461=O456,0,IF(O461=O455,0,IF(O461=O454,0,IF(O461=O453,0,IF(O461=O452,0,1)))))))))</f>
        <v>0</v>
      </c>
      <c r="AE461" s="418" t="s">
        <v>482</v>
      </c>
      <c r="AF461" s="418" t="str">
        <f t="shared" si="21"/>
        <v>??</v>
      </c>
      <c r="AG461" s="454">
        <f t="shared" si="22"/>
        <v>0</v>
      </c>
      <c r="AH461" s="418">
        <f>IF(M461=M460,0,IF(M461=M459,0,IF(M461=M458,0,IF(M461=M457,0,IF(M461=M456,0,IF(M461=M455,0,IF(M461=M454,0,IF(M461=M453,0,IF(M461=M452,0,1)))))))))</f>
        <v>0</v>
      </c>
    </row>
    <row r="462" spans="1:34" ht="12.95" customHeight="1" thickTop="1">
      <c r="A462" s="1418"/>
      <c r="B462" s="1401"/>
      <c r="C462" s="1441"/>
      <c r="D462" s="1423"/>
      <c r="E462" s="1426"/>
      <c r="F462" s="1401"/>
      <c r="G462" s="1401"/>
      <c r="H462" s="1436"/>
      <c r="I462" s="1439" t="s">
        <v>98</v>
      </c>
      <c r="J462" s="1401"/>
      <c r="K462" s="1401"/>
      <c r="L462" s="1401"/>
      <c r="M462" s="447"/>
      <c r="N462" s="448"/>
      <c r="O462" s="449"/>
      <c r="P462" s="450"/>
      <c r="Q462" s="450"/>
      <c r="R462" s="484"/>
      <c r="S462" s="484"/>
      <c r="T462" s="484"/>
      <c r="U462" s="484"/>
      <c r="V462" s="484"/>
      <c r="W462" s="485"/>
      <c r="X462" s="1410">
        <f>SUM(R462:W471)</f>
        <v>0</v>
      </c>
      <c r="Y462" s="1410">
        <f>IF(X462&gt;0,18,0)</f>
        <v>0</v>
      </c>
      <c r="Z462" s="1429">
        <f>IF((X462-Y462)&gt;=0,X462-Y462,0)</f>
        <v>0</v>
      </c>
      <c r="AA462" s="1447">
        <f>IF(X462&lt;Y462,X462,Y462)/IF(Y462=0,1,Y462)</f>
        <v>0</v>
      </c>
      <c r="AB462" s="1393" t="str">
        <f>IF(AA462=1,"pe",IF(AA462&gt;0,"ne",""))</f>
        <v/>
      </c>
      <c r="AC462" s="1396"/>
      <c r="AD462" s="418">
        <v>1</v>
      </c>
      <c r="AE462" s="418" t="s">
        <v>482</v>
      </c>
      <c r="AF462" s="418" t="str">
        <f t="shared" si="21"/>
        <v>??</v>
      </c>
      <c r="AG462" s="454">
        <f>$C462</f>
        <v>0</v>
      </c>
      <c r="AH462" s="419">
        <v>1</v>
      </c>
    </row>
    <row r="463" spans="1:34" ht="12.95" customHeight="1">
      <c r="A463" s="1418"/>
      <c r="B463" s="1402"/>
      <c r="C463" s="1441"/>
      <c r="D463" s="1424"/>
      <c r="E463" s="1427"/>
      <c r="F463" s="1402"/>
      <c r="G463" s="1402"/>
      <c r="H463" s="1437"/>
      <c r="I463" s="1440"/>
      <c r="J463" s="1402"/>
      <c r="K463" s="1402"/>
      <c r="L463" s="1402"/>
      <c r="M463" s="455"/>
      <c r="N463" s="456"/>
      <c r="O463" s="457"/>
      <c r="P463" s="458"/>
      <c r="Q463" s="458"/>
      <c r="R463" s="459"/>
      <c r="S463" s="459"/>
      <c r="T463" s="459"/>
      <c r="U463" s="459"/>
      <c r="V463" s="459"/>
      <c r="W463" s="458"/>
      <c r="X463" s="1411"/>
      <c r="Y463" s="1411"/>
      <c r="Z463" s="1430"/>
      <c r="AA463" s="1448"/>
      <c r="AB463" s="1394"/>
      <c r="AC463" s="1397"/>
      <c r="AD463" s="418">
        <f>IF(O463=O462,0,1)</f>
        <v>0</v>
      </c>
      <c r="AE463" s="418" t="s">
        <v>482</v>
      </c>
      <c r="AF463" s="418" t="str">
        <f t="shared" si="21"/>
        <v>??</v>
      </c>
      <c r="AG463" s="454">
        <f t="shared" si="22"/>
        <v>0</v>
      </c>
      <c r="AH463" s="418">
        <f>IF(M463=M462,0,1)</f>
        <v>0</v>
      </c>
    </row>
    <row r="464" spans="1:34" ht="12.95" customHeight="1">
      <c r="A464" s="1418"/>
      <c r="B464" s="1402"/>
      <c r="C464" s="1441"/>
      <c r="D464" s="1424"/>
      <c r="E464" s="1427"/>
      <c r="F464" s="1402"/>
      <c r="G464" s="1402"/>
      <c r="H464" s="1437"/>
      <c r="I464" s="1399"/>
      <c r="J464" s="1402"/>
      <c r="K464" s="1402"/>
      <c r="L464" s="1402"/>
      <c r="M464" s="455"/>
      <c r="N464" s="456"/>
      <c r="O464" s="457"/>
      <c r="P464" s="458"/>
      <c r="Q464" s="458"/>
      <c r="R464" s="459"/>
      <c r="S464" s="459"/>
      <c r="T464" s="459"/>
      <c r="U464" s="459"/>
      <c r="V464" s="459"/>
      <c r="W464" s="458"/>
      <c r="X464" s="1411"/>
      <c r="Y464" s="1411"/>
      <c r="Z464" s="1430"/>
      <c r="AA464" s="1448"/>
      <c r="AB464" s="1394"/>
      <c r="AC464" s="1397"/>
      <c r="AD464" s="418">
        <f>IF(O464=O463,0,IF(O464=O462,0,1))</f>
        <v>0</v>
      </c>
      <c r="AE464" s="418" t="s">
        <v>482</v>
      </c>
      <c r="AF464" s="418" t="str">
        <f t="shared" si="21"/>
        <v>??</v>
      </c>
      <c r="AG464" s="454">
        <f t="shared" si="22"/>
        <v>0</v>
      </c>
      <c r="AH464" s="418">
        <f>IF(M464=M463,0,IF(M464=M462,0,1))</f>
        <v>0</v>
      </c>
    </row>
    <row r="465" spans="1:34" ht="12.95" customHeight="1">
      <c r="A465" s="1418"/>
      <c r="B465" s="1402"/>
      <c r="C465" s="1441"/>
      <c r="D465" s="1424"/>
      <c r="E465" s="1427"/>
      <c r="F465" s="1402"/>
      <c r="G465" s="1402"/>
      <c r="H465" s="1437"/>
      <c r="I465" s="1399"/>
      <c r="J465" s="1402"/>
      <c r="K465" s="1402"/>
      <c r="L465" s="1402"/>
      <c r="M465" s="455"/>
      <c r="N465" s="456"/>
      <c r="O465" s="457"/>
      <c r="P465" s="458"/>
      <c r="Q465" s="458"/>
      <c r="R465" s="459"/>
      <c r="S465" s="459"/>
      <c r="T465" s="459"/>
      <c r="U465" s="459"/>
      <c r="V465" s="459"/>
      <c r="W465" s="458"/>
      <c r="X465" s="1411"/>
      <c r="Y465" s="1411"/>
      <c r="Z465" s="1430"/>
      <c r="AA465" s="1448"/>
      <c r="AB465" s="1394"/>
      <c r="AC465" s="1397"/>
      <c r="AD465" s="418">
        <f>IF(O465=O464,0,IF(O465=O463,0,IF(O465=O462,0,1)))</f>
        <v>0</v>
      </c>
      <c r="AE465" s="418" t="s">
        <v>482</v>
      </c>
      <c r="AF465" s="418" t="str">
        <f t="shared" si="21"/>
        <v>??</v>
      </c>
      <c r="AG465" s="454">
        <f t="shared" si="22"/>
        <v>0</v>
      </c>
      <c r="AH465" s="418">
        <f>IF(M465=M464,0,IF(M465=M463,0,IF(M465=M462,0,1)))</f>
        <v>0</v>
      </c>
    </row>
    <row r="466" spans="1:34" ht="12.95" customHeight="1">
      <c r="A466" s="1418"/>
      <c r="B466" s="1402"/>
      <c r="C466" s="1441"/>
      <c r="D466" s="1424"/>
      <c r="E466" s="1427"/>
      <c r="F466" s="1402"/>
      <c r="G466" s="1402"/>
      <c r="H466" s="1437"/>
      <c r="I466" s="1399"/>
      <c r="J466" s="1402"/>
      <c r="K466" s="1402"/>
      <c r="L466" s="1402"/>
      <c r="M466" s="455"/>
      <c r="N466" s="456"/>
      <c r="O466" s="457"/>
      <c r="P466" s="458"/>
      <c r="Q466" s="458"/>
      <c r="R466" s="484"/>
      <c r="S466" s="484"/>
      <c r="T466" s="484"/>
      <c r="U466" s="484"/>
      <c r="V466" s="459"/>
      <c r="W466" s="458"/>
      <c r="X466" s="1411"/>
      <c r="Y466" s="1411"/>
      <c r="Z466" s="1430"/>
      <c r="AA466" s="1448"/>
      <c r="AB466" s="1394"/>
      <c r="AC466" s="1397"/>
      <c r="AD466" s="418">
        <f>IF(O466=O465,0,IF(O466=O464,0,IF(O466=O463,0,IF(O466=O462,0,1))))</f>
        <v>0</v>
      </c>
      <c r="AE466" s="418" t="s">
        <v>482</v>
      </c>
      <c r="AF466" s="418" t="str">
        <f t="shared" si="21"/>
        <v>??</v>
      </c>
      <c r="AG466" s="454">
        <f t="shared" si="22"/>
        <v>0</v>
      </c>
      <c r="AH466" s="418">
        <f>IF(M466=M465,0,IF(M466=M464,0,IF(M466=M463,0,IF(M466=M462,0,1))))</f>
        <v>0</v>
      </c>
    </row>
    <row r="467" spans="1:34" ht="12.95" customHeight="1">
      <c r="A467" s="1418"/>
      <c r="B467" s="1402"/>
      <c r="C467" s="1441"/>
      <c r="D467" s="1424"/>
      <c r="E467" s="1427"/>
      <c r="F467" s="1402"/>
      <c r="G467" s="1402"/>
      <c r="H467" s="1437"/>
      <c r="I467" s="1399"/>
      <c r="J467" s="1402"/>
      <c r="K467" s="1402"/>
      <c r="L467" s="1402"/>
      <c r="M467" s="455"/>
      <c r="N467" s="456"/>
      <c r="O467" s="457"/>
      <c r="P467" s="458"/>
      <c r="Q467" s="458"/>
      <c r="R467" s="484"/>
      <c r="S467" s="484"/>
      <c r="T467" s="484"/>
      <c r="U467" s="484"/>
      <c r="V467" s="459"/>
      <c r="W467" s="458"/>
      <c r="X467" s="1411"/>
      <c r="Y467" s="1411"/>
      <c r="Z467" s="1430"/>
      <c r="AA467" s="1448"/>
      <c r="AB467" s="1394"/>
      <c r="AC467" s="1397"/>
      <c r="AD467" s="418">
        <f>IF(O467=O466,0,IF(O467=O465,0,IF(O467=O464,0,IF(O467=O463,0,IF(O467=O462,0,1)))))</f>
        <v>0</v>
      </c>
      <c r="AE467" s="418" t="s">
        <v>482</v>
      </c>
      <c r="AF467" s="418" t="str">
        <f t="shared" si="21"/>
        <v>??</v>
      </c>
      <c r="AG467" s="454">
        <f t="shared" si="22"/>
        <v>0</v>
      </c>
      <c r="AH467" s="418">
        <f>IF(M467=M466,0,IF(M467=M465,0,IF(M467=M464,0,IF(M467=M463,0,IF(M467=M462,0,1)))))</f>
        <v>0</v>
      </c>
    </row>
    <row r="468" spans="1:34" ht="12.95" customHeight="1">
      <c r="A468" s="1418"/>
      <c r="B468" s="1402"/>
      <c r="C468" s="1441"/>
      <c r="D468" s="1424"/>
      <c r="E468" s="1427"/>
      <c r="F468" s="1402"/>
      <c r="G468" s="1402"/>
      <c r="H468" s="1437"/>
      <c r="I468" s="1399"/>
      <c r="J468" s="1402"/>
      <c r="K468" s="1402"/>
      <c r="L468" s="1402"/>
      <c r="M468" s="455"/>
      <c r="N468" s="456"/>
      <c r="O468" s="457"/>
      <c r="P468" s="458"/>
      <c r="Q468" s="458"/>
      <c r="R468" s="484"/>
      <c r="S468" s="484"/>
      <c r="T468" s="484"/>
      <c r="U468" s="484"/>
      <c r="V468" s="459"/>
      <c r="W468" s="458"/>
      <c r="X468" s="1411"/>
      <c r="Y468" s="1411"/>
      <c r="Z468" s="1434" t="str">
        <f>IF(Z462&gt;9,"Błąd","")</f>
        <v/>
      </c>
      <c r="AA468" s="1448"/>
      <c r="AB468" s="1394"/>
      <c r="AC468" s="1397"/>
      <c r="AD468" s="418">
        <f>IF(O468=O467,0,IF(O468=O466,0,IF(O468=O465,0,IF(O468=O464,0,IF(O468=O463,0,IF(O468=O462,0,1))))))</f>
        <v>0</v>
      </c>
      <c r="AE468" s="418" t="s">
        <v>482</v>
      </c>
      <c r="AF468" s="418" t="str">
        <f t="shared" si="21"/>
        <v>??</v>
      </c>
      <c r="AG468" s="454">
        <f t="shared" si="22"/>
        <v>0</v>
      </c>
      <c r="AH468" s="418">
        <f>IF(M468=M467,0,IF(M468=M466,0,IF(M468=M465,0,IF(M468=M464,0,IF(M468=M463,0,IF(M468=M462,0,1))))))</f>
        <v>0</v>
      </c>
    </row>
    <row r="469" spans="1:34" ht="12.95" customHeight="1">
      <c r="A469" s="1418"/>
      <c r="B469" s="1402"/>
      <c r="C469" s="1441"/>
      <c r="D469" s="1424"/>
      <c r="E469" s="1427"/>
      <c r="F469" s="1402"/>
      <c r="G469" s="1402"/>
      <c r="H469" s="1437"/>
      <c r="I469" s="1399"/>
      <c r="J469" s="1402"/>
      <c r="K469" s="1402"/>
      <c r="L469" s="1402"/>
      <c r="M469" s="455"/>
      <c r="N469" s="456"/>
      <c r="O469" s="457"/>
      <c r="P469" s="458"/>
      <c r="Q469" s="458"/>
      <c r="R469" s="459"/>
      <c r="S469" s="459"/>
      <c r="T469" s="459"/>
      <c r="U469" s="459"/>
      <c r="V469" s="459"/>
      <c r="W469" s="458"/>
      <c r="X469" s="1411"/>
      <c r="Y469" s="1411"/>
      <c r="Z469" s="1434"/>
      <c r="AA469" s="1448"/>
      <c r="AB469" s="1394"/>
      <c r="AC469" s="1397"/>
      <c r="AD469" s="418">
        <f>IF(O469=O468,0,IF(O469=O467,0,IF(O469=O466,0,IF(O469=O465,0,IF(O469=O464,0,IF(O469=O463,0,IF(O469=O462,0,1)))))))</f>
        <v>0</v>
      </c>
      <c r="AE469" s="418" t="s">
        <v>482</v>
      </c>
      <c r="AF469" s="418" t="str">
        <f t="shared" si="21"/>
        <v>??</v>
      </c>
      <c r="AG469" s="454">
        <f>AG466</f>
        <v>0</v>
      </c>
      <c r="AH469" s="418">
        <f>IF(M469=M468,0,IF(M469=M467,0,IF(M469=M466,0,IF(M469=M465,0,IF(M469=M464,0,IF(M469=M463,0,IF(M469=M462,0,1)))))))</f>
        <v>0</v>
      </c>
    </row>
    <row r="470" spans="1:34" ht="12.95" customHeight="1">
      <c r="A470" s="1418"/>
      <c r="B470" s="1402"/>
      <c r="C470" s="1441"/>
      <c r="D470" s="1424"/>
      <c r="E470" s="1427"/>
      <c r="F470" s="1402"/>
      <c r="G470" s="1402"/>
      <c r="H470" s="1437"/>
      <c r="I470" s="1399"/>
      <c r="J470" s="1402"/>
      <c r="K470" s="1402"/>
      <c r="L470" s="1402"/>
      <c r="M470" s="455"/>
      <c r="N470" s="456"/>
      <c r="O470" s="457"/>
      <c r="P470" s="458"/>
      <c r="Q470" s="458"/>
      <c r="R470" s="459"/>
      <c r="S470" s="459"/>
      <c r="T470" s="459"/>
      <c r="U470" s="459"/>
      <c r="V470" s="459"/>
      <c r="W470" s="458"/>
      <c r="X470" s="1411"/>
      <c r="Y470" s="1411"/>
      <c r="Z470" s="1434"/>
      <c r="AA470" s="1448"/>
      <c r="AB470" s="1394"/>
      <c r="AC470" s="1397"/>
      <c r="AD470" s="418">
        <f>IF(O470=O469,0,IF(O470=O468,0,IF(O470=O467,0,IF(O470=O466,0,IF(O470=O465,0,IF(O470=O464,0,IF(O470=O463,0,IF(O470=31,0,1))))))))</f>
        <v>0</v>
      </c>
      <c r="AE470" s="418" t="s">
        <v>482</v>
      </c>
      <c r="AF470" s="418" t="str">
        <f t="shared" si="21"/>
        <v>??</v>
      </c>
      <c r="AG470" s="454">
        <f t="shared" si="22"/>
        <v>0</v>
      </c>
      <c r="AH470" s="418">
        <f>IF(M470=M469,0,IF(M470=M468,0,IF(M470=M467,0,IF(M470=M466,0,IF(M470=M465,0,IF(M470=M464,0,IF(M470=M463,0,IF(M470=M462,0,1))))))))</f>
        <v>0</v>
      </c>
    </row>
    <row r="471" spans="1:34" ht="12.95" customHeight="1" thickBot="1">
      <c r="A471" s="1419"/>
      <c r="B471" s="1403"/>
      <c r="C471" s="1442"/>
      <c r="D471" s="1425"/>
      <c r="E471" s="1428"/>
      <c r="F471" s="1403"/>
      <c r="G471" s="1403"/>
      <c r="H471" s="1438"/>
      <c r="I471" s="1400"/>
      <c r="J471" s="1403"/>
      <c r="K471" s="1403"/>
      <c r="L471" s="1403"/>
      <c r="M471" s="462"/>
      <c r="N471" s="463"/>
      <c r="O471" s="464"/>
      <c r="P471" s="465"/>
      <c r="Q471" s="465"/>
      <c r="R471" s="466"/>
      <c r="S471" s="466"/>
      <c r="T471" s="466"/>
      <c r="U471" s="466"/>
      <c r="V471" s="466"/>
      <c r="W471" s="465"/>
      <c r="X471" s="1412"/>
      <c r="Y471" s="1412"/>
      <c r="Z471" s="1435"/>
      <c r="AA471" s="1449"/>
      <c r="AB471" s="1395"/>
      <c r="AC471" s="1398"/>
      <c r="AD471" s="418">
        <f>IF(O471=O470,0,IF(O471=O469,0,IF(O471=O468,0,IF(O471=O467,0,IF(O471=O466,0,IF(O471=O465,0,IF(O471=O464,0,IF(O471=O463,0,IF(O471=O462,0,1)))))))))</f>
        <v>0</v>
      </c>
      <c r="AE471" s="418" t="s">
        <v>482</v>
      </c>
      <c r="AF471" s="418" t="str">
        <f t="shared" si="21"/>
        <v>??</v>
      </c>
      <c r="AG471" s="454">
        <f t="shared" si="22"/>
        <v>0</v>
      </c>
      <c r="AH471" s="418">
        <f>IF(M471=M470,0,IF(M471=M469,0,IF(M471=M468,0,IF(M471=M467,0,IF(M471=M466,0,IF(M471=M465,0,IF(M471=M464,0,IF(M471=M463,0,IF(M471=M462,0,1)))))))))</f>
        <v>0</v>
      </c>
    </row>
    <row r="472" spans="1:34" ht="12.95" customHeight="1" thickTop="1" thickBot="1">
      <c r="A472" s="1418"/>
      <c r="B472" s="1401"/>
      <c r="C472" s="1441"/>
      <c r="D472" s="1423"/>
      <c r="E472" s="1426"/>
      <c r="F472" s="1401"/>
      <c r="G472" s="1401"/>
      <c r="H472" s="1436"/>
      <c r="I472" s="1439" t="s">
        <v>98</v>
      </c>
      <c r="J472" s="1401"/>
      <c r="K472" s="1401"/>
      <c r="L472" s="1401"/>
      <c r="M472" s="447"/>
      <c r="N472" s="448"/>
      <c r="O472" s="449"/>
      <c r="P472" s="450"/>
      <c r="Q472" s="450"/>
      <c r="R472" s="484"/>
      <c r="S472" s="484"/>
      <c r="T472" s="484"/>
      <c r="U472" s="484"/>
      <c r="V472" s="484"/>
      <c r="W472" s="485"/>
      <c r="X472" s="1410">
        <f>SUM(R472:W481)</f>
        <v>0</v>
      </c>
      <c r="Y472" s="1410">
        <f>IF(X472&gt;0,18,0)</f>
        <v>0</v>
      </c>
      <c r="Z472" s="1429">
        <f>IF((X472-Y472)&gt;=0,X472-Y472,0)</f>
        <v>0</v>
      </c>
      <c r="AA472" s="1447">
        <f>IF(X472&lt;Y472,X472,Y472)/IF(Y472=0,1,Y472)</f>
        <v>0</v>
      </c>
      <c r="AB472" s="1393" t="str">
        <f>IF(AA472=1,"pe",IF(AA472&gt;0,"ne",""))</f>
        <v/>
      </c>
      <c r="AC472" s="1431"/>
      <c r="AD472" s="418">
        <v>1</v>
      </c>
      <c r="AE472" s="418" t="s">
        <v>482</v>
      </c>
      <c r="AF472" s="418" t="str">
        <f t="shared" si="21"/>
        <v>??</v>
      </c>
      <c r="AG472" s="454">
        <f>$C472</f>
        <v>0</v>
      </c>
      <c r="AH472" s="419">
        <v>1</v>
      </c>
    </row>
    <row r="473" spans="1:34" ht="12.95" customHeight="1" thickTop="1" thickBot="1">
      <c r="A473" s="1418"/>
      <c r="B473" s="1402"/>
      <c r="C473" s="1441"/>
      <c r="D473" s="1424"/>
      <c r="E473" s="1427"/>
      <c r="F473" s="1402"/>
      <c r="G473" s="1402"/>
      <c r="H473" s="1437"/>
      <c r="I473" s="1440"/>
      <c r="J473" s="1402"/>
      <c r="K473" s="1402"/>
      <c r="L473" s="1402"/>
      <c r="M473" s="455"/>
      <c r="N473" s="456"/>
      <c r="O473" s="457"/>
      <c r="P473" s="458"/>
      <c r="Q473" s="458"/>
      <c r="R473" s="459"/>
      <c r="S473" s="459"/>
      <c r="T473" s="459"/>
      <c r="U473" s="459"/>
      <c r="V473" s="459"/>
      <c r="W473" s="458"/>
      <c r="X473" s="1411"/>
      <c r="Y473" s="1411"/>
      <c r="Z473" s="1430"/>
      <c r="AA473" s="1448"/>
      <c r="AB473" s="1394"/>
      <c r="AC473" s="1431"/>
      <c r="AD473" s="418">
        <f>IF(O473=O472,0,1)</f>
        <v>0</v>
      </c>
      <c r="AE473" s="418" t="s">
        <v>482</v>
      </c>
      <c r="AF473" s="418" t="str">
        <f t="shared" si="21"/>
        <v>??</v>
      </c>
      <c r="AG473" s="454">
        <f t="shared" si="22"/>
        <v>0</v>
      </c>
      <c r="AH473" s="418">
        <f>IF(M473=M472,0,1)</f>
        <v>0</v>
      </c>
    </row>
    <row r="474" spans="1:34" ht="12.95" customHeight="1" thickTop="1" thickBot="1">
      <c r="A474" s="1418"/>
      <c r="B474" s="1402"/>
      <c r="C474" s="1441"/>
      <c r="D474" s="1424"/>
      <c r="E474" s="1427"/>
      <c r="F474" s="1402"/>
      <c r="G474" s="1402"/>
      <c r="H474" s="1437"/>
      <c r="I474" s="1399"/>
      <c r="J474" s="1402"/>
      <c r="K474" s="1402"/>
      <c r="L474" s="1402"/>
      <c r="M474" s="455"/>
      <c r="N474" s="456"/>
      <c r="O474" s="457"/>
      <c r="P474" s="458"/>
      <c r="Q474" s="458"/>
      <c r="R474" s="459"/>
      <c r="S474" s="459"/>
      <c r="T474" s="459"/>
      <c r="U474" s="459"/>
      <c r="V474" s="459"/>
      <c r="W474" s="458"/>
      <c r="X474" s="1411"/>
      <c r="Y474" s="1411"/>
      <c r="Z474" s="1430"/>
      <c r="AA474" s="1448"/>
      <c r="AB474" s="1394"/>
      <c r="AC474" s="1431"/>
      <c r="AD474" s="418">
        <f>IF(O474=O473,0,IF(O474=O472,0,1))</f>
        <v>0</v>
      </c>
      <c r="AE474" s="418" t="s">
        <v>482</v>
      </c>
      <c r="AF474" s="418" t="str">
        <f t="shared" si="21"/>
        <v>??</v>
      </c>
      <c r="AG474" s="454">
        <f t="shared" ref="AG474:AG537" si="24">AG473</f>
        <v>0</v>
      </c>
      <c r="AH474" s="418">
        <f>IF(M474=M473,0,IF(M474=M472,0,1))</f>
        <v>0</v>
      </c>
    </row>
    <row r="475" spans="1:34" ht="12.95" customHeight="1" thickTop="1" thickBot="1">
      <c r="A475" s="1418"/>
      <c r="B475" s="1402"/>
      <c r="C475" s="1441"/>
      <c r="D475" s="1424"/>
      <c r="E475" s="1427"/>
      <c r="F475" s="1402"/>
      <c r="G475" s="1402"/>
      <c r="H475" s="1437"/>
      <c r="I475" s="1399"/>
      <c r="J475" s="1402"/>
      <c r="K475" s="1402"/>
      <c r="L475" s="1402"/>
      <c r="M475" s="455"/>
      <c r="N475" s="456"/>
      <c r="O475" s="457"/>
      <c r="P475" s="458"/>
      <c r="Q475" s="458"/>
      <c r="R475" s="459"/>
      <c r="S475" s="459"/>
      <c r="T475" s="459"/>
      <c r="U475" s="459"/>
      <c r="V475" s="459"/>
      <c r="W475" s="458"/>
      <c r="X475" s="1411"/>
      <c r="Y475" s="1411"/>
      <c r="Z475" s="1430"/>
      <c r="AA475" s="1448"/>
      <c r="AB475" s="1394"/>
      <c r="AC475" s="1431"/>
      <c r="AD475" s="418">
        <f>IF(O475=O474,0,IF(O475=O473,0,IF(O475=O472,0,1)))</f>
        <v>0</v>
      </c>
      <c r="AE475" s="418" t="s">
        <v>482</v>
      </c>
      <c r="AF475" s="418" t="str">
        <f t="shared" si="21"/>
        <v>??</v>
      </c>
      <c r="AG475" s="454">
        <f t="shared" si="24"/>
        <v>0</v>
      </c>
      <c r="AH475" s="418">
        <f>IF(M475=M474,0,IF(M475=M473,0,IF(M475=M472,0,1)))</f>
        <v>0</v>
      </c>
    </row>
    <row r="476" spans="1:34" ht="12.95" customHeight="1" thickTop="1" thickBot="1">
      <c r="A476" s="1418"/>
      <c r="B476" s="1402"/>
      <c r="C476" s="1441"/>
      <c r="D476" s="1424"/>
      <c r="E476" s="1427"/>
      <c r="F476" s="1402"/>
      <c r="G476" s="1402"/>
      <c r="H476" s="1437"/>
      <c r="I476" s="1399"/>
      <c r="J476" s="1402"/>
      <c r="K476" s="1402"/>
      <c r="L476" s="1402"/>
      <c r="M476" s="455"/>
      <c r="N476" s="456"/>
      <c r="O476" s="457"/>
      <c r="P476" s="458"/>
      <c r="Q476" s="458"/>
      <c r="R476" s="484"/>
      <c r="S476" s="484"/>
      <c r="T476" s="484"/>
      <c r="U476" s="484"/>
      <c r="V476" s="459"/>
      <c r="W476" s="458"/>
      <c r="X476" s="1411"/>
      <c r="Y476" s="1411"/>
      <c r="Z476" s="1430"/>
      <c r="AA476" s="1448"/>
      <c r="AB476" s="1394"/>
      <c r="AC476" s="1431"/>
      <c r="AD476" s="418">
        <f>IF(O476=O475,0,IF(O476=O474,0,IF(O476=O473,0,IF(O476=O472,0,1))))</f>
        <v>0</v>
      </c>
      <c r="AE476" s="418" t="s">
        <v>482</v>
      </c>
      <c r="AF476" s="418" t="str">
        <f t="shared" si="21"/>
        <v>??</v>
      </c>
      <c r="AG476" s="454">
        <f t="shared" si="24"/>
        <v>0</v>
      </c>
      <c r="AH476" s="418">
        <f>IF(M476=M475,0,IF(M476=M474,0,IF(M476=M473,0,IF(M476=M472,0,1))))</f>
        <v>0</v>
      </c>
    </row>
    <row r="477" spans="1:34" ht="12.95" customHeight="1" thickTop="1" thickBot="1">
      <c r="A477" s="1418"/>
      <c r="B477" s="1402"/>
      <c r="C477" s="1441"/>
      <c r="D477" s="1424"/>
      <c r="E477" s="1427"/>
      <c r="F477" s="1402"/>
      <c r="G477" s="1402"/>
      <c r="H477" s="1437"/>
      <c r="I477" s="1399"/>
      <c r="J477" s="1402"/>
      <c r="K477" s="1402"/>
      <c r="L477" s="1402"/>
      <c r="M477" s="455"/>
      <c r="N477" s="456"/>
      <c r="O477" s="457"/>
      <c r="P477" s="458"/>
      <c r="Q477" s="458"/>
      <c r="R477" s="484"/>
      <c r="S477" s="484"/>
      <c r="T477" s="484"/>
      <c r="U477" s="484"/>
      <c r="V477" s="459"/>
      <c r="W477" s="458"/>
      <c r="X477" s="1411"/>
      <c r="Y477" s="1411"/>
      <c r="Z477" s="1430"/>
      <c r="AA477" s="1448"/>
      <c r="AB477" s="1394"/>
      <c r="AC477" s="1431"/>
      <c r="AD477" s="418">
        <f>IF(O477=O476,0,IF(O477=O475,0,IF(O477=O474,0,IF(O477=O473,0,IF(O477=O472,0,1)))))</f>
        <v>0</v>
      </c>
      <c r="AE477" s="418" t="s">
        <v>482</v>
      </c>
      <c r="AF477" s="418" t="str">
        <f t="shared" si="21"/>
        <v>??</v>
      </c>
      <c r="AG477" s="454">
        <f t="shared" si="24"/>
        <v>0</v>
      </c>
      <c r="AH477" s="418">
        <f>IF(M477=M476,0,IF(M477=M475,0,IF(M477=M474,0,IF(M477=M473,0,IF(M477=M472,0,1)))))</f>
        <v>0</v>
      </c>
    </row>
    <row r="478" spans="1:34" ht="12.95" customHeight="1" thickTop="1" thickBot="1">
      <c r="A478" s="1418"/>
      <c r="B478" s="1402"/>
      <c r="C478" s="1441"/>
      <c r="D478" s="1424"/>
      <c r="E478" s="1427"/>
      <c r="F478" s="1402"/>
      <c r="G478" s="1402"/>
      <c r="H478" s="1437"/>
      <c r="I478" s="1399"/>
      <c r="J478" s="1402"/>
      <c r="K478" s="1402"/>
      <c r="L478" s="1402"/>
      <c r="M478" s="455"/>
      <c r="N478" s="456"/>
      <c r="O478" s="457"/>
      <c r="P478" s="458"/>
      <c r="Q478" s="458"/>
      <c r="R478" s="484"/>
      <c r="S478" s="484"/>
      <c r="T478" s="484"/>
      <c r="U478" s="484"/>
      <c r="V478" s="459"/>
      <c r="W478" s="458"/>
      <c r="X478" s="1411"/>
      <c r="Y478" s="1411"/>
      <c r="Z478" s="1434" t="str">
        <f>IF(Z472&gt;9,"Błąd","")</f>
        <v/>
      </c>
      <c r="AA478" s="1448"/>
      <c r="AB478" s="1394"/>
      <c r="AC478" s="1431"/>
      <c r="AD478" s="418">
        <f>IF(O478=O477,0,IF(O478=O476,0,IF(O478=O475,0,IF(O478=O474,0,IF(O478=O473,0,IF(O478=O472,0,1))))))</f>
        <v>0</v>
      </c>
      <c r="AE478" s="418" t="s">
        <v>482</v>
      </c>
      <c r="AF478" s="418" t="str">
        <f t="shared" si="21"/>
        <v>??</v>
      </c>
      <c r="AG478" s="454">
        <f t="shared" si="24"/>
        <v>0</v>
      </c>
      <c r="AH478" s="418">
        <f>IF(M478=M477,0,IF(M478=M476,0,IF(M478=M475,0,IF(M478=M474,0,IF(M478=M473,0,IF(M478=M472,0,1))))))</f>
        <v>0</v>
      </c>
    </row>
    <row r="479" spans="1:34" ht="12.95" customHeight="1" thickTop="1" thickBot="1">
      <c r="A479" s="1418"/>
      <c r="B479" s="1402"/>
      <c r="C479" s="1441"/>
      <c r="D479" s="1424"/>
      <c r="E479" s="1427"/>
      <c r="F479" s="1402"/>
      <c r="G479" s="1402"/>
      <c r="H479" s="1437"/>
      <c r="I479" s="1399"/>
      <c r="J479" s="1402"/>
      <c r="K479" s="1402"/>
      <c r="L479" s="1402"/>
      <c r="M479" s="455"/>
      <c r="N479" s="456"/>
      <c r="O479" s="457"/>
      <c r="P479" s="458"/>
      <c r="Q479" s="458"/>
      <c r="R479" s="459"/>
      <c r="S479" s="459"/>
      <c r="T479" s="459"/>
      <c r="U479" s="459"/>
      <c r="V479" s="459"/>
      <c r="W479" s="458"/>
      <c r="X479" s="1411"/>
      <c r="Y479" s="1411"/>
      <c r="Z479" s="1434"/>
      <c r="AA479" s="1448"/>
      <c r="AB479" s="1394"/>
      <c r="AC479" s="1431"/>
      <c r="AD479" s="418">
        <f>IF(O479=O478,0,IF(O479=O477,0,IF(O479=O476,0,IF(O479=O475,0,IF(O479=O474,0,IF(O479=O473,0,IF(O479=O472,0,1)))))))</f>
        <v>0</v>
      </c>
      <c r="AE479" s="418" t="s">
        <v>482</v>
      </c>
      <c r="AF479" s="418" t="str">
        <f t="shared" si="21"/>
        <v>??</v>
      </c>
      <c r="AG479" s="454">
        <f>AG476</f>
        <v>0</v>
      </c>
      <c r="AH479" s="418">
        <f>IF(M479=M478,0,IF(M479=M477,0,IF(M479=M476,0,IF(M479=M475,0,IF(M479=M474,0,IF(M479=M473,0,IF(M479=M472,0,1)))))))</f>
        <v>0</v>
      </c>
    </row>
    <row r="480" spans="1:34" ht="12.95" customHeight="1" thickTop="1" thickBot="1">
      <c r="A480" s="1418"/>
      <c r="B480" s="1402"/>
      <c r="C480" s="1441"/>
      <c r="D480" s="1424"/>
      <c r="E480" s="1427"/>
      <c r="F480" s="1402"/>
      <c r="G480" s="1402"/>
      <c r="H480" s="1437"/>
      <c r="I480" s="1399"/>
      <c r="J480" s="1402"/>
      <c r="K480" s="1402"/>
      <c r="L480" s="1402"/>
      <c r="M480" s="455"/>
      <c r="N480" s="456"/>
      <c r="O480" s="457"/>
      <c r="P480" s="458"/>
      <c r="Q480" s="458"/>
      <c r="R480" s="459"/>
      <c r="S480" s="459"/>
      <c r="T480" s="459"/>
      <c r="U480" s="459"/>
      <c r="V480" s="459"/>
      <c r="W480" s="458"/>
      <c r="X480" s="1411"/>
      <c r="Y480" s="1411"/>
      <c r="Z480" s="1434"/>
      <c r="AA480" s="1448"/>
      <c r="AB480" s="1394"/>
      <c r="AC480" s="1431"/>
      <c r="AD480" s="418">
        <f>IF(O480=O479,0,IF(O480=O478,0,IF(O480=O477,0,IF(O480=O476,0,IF(O480=O475,0,IF(O480=O474,0,IF(O480=O473,0,IF(O480=31,0,1))))))))</f>
        <v>0</v>
      </c>
      <c r="AE480" s="418" t="s">
        <v>482</v>
      </c>
      <c r="AF480" s="418" t="str">
        <f t="shared" si="21"/>
        <v>??</v>
      </c>
      <c r="AG480" s="454">
        <f t="shared" si="24"/>
        <v>0</v>
      </c>
      <c r="AH480" s="418">
        <f>IF(M480=M479,0,IF(M480=M478,0,IF(M480=M477,0,IF(M480=M476,0,IF(M480=M475,0,IF(M480=M474,0,IF(M480=M473,0,IF(M480=M472,0,1))))))))</f>
        <v>0</v>
      </c>
    </row>
    <row r="481" spans="1:34" ht="12.95" customHeight="1" thickTop="1" thickBot="1">
      <c r="A481" s="1419"/>
      <c r="B481" s="1403"/>
      <c r="C481" s="1442"/>
      <c r="D481" s="1425"/>
      <c r="E481" s="1428"/>
      <c r="F481" s="1403"/>
      <c r="G481" s="1403"/>
      <c r="H481" s="1438"/>
      <c r="I481" s="1400"/>
      <c r="J481" s="1403"/>
      <c r="K481" s="1403"/>
      <c r="L481" s="1403"/>
      <c r="M481" s="462"/>
      <c r="N481" s="463"/>
      <c r="O481" s="464"/>
      <c r="P481" s="465"/>
      <c r="Q481" s="465"/>
      <c r="R481" s="466"/>
      <c r="S481" s="466"/>
      <c r="T481" s="466"/>
      <c r="U481" s="466"/>
      <c r="V481" s="466"/>
      <c r="W481" s="465"/>
      <c r="X481" s="1412"/>
      <c r="Y481" s="1412"/>
      <c r="Z481" s="1435"/>
      <c r="AA481" s="1449"/>
      <c r="AB481" s="1395"/>
      <c r="AC481" s="1431"/>
      <c r="AD481" s="418">
        <f>IF(O481=O480,0,IF(O481=O479,0,IF(O481=O478,0,IF(O481=O477,0,IF(O481=O476,0,IF(O481=O475,0,IF(O481=O474,0,IF(O481=O473,0,IF(O481=O472,0,1)))))))))</f>
        <v>0</v>
      </c>
      <c r="AE481" s="418" t="s">
        <v>482</v>
      </c>
      <c r="AF481" s="418" t="str">
        <f t="shared" si="21"/>
        <v>??</v>
      </c>
      <c r="AG481" s="454">
        <f t="shared" si="24"/>
        <v>0</v>
      </c>
      <c r="AH481" s="418">
        <f>IF(M481=M480,0,IF(M481=M479,0,IF(M481=M478,0,IF(M481=M477,0,IF(M481=M476,0,IF(M481=M475,0,IF(M481=M474,0,IF(M481=M473,0,IF(M481=M472,0,1)))))))))</f>
        <v>0</v>
      </c>
    </row>
    <row r="482" spans="1:34" ht="12.95" customHeight="1" thickTop="1" thickBot="1">
      <c r="A482" s="1418"/>
      <c r="B482" s="1401"/>
      <c r="C482" s="1441"/>
      <c r="D482" s="1423"/>
      <c r="E482" s="1426"/>
      <c r="F482" s="1401"/>
      <c r="G482" s="1401"/>
      <c r="H482" s="1436"/>
      <c r="I482" s="1439" t="s">
        <v>98</v>
      </c>
      <c r="J482" s="1401"/>
      <c r="K482" s="1401"/>
      <c r="L482" s="1401"/>
      <c r="M482" s="447"/>
      <c r="N482" s="448"/>
      <c r="O482" s="449"/>
      <c r="P482" s="450"/>
      <c r="Q482" s="450"/>
      <c r="R482" s="484"/>
      <c r="S482" s="484"/>
      <c r="T482" s="484"/>
      <c r="U482" s="484"/>
      <c r="V482" s="484"/>
      <c r="W482" s="485"/>
      <c r="X482" s="1410">
        <f>SUM(R482:W491)</f>
        <v>0</v>
      </c>
      <c r="Y482" s="1410">
        <f>IF(X482&gt;0,18,0)</f>
        <v>0</v>
      </c>
      <c r="Z482" s="1429">
        <f>IF((X482-Y482)&gt;=0,X482-Y482,0)</f>
        <v>0</v>
      </c>
      <c r="AA482" s="1446">
        <f>IF(X482&lt;Y482,X482,Y482)/IF(Y482=0,1,Y482)</f>
        <v>0</v>
      </c>
      <c r="AB482" s="1393" t="str">
        <f>IF(AA482=1,"pe",IF(AA482&gt;0,"ne",""))</f>
        <v/>
      </c>
      <c r="AC482" s="1431"/>
      <c r="AD482" s="418">
        <v>1</v>
      </c>
      <c r="AE482" s="418" t="s">
        <v>482</v>
      </c>
      <c r="AF482" s="418" t="str">
        <f t="shared" si="21"/>
        <v>??</v>
      </c>
      <c r="AG482" s="454">
        <f>$C482</f>
        <v>0</v>
      </c>
      <c r="AH482" s="419">
        <v>1</v>
      </c>
    </row>
    <row r="483" spans="1:34" ht="12.95" customHeight="1" thickTop="1" thickBot="1">
      <c r="A483" s="1418"/>
      <c r="B483" s="1402"/>
      <c r="C483" s="1441"/>
      <c r="D483" s="1424"/>
      <c r="E483" s="1427"/>
      <c r="F483" s="1402"/>
      <c r="G483" s="1402"/>
      <c r="H483" s="1437"/>
      <c r="I483" s="1440"/>
      <c r="J483" s="1402"/>
      <c r="K483" s="1402"/>
      <c r="L483" s="1402"/>
      <c r="M483" s="455"/>
      <c r="N483" s="456"/>
      <c r="O483" s="457"/>
      <c r="P483" s="458"/>
      <c r="Q483" s="458"/>
      <c r="R483" s="459"/>
      <c r="S483" s="459"/>
      <c r="T483" s="459"/>
      <c r="U483" s="459"/>
      <c r="V483" s="459"/>
      <c r="W483" s="458"/>
      <c r="X483" s="1411"/>
      <c r="Y483" s="1411"/>
      <c r="Z483" s="1430"/>
      <c r="AA483" s="1446"/>
      <c r="AB483" s="1394"/>
      <c r="AC483" s="1431"/>
      <c r="AD483" s="418">
        <f>IF(O483=O482,0,1)</f>
        <v>0</v>
      </c>
      <c r="AE483" s="418" t="s">
        <v>482</v>
      </c>
      <c r="AF483" s="418" t="str">
        <f t="shared" si="21"/>
        <v>??</v>
      </c>
      <c r="AG483" s="454">
        <f t="shared" si="24"/>
        <v>0</v>
      </c>
      <c r="AH483" s="418">
        <f>IF(M483=M482,0,1)</f>
        <v>0</v>
      </c>
    </row>
    <row r="484" spans="1:34" ht="12.95" customHeight="1" thickTop="1" thickBot="1">
      <c r="A484" s="1418"/>
      <c r="B484" s="1402"/>
      <c r="C484" s="1441"/>
      <c r="D484" s="1424"/>
      <c r="E484" s="1427"/>
      <c r="F484" s="1402"/>
      <c r="G484" s="1402"/>
      <c r="H484" s="1437"/>
      <c r="I484" s="1399"/>
      <c r="J484" s="1402"/>
      <c r="K484" s="1402"/>
      <c r="L484" s="1402"/>
      <c r="M484" s="455"/>
      <c r="N484" s="456"/>
      <c r="O484" s="457"/>
      <c r="P484" s="458"/>
      <c r="Q484" s="458"/>
      <c r="R484" s="459"/>
      <c r="S484" s="459"/>
      <c r="T484" s="459"/>
      <c r="U484" s="459"/>
      <c r="V484" s="459"/>
      <c r="W484" s="458"/>
      <c r="X484" s="1411"/>
      <c r="Y484" s="1411"/>
      <c r="Z484" s="1430"/>
      <c r="AA484" s="1446"/>
      <c r="AB484" s="1394"/>
      <c r="AC484" s="1431"/>
      <c r="AD484" s="418">
        <f>IF(O484=O483,0,IF(O484=O482,0,1))</f>
        <v>0</v>
      </c>
      <c r="AE484" s="418" t="s">
        <v>482</v>
      </c>
      <c r="AF484" s="418" t="str">
        <f t="shared" ref="AF484:AF601" si="25">$C$1</f>
        <v>??</v>
      </c>
      <c r="AG484" s="454">
        <f t="shared" si="24"/>
        <v>0</v>
      </c>
      <c r="AH484" s="418">
        <f>IF(M484=M483,0,IF(M484=M482,0,1))</f>
        <v>0</v>
      </c>
    </row>
    <row r="485" spans="1:34" ht="12.95" customHeight="1" thickTop="1" thickBot="1">
      <c r="A485" s="1418"/>
      <c r="B485" s="1402"/>
      <c r="C485" s="1441"/>
      <c r="D485" s="1424"/>
      <c r="E485" s="1427"/>
      <c r="F485" s="1402"/>
      <c r="G485" s="1402"/>
      <c r="H485" s="1437"/>
      <c r="I485" s="1399"/>
      <c r="J485" s="1402"/>
      <c r="K485" s="1402"/>
      <c r="L485" s="1402"/>
      <c r="M485" s="455"/>
      <c r="N485" s="456"/>
      <c r="O485" s="457"/>
      <c r="P485" s="458"/>
      <c r="Q485" s="458"/>
      <c r="R485" s="459"/>
      <c r="S485" s="459"/>
      <c r="T485" s="459"/>
      <c r="U485" s="459"/>
      <c r="V485" s="459"/>
      <c r="W485" s="458"/>
      <c r="X485" s="1411"/>
      <c r="Y485" s="1411"/>
      <c r="Z485" s="1430"/>
      <c r="AA485" s="1446"/>
      <c r="AB485" s="1394"/>
      <c r="AC485" s="1431"/>
      <c r="AD485" s="418">
        <f>IF(O485=O484,0,IF(O485=O483,0,IF(O485=O482,0,1)))</f>
        <v>0</v>
      </c>
      <c r="AE485" s="418" t="s">
        <v>482</v>
      </c>
      <c r="AF485" s="418" t="str">
        <f t="shared" si="25"/>
        <v>??</v>
      </c>
      <c r="AG485" s="454">
        <f t="shared" si="24"/>
        <v>0</v>
      </c>
      <c r="AH485" s="418">
        <f>IF(M485=M484,0,IF(M485=M483,0,IF(M485=M482,0,1)))</f>
        <v>0</v>
      </c>
    </row>
    <row r="486" spans="1:34" ht="12.95" customHeight="1" thickTop="1" thickBot="1">
      <c r="A486" s="1418"/>
      <c r="B486" s="1402"/>
      <c r="C486" s="1441"/>
      <c r="D486" s="1424"/>
      <c r="E486" s="1427"/>
      <c r="F486" s="1402"/>
      <c r="G486" s="1402"/>
      <c r="H486" s="1437"/>
      <c r="I486" s="1399"/>
      <c r="J486" s="1402"/>
      <c r="K486" s="1402"/>
      <c r="L486" s="1402"/>
      <c r="M486" s="455"/>
      <c r="N486" s="456"/>
      <c r="O486" s="457"/>
      <c r="P486" s="458"/>
      <c r="Q486" s="458"/>
      <c r="R486" s="484"/>
      <c r="S486" s="484"/>
      <c r="T486" s="484"/>
      <c r="U486" s="484"/>
      <c r="V486" s="459"/>
      <c r="W486" s="458"/>
      <c r="X486" s="1411"/>
      <c r="Y486" s="1411"/>
      <c r="Z486" s="1430"/>
      <c r="AA486" s="1446"/>
      <c r="AB486" s="1394"/>
      <c r="AC486" s="1431"/>
      <c r="AD486" s="418">
        <f>IF(O486=O485,0,IF(O486=O484,0,IF(O486=O483,0,IF(O486=O482,0,1))))</f>
        <v>0</v>
      </c>
      <c r="AE486" s="418" t="s">
        <v>482</v>
      </c>
      <c r="AF486" s="418" t="str">
        <f t="shared" si="25"/>
        <v>??</v>
      </c>
      <c r="AG486" s="454">
        <f t="shared" si="24"/>
        <v>0</v>
      </c>
      <c r="AH486" s="418">
        <f>IF(M486=M485,0,IF(M486=M484,0,IF(M486=M483,0,IF(M486=M482,0,1))))</f>
        <v>0</v>
      </c>
    </row>
    <row r="487" spans="1:34" ht="12.95" customHeight="1" thickTop="1" thickBot="1">
      <c r="A487" s="1418"/>
      <c r="B487" s="1402"/>
      <c r="C487" s="1441"/>
      <c r="D487" s="1424"/>
      <c r="E487" s="1427"/>
      <c r="F487" s="1402"/>
      <c r="G487" s="1402"/>
      <c r="H487" s="1437"/>
      <c r="I487" s="1399"/>
      <c r="J487" s="1402"/>
      <c r="K487" s="1402"/>
      <c r="L487" s="1402"/>
      <c r="M487" s="455"/>
      <c r="N487" s="456"/>
      <c r="O487" s="457"/>
      <c r="P487" s="458"/>
      <c r="Q487" s="458"/>
      <c r="R487" s="484"/>
      <c r="S487" s="484"/>
      <c r="T487" s="484"/>
      <c r="U487" s="484"/>
      <c r="V487" s="459"/>
      <c r="W487" s="458"/>
      <c r="X487" s="1411"/>
      <c r="Y487" s="1411"/>
      <c r="Z487" s="1430"/>
      <c r="AA487" s="1446"/>
      <c r="AB487" s="1394"/>
      <c r="AC487" s="1431"/>
      <c r="AD487" s="418">
        <f>IF(O487=O486,0,IF(O487=O485,0,IF(O487=O484,0,IF(O487=O483,0,IF(O487=O482,0,1)))))</f>
        <v>0</v>
      </c>
      <c r="AE487" s="418" t="s">
        <v>482</v>
      </c>
      <c r="AF487" s="418" t="str">
        <f t="shared" si="25"/>
        <v>??</v>
      </c>
      <c r="AG487" s="454">
        <f t="shared" si="24"/>
        <v>0</v>
      </c>
      <c r="AH487" s="418">
        <f>IF(M487=M486,0,IF(M487=M485,0,IF(M487=M484,0,IF(M487=M483,0,IF(M487=M482,0,1)))))</f>
        <v>0</v>
      </c>
    </row>
    <row r="488" spans="1:34" ht="12.95" customHeight="1" thickTop="1" thickBot="1">
      <c r="A488" s="1418"/>
      <c r="B488" s="1402"/>
      <c r="C488" s="1441"/>
      <c r="D488" s="1424"/>
      <c r="E488" s="1427"/>
      <c r="F488" s="1402"/>
      <c r="G488" s="1402"/>
      <c r="H488" s="1437"/>
      <c r="I488" s="1399"/>
      <c r="J488" s="1402"/>
      <c r="K488" s="1402"/>
      <c r="L488" s="1402"/>
      <c r="M488" s="455"/>
      <c r="N488" s="456"/>
      <c r="O488" s="457"/>
      <c r="P488" s="458"/>
      <c r="Q488" s="458"/>
      <c r="R488" s="484"/>
      <c r="S488" s="484"/>
      <c r="T488" s="484"/>
      <c r="U488" s="484"/>
      <c r="V488" s="459"/>
      <c r="W488" s="458"/>
      <c r="X488" s="1411"/>
      <c r="Y488" s="1411"/>
      <c r="Z488" s="1434" t="str">
        <f>IF(Z482&gt;9,"Błąd","")</f>
        <v/>
      </c>
      <c r="AA488" s="1446"/>
      <c r="AB488" s="1394"/>
      <c r="AC488" s="1431"/>
      <c r="AD488" s="418">
        <f>IF(O488=O487,0,IF(O488=O486,0,IF(O488=O485,0,IF(O488=O484,0,IF(O488=O483,0,IF(O488=O482,0,1))))))</f>
        <v>0</v>
      </c>
      <c r="AE488" s="418" t="s">
        <v>482</v>
      </c>
      <c r="AF488" s="418" t="str">
        <f t="shared" si="25"/>
        <v>??</v>
      </c>
      <c r="AG488" s="454">
        <f t="shared" si="24"/>
        <v>0</v>
      </c>
      <c r="AH488" s="418">
        <f>IF(M488=M487,0,IF(M488=M486,0,IF(M488=M485,0,IF(M488=M484,0,IF(M488=M483,0,IF(M488=M482,0,1))))))</f>
        <v>0</v>
      </c>
    </row>
    <row r="489" spans="1:34" ht="12.95" customHeight="1" thickTop="1" thickBot="1">
      <c r="A489" s="1418"/>
      <c r="B489" s="1402"/>
      <c r="C489" s="1441"/>
      <c r="D489" s="1424"/>
      <c r="E489" s="1427"/>
      <c r="F489" s="1402"/>
      <c r="G489" s="1402"/>
      <c r="H489" s="1437"/>
      <c r="I489" s="1399"/>
      <c r="J489" s="1402"/>
      <c r="K489" s="1402"/>
      <c r="L489" s="1402"/>
      <c r="M489" s="455"/>
      <c r="N489" s="456"/>
      <c r="O489" s="457"/>
      <c r="P489" s="458"/>
      <c r="Q489" s="458"/>
      <c r="R489" s="459"/>
      <c r="S489" s="459"/>
      <c r="T489" s="459"/>
      <c r="U489" s="459"/>
      <c r="V489" s="459"/>
      <c r="W489" s="458"/>
      <c r="X489" s="1411"/>
      <c r="Y489" s="1411"/>
      <c r="Z489" s="1434"/>
      <c r="AA489" s="1446"/>
      <c r="AB489" s="1394"/>
      <c r="AC489" s="1431"/>
      <c r="AD489" s="418">
        <f>IF(O489=O488,0,IF(O489=O487,0,IF(O489=O486,0,IF(O489=O485,0,IF(O489=O484,0,IF(O489=O483,0,IF(O489=O482,0,1)))))))</f>
        <v>0</v>
      </c>
      <c r="AE489" s="418" t="s">
        <v>482</v>
      </c>
      <c r="AF489" s="418" t="str">
        <f t="shared" si="25"/>
        <v>??</v>
      </c>
      <c r="AG489" s="454">
        <f>AG486</f>
        <v>0</v>
      </c>
      <c r="AH489" s="418">
        <f>IF(M489=M488,0,IF(M489=M487,0,IF(M489=M486,0,IF(M489=M485,0,IF(M489=M484,0,IF(M489=M483,0,IF(M489=M482,0,1)))))))</f>
        <v>0</v>
      </c>
    </row>
    <row r="490" spans="1:34" ht="12.95" customHeight="1" thickTop="1" thickBot="1">
      <c r="A490" s="1418"/>
      <c r="B490" s="1402"/>
      <c r="C490" s="1441"/>
      <c r="D490" s="1424"/>
      <c r="E490" s="1427"/>
      <c r="F490" s="1402"/>
      <c r="G490" s="1402"/>
      <c r="H490" s="1437"/>
      <c r="I490" s="1399"/>
      <c r="J490" s="1402"/>
      <c r="K490" s="1402"/>
      <c r="L490" s="1402"/>
      <c r="M490" s="455"/>
      <c r="N490" s="456"/>
      <c r="O490" s="457"/>
      <c r="P490" s="458"/>
      <c r="Q490" s="458"/>
      <c r="R490" s="459"/>
      <c r="S490" s="459"/>
      <c r="T490" s="459"/>
      <c r="U490" s="459"/>
      <c r="V490" s="459"/>
      <c r="W490" s="458"/>
      <c r="X490" s="1411"/>
      <c r="Y490" s="1411"/>
      <c r="Z490" s="1434"/>
      <c r="AA490" s="1446"/>
      <c r="AB490" s="1394"/>
      <c r="AC490" s="1431"/>
      <c r="AD490" s="418">
        <f>IF(O490=O489,0,IF(O490=O488,0,IF(O490=O487,0,IF(O490=O486,0,IF(O490=O485,0,IF(O490=O484,0,IF(O490=O483,0,IF(O490=31,0,1))))))))</f>
        <v>0</v>
      </c>
      <c r="AE490" s="418" t="s">
        <v>482</v>
      </c>
      <c r="AF490" s="418" t="str">
        <f t="shared" si="25"/>
        <v>??</v>
      </c>
      <c r="AG490" s="454">
        <f t="shared" si="24"/>
        <v>0</v>
      </c>
      <c r="AH490" s="418">
        <f>IF(M490=M489,0,IF(M490=M488,0,IF(M490=M487,0,IF(M490=M486,0,IF(M490=M485,0,IF(M490=M484,0,IF(M490=M483,0,IF(M490=M482,0,1))))))))</f>
        <v>0</v>
      </c>
    </row>
    <row r="491" spans="1:34" ht="12.95" customHeight="1" thickTop="1" thickBot="1">
      <c r="A491" s="1419"/>
      <c r="B491" s="1403"/>
      <c r="C491" s="1442"/>
      <c r="D491" s="1425"/>
      <c r="E491" s="1428"/>
      <c r="F491" s="1403"/>
      <c r="G491" s="1403"/>
      <c r="H491" s="1438"/>
      <c r="I491" s="1400"/>
      <c r="J491" s="1403"/>
      <c r="K491" s="1403"/>
      <c r="L491" s="1403"/>
      <c r="M491" s="462"/>
      <c r="N491" s="463"/>
      <c r="O491" s="464"/>
      <c r="P491" s="465"/>
      <c r="Q491" s="465"/>
      <c r="R491" s="466"/>
      <c r="S491" s="466"/>
      <c r="T491" s="466"/>
      <c r="U491" s="466"/>
      <c r="V491" s="466"/>
      <c r="W491" s="465"/>
      <c r="X491" s="1412"/>
      <c r="Y491" s="1412"/>
      <c r="Z491" s="1435"/>
      <c r="AA491" s="1446"/>
      <c r="AB491" s="1395"/>
      <c r="AC491" s="1431"/>
      <c r="AD491" s="418">
        <f>IF(O491=O490,0,IF(O491=O489,0,IF(O491=O488,0,IF(O491=O487,0,IF(O491=O486,0,IF(O491=O485,0,IF(O491=O484,0,IF(O491=O483,0,IF(O491=O482,0,1)))))))))</f>
        <v>0</v>
      </c>
      <c r="AE491" s="418" t="s">
        <v>482</v>
      </c>
      <c r="AF491" s="418" t="str">
        <f t="shared" si="25"/>
        <v>??</v>
      </c>
      <c r="AG491" s="454">
        <f t="shared" si="24"/>
        <v>0</v>
      </c>
      <c r="AH491" s="418">
        <f>IF(M491=M490,0,IF(M491=M489,0,IF(M491=M488,0,IF(M491=M487,0,IF(M491=M486,0,IF(M491=M485,0,IF(M491=M484,0,IF(M491=M483,0,IF(M491=M482,0,1)))))))))</f>
        <v>0</v>
      </c>
    </row>
    <row r="492" spans="1:34" ht="12.95" customHeight="1" thickTop="1" thickBot="1">
      <c r="A492" s="1418"/>
      <c r="B492" s="1401"/>
      <c r="C492" s="1441"/>
      <c r="D492" s="1423"/>
      <c r="E492" s="1426"/>
      <c r="F492" s="1401"/>
      <c r="G492" s="1401"/>
      <c r="H492" s="1436"/>
      <c r="I492" s="1439" t="s">
        <v>98</v>
      </c>
      <c r="J492" s="1401"/>
      <c r="K492" s="1401"/>
      <c r="L492" s="1401"/>
      <c r="M492" s="447"/>
      <c r="N492" s="448"/>
      <c r="O492" s="449"/>
      <c r="P492" s="450"/>
      <c r="Q492" s="450"/>
      <c r="R492" s="484"/>
      <c r="S492" s="484"/>
      <c r="T492" s="484"/>
      <c r="U492" s="484"/>
      <c r="V492" s="484"/>
      <c r="W492" s="485"/>
      <c r="X492" s="1410">
        <f>SUM(R492:W501)</f>
        <v>0</v>
      </c>
      <c r="Y492" s="1410">
        <f>IF(X492&gt;0,18,0)</f>
        <v>0</v>
      </c>
      <c r="Z492" s="1429">
        <f>IF((X492-Y492)&gt;=0,X492-Y492,0)</f>
        <v>0</v>
      </c>
      <c r="AA492" s="1446">
        <f>IF(X492&lt;Y492,X492,Y492)/IF(Y492=0,1,Y492)</f>
        <v>0</v>
      </c>
      <c r="AB492" s="1393" t="str">
        <f>IF(AA492=1,"pe",IF(AA492&gt;0,"ne",""))</f>
        <v/>
      </c>
      <c r="AC492" s="1431"/>
      <c r="AD492" s="418">
        <v>1</v>
      </c>
      <c r="AE492" s="418" t="s">
        <v>482</v>
      </c>
      <c r="AF492" s="418" t="str">
        <f t="shared" si="25"/>
        <v>??</v>
      </c>
      <c r="AG492" s="454">
        <f>$C492</f>
        <v>0</v>
      </c>
      <c r="AH492" s="419">
        <v>1</v>
      </c>
    </row>
    <row r="493" spans="1:34" ht="12.95" customHeight="1" thickTop="1" thickBot="1">
      <c r="A493" s="1418"/>
      <c r="B493" s="1402"/>
      <c r="C493" s="1441"/>
      <c r="D493" s="1424"/>
      <c r="E493" s="1427"/>
      <c r="F493" s="1402"/>
      <c r="G493" s="1402"/>
      <c r="H493" s="1437"/>
      <c r="I493" s="1440"/>
      <c r="J493" s="1402"/>
      <c r="K493" s="1402"/>
      <c r="L493" s="1402"/>
      <c r="M493" s="455"/>
      <c r="N493" s="456"/>
      <c r="O493" s="457"/>
      <c r="P493" s="458"/>
      <c r="Q493" s="458"/>
      <c r="R493" s="459"/>
      <c r="S493" s="459"/>
      <c r="T493" s="459"/>
      <c r="U493" s="459"/>
      <c r="V493" s="459"/>
      <c r="W493" s="458"/>
      <c r="X493" s="1411"/>
      <c r="Y493" s="1411"/>
      <c r="Z493" s="1430"/>
      <c r="AA493" s="1446"/>
      <c r="AB493" s="1394"/>
      <c r="AC493" s="1431"/>
      <c r="AD493" s="418">
        <f>IF(O493=O492,0,1)</f>
        <v>0</v>
      </c>
      <c r="AE493" s="418" t="s">
        <v>482</v>
      </c>
      <c r="AF493" s="418" t="str">
        <f t="shared" si="25"/>
        <v>??</v>
      </c>
      <c r="AG493" s="454">
        <f t="shared" si="24"/>
        <v>0</v>
      </c>
      <c r="AH493" s="418">
        <f>IF(M493=M492,0,1)</f>
        <v>0</v>
      </c>
    </row>
    <row r="494" spans="1:34" ht="12.95" customHeight="1" thickTop="1" thickBot="1">
      <c r="A494" s="1418"/>
      <c r="B494" s="1402"/>
      <c r="C494" s="1441"/>
      <c r="D494" s="1424"/>
      <c r="E494" s="1427"/>
      <c r="F494" s="1402"/>
      <c r="G494" s="1402"/>
      <c r="H494" s="1437"/>
      <c r="I494" s="1399"/>
      <c r="J494" s="1402"/>
      <c r="K494" s="1402"/>
      <c r="L494" s="1402"/>
      <c r="M494" s="455"/>
      <c r="N494" s="456"/>
      <c r="O494" s="457"/>
      <c r="P494" s="458"/>
      <c r="Q494" s="458"/>
      <c r="R494" s="459"/>
      <c r="S494" s="459"/>
      <c r="T494" s="459"/>
      <c r="U494" s="459"/>
      <c r="V494" s="459"/>
      <c r="W494" s="458"/>
      <c r="X494" s="1411"/>
      <c r="Y494" s="1411"/>
      <c r="Z494" s="1430"/>
      <c r="AA494" s="1446"/>
      <c r="AB494" s="1394"/>
      <c r="AC494" s="1431"/>
      <c r="AD494" s="418">
        <f>IF(O494=O493,0,IF(O494=O492,0,1))</f>
        <v>0</v>
      </c>
      <c r="AE494" s="418" t="s">
        <v>482</v>
      </c>
      <c r="AF494" s="418" t="str">
        <f t="shared" si="25"/>
        <v>??</v>
      </c>
      <c r="AG494" s="454">
        <f t="shared" si="24"/>
        <v>0</v>
      </c>
      <c r="AH494" s="418">
        <f>IF(M494=M493,0,IF(M494=M492,0,1))</f>
        <v>0</v>
      </c>
    </row>
    <row r="495" spans="1:34" ht="12.95" customHeight="1" thickTop="1" thickBot="1">
      <c r="A495" s="1418"/>
      <c r="B495" s="1402"/>
      <c r="C495" s="1441"/>
      <c r="D495" s="1424"/>
      <c r="E495" s="1427"/>
      <c r="F495" s="1402"/>
      <c r="G495" s="1402"/>
      <c r="H495" s="1437"/>
      <c r="I495" s="1399"/>
      <c r="J495" s="1402"/>
      <c r="K495" s="1402"/>
      <c r="L495" s="1402"/>
      <c r="M495" s="455"/>
      <c r="N495" s="456"/>
      <c r="O495" s="457"/>
      <c r="P495" s="458"/>
      <c r="Q495" s="458"/>
      <c r="R495" s="459"/>
      <c r="S495" s="459"/>
      <c r="T495" s="459"/>
      <c r="U495" s="459"/>
      <c r="V495" s="459"/>
      <c r="W495" s="458"/>
      <c r="X495" s="1411"/>
      <c r="Y495" s="1411"/>
      <c r="Z495" s="1430"/>
      <c r="AA495" s="1446"/>
      <c r="AB495" s="1394"/>
      <c r="AC495" s="1431"/>
      <c r="AD495" s="418">
        <f>IF(O495=O494,0,IF(O495=O493,0,IF(O495=O492,0,1)))</f>
        <v>0</v>
      </c>
      <c r="AE495" s="418" t="s">
        <v>482</v>
      </c>
      <c r="AF495" s="418" t="str">
        <f t="shared" si="25"/>
        <v>??</v>
      </c>
      <c r="AG495" s="454">
        <f t="shared" si="24"/>
        <v>0</v>
      </c>
      <c r="AH495" s="418">
        <f>IF(M495=M494,0,IF(M495=M493,0,IF(M495=M492,0,1)))</f>
        <v>0</v>
      </c>
    </row>
    <row r="496" spans="1:34" ht="12.95" customHeight="1" thickTop="1" thickBot="1">
      <c r="A496" s="1418"/>
      <c r="B496" s="1402"/>
      <c r="C496" s="1441"/>
      <c r="D496" s="1424"/>
      <c r="E496" s="1427"/>
      <c r="F496" s="1402"/>
      <c r="G496" s="1402"/>
      <c r="H496" s="1437"/>
      <c r="I496" s="1399"/>
      <c r="J496" s="1402"/>
      <c r="K496" s="1402"/>
      <c r="L496" s="1402"/>
      <c r="M496" s="455"/>
      <c r="N496" s="456"/>
      <c r="O496" s="457"/>
      <c r="P496" s="458"/>
      <c r="Q496" s="458"/>
      <c r="R496" s="484"/>
      <c r="S496" s="484"/>
      <c r="T496" s="484"/>
      <c r="U496" s="484"/>
      <c r="V496" s="459"/>
      <c r="W496" s="458"/>
      <c r="X496" s="1411"/>
      <c r="Y496" s="1411"/>
      <c r="Z496" s="1430"/>
      <c r="AA496" s="1446"/>
      <c r="AB496" s="1394"/>
      <c r="AC496" s="1431"/>
      <c r="AD496" s="418">
        <f>IF(O496=O495,0,IF(O496=O494,0,IF(O496=O493,0,IF(O496=O492,0,1))))</f>
        <v>0</v>
      </c>
      <c r="AE496" s="418" t="s">
        <v>482</v>
      </c>
      <c r="AF496" s="418" t="str">
        <f t="shared" si="25"/>
        <v>??</v>
      </c>
      <c r="AG496" s="454">
        <f t="shared" si="24"/>
        <v>0</v>
      </c>
      <c r="AH496" s="418">
        <f>IF(M496=M495,0,IF(M496=M494,0,IF(M496=M493,0,IF(M496=M492,0,1))))</f>
        <v>0</v>
      </c>
    </row>
    <row r="497" spans="1:34" ht="12.95" customHeight="1" thickTop="1" thickBot="1">
      <c r="A497" s="1418"/>
      <c r="B497" s="1402"/>
      <c r="C497" s="1441"/>
      <c r="D497" s="1424"/>
      <c r="E497" s="1427"/>
      <c r="F497" s="1402"/>
      <c r="G497" s="1402"/>
      <c r="H497" s="1437"/>
      <c r="I497" s="1399"/>
      <c r="J497" s="1402"/>
      <c r="K497" s="1402"/>
      <c r="L497" s="1402"/>
      <c r="M497" s="455"/>
      <c r="N497" s="456"/>
      <c r="O497" s="457"/>
      <c r="P497" s="458"/>
      <c r="Q497" s="458"/>
      <c r="R497" s="484"/>
      <c r="S497" s="484"/>
      <c r="T497" s="484"/>
      <c r="U497" s="484"/>
      <c r="V497" s="459"/>
      <c r="W497" s="458"/>
      <c r="X497" s="1411"/>
      <c r="Y497" s="1411"/>
      <c r="Z497" s="1430"/>
      <c r="AA497" s="1446"/>
      <c r="AB497" s="1394"/>
      <c r="AC497" s="1431"/>
      <c r="AD497" s="418">
        <f>IF(O497=O496,0,IF(O497=O495,0,IF(O497=O494,0,IF(O497=O493,0,IF(O497=O492,0,1)))))</f>
        <v>0</v>
      </c>
      <c r="AE497" s="418" t="s">
        <v>482</v>
      </c>
      <c r="AF497" s="418" t="str">
        <f t="shared" si="25"/>
        <v>??</v>
      </c>
      <c r="AG497" s="454">
        <f t="shared" si="24"/>
        <v>0</v>
      </c>
      <c r="AH497" s="418">
        <f>IF(M497=M496,0,IF(M497=M495,0,IF(M497=M494,0,IF(M497=M493,0,IF(M497=M492,0,1)))))</f>
        <v>0</v>
      </c>
    </row>
    <row r="498" spans="1:34" ht="12.95" customHeight="1" thickTop="1" thickBot="1">
      <c r="A498" s="1418"/>
      <c r="B498" s="1402"/>
      <c r="C498" s="1441"/>
      <c r="D498" s="1424"/>
      <c r="E498" s="1427"/>
      <c r="F498" s="1402"/>
      <c r="G498" s="1402"/>
      <c r="H498" s="1437"/>
      <c r="I498" s="1399"/>
      <c r="J498" s="1402"/>
      <c r="K498" s="1402"/>
      <c r="L498" s="1402"/>
      <c r="M498" s="455"/>
      <c r="N498" s="456"/>
      <c r="O498" s="457"/>
      <c r="P498" s="458"/>
      <c r="Q498" s="458"/>
      <c r="R498" s="484"/>
      <c r="S498" s="484"/>
      <c r="T498" s="484"/>
      <c r="U498" s="484"/>
      <c r="V498" s="459"/>
      <c r="W498" s="458"/>
      <c r="X498" s="1411"/>
      <c r="Y498" s="1411"/>
      <c r="Z498" s="1434" t="str">
        <f>IF(Z492&gt;9,"Błąd","")</f>
        <v/>
      </c>
      <c r="AA498" s="1446"/>
      <c r="AB498" s="1394"/>
      <c r="AC498" s="1431"/>
      <c r="AD498" s="418">
        <f>IF(O498=O497,0,IF(O498=O496,0,IF(O498=O495,0,IF(O498=O494,0,IF(O498=O493,0,IF(O498=O492,0,1))))))</f>
        <v>0</v>
      </c>
      <c r="AE498" s="418" t="s">
        <v>482</v>
      </c>
      <c r="AF498" s="418" t="str">
        <f t="shared" si="25"/>
        <v>??</v>
      </c>
      <c r="AG498" s="454">
        <f t="shared" si="24"/>
        <v>0</v>
      </c>
      <c r="AH498" s="418">
        <f>IF(M498=M497,0,IF(M498=M496,0,IF(M498=M495,0,IF(M498=M494,0,IF(M498=M493,0,IF(M498=M492,0,1))))))</f>
        <v>0</v>
      </c>
    </row>
    <row r="499" spans="1:34" ht="12.95" customHeight="1" thickTop="1" thickBot="1">
      <c r="A499" s="1418"/>
      <c r="B499" s="1402"/>
      <c r="C499" s="1441"/>
      <c r="D499" s="1424"/>
      <c r="E499" s="1427"/>
      <c r="F499" s="1402"/>
      <c r="G499" s="1402"/>
      <c r="H499" s="1437"/>
      <c r="I499" s="1399"/>
      <c r="J499" s="1402"/>
      <c r="K499" s="1402"/>
      <c r="L499" s="1402"/>
      <c r="M499" s="455"/>
      <c r="N499" s="456"/>
      <c r="O499" s="457"/>
      <c r="P499" s="458"/>
      <c r="Q499" s="458"/>
      <c r="R499" s="459"/>
      <c r="S499" s="459"/>
      <c r="T499" s="459"/>
      <c r="U499" s="459"/>
      <c r="V499" s="459"/>
      <c r="W499" s="458"/>
      <c r="X499" s="1411"/>
      <c r="Y499" s="1411"/>
      <c r="Z499" s="1434"/>
      <c r="AA499" s="1446"/>
      <c r="AB499" s="1394"/>
      <c r="AC499" s="1431"/>
      <c r="AD499" s="418">
        <f>IF(O499=O498,0,IF(O499=O497,0,IF(O499=O496,0,IF(O499=O495,0,IF(O499=O494,0,IF(O499=O493,0,IF(O499=O492,0,1)))))))</f>
        <v>0</v>
      </c>
      <c r="AE499" s="418" t="s">
        <v>482</v>
      </c>
      <c r="AF499" s="418" t="str">
        <f t="shared" si="25"/>
        <v>??</v>
      </c>
      <c r="AG499" s="454">
        <f>AG496</f>
        <v>0</v>
      </c>
      <c r="AH499" s="418">
        <f>IF(M499=M498,0,IF(M499=M497,0,IF(M499=M496,0,IF(M499=M495,0,IF(M499=M494,0,IF(M499=M493,0,IF(M499=M492,0,1)))))))</f>
        <v>0</v>
      </c>
    </row>
    <row r="500" spans="1:34" ht="12.95" customHeight="1" thickTop="1" thickBot="1">
      <c r="A500" s="1418"/>
      <c r="B500" s="1402"/>
      <c r="C500" s="1441"/>
      <c r="D500" s="1424"/>
      <c r="E500" s="1427"/>
      <c r="F500" s="1402"/>
      <c r="G500" s="1402"/>
      <c r="H500" s="1437"/>
      <c r="I500" s="1399"/>
      <c r="J500" s="1402"/>
      <c r="K500" s="1402"/>
      <c r="L500" s="1402"/>
      <c r="M500" s="455"/>
      <c r="N500" s="456"/>
      <c r="O500" s="457"/>
      <c r="P500" s="458"/>
      <c r="Q500" s="458"/>
      <c r="R500" s="459"/>
      <c r="S500" s="459"/>
      <c r="T500" s="459"/>
      <c r="U500" s="459"/>
      <c r="V500" s="459"/>
      <c r="W500" s="458"/>
      <c r="X500" s="1411"/>
      <c r="Y500" s="1411"/>
      <c r="Z500" s="1434"/>
      <c r="AA500" s="1446"/>
      <c r="AB500" s="1394"/>
      <c r="AC500" s="1431"/>
      <c r="AD500" s="418">
        <f>IF(O500=O499,0,IF(O500=O498,0,IF(O500=O497,0,IF(O500=O496,0,IF(O500=O495,0,IF(O500=O494,0,IF(O500=O493,0,IF(O500=31,0,1))))))))</f>
        <v>0</v>
      </c>
      <c r="AE500" s="418" t="s">
        <v>482</v>
      </c>
      <c r="AF500" s="418" t="str">
        <f t="shared" si="25"/>
        <v>??</v>
      </c>
      <c r="AG500" s="454">
        <f t="shared" si="24"/>
        <v>0</v>
      </c>
      <c r="AH500" s="418">
        <f>IF(M500=M499,0,IF(M500=M498,0,IF(M500=M497,0,IF(M500=M496,0,IF(M500=M495,0,IF(M500=M494,0,IF(M500=M493,0,IF(M500=M492,0,1))))))))</f>
        <v>0</v>
      </c>
    </row>
    <row r="501" spans="1:34" ht="12.95" customHeight="1" thickTop="1" thickBot="1">
      <c r="A501" s="1419"/>
      <c r="B501" s="1403"/>
      <c r="C501" s="1442"/>
      <c r="D501" s="1425"/>
      <c r="E501" s="1428"/>
      <c r="F501" s="1403"/>
      <c r="G501" s="1403"/>
      <c r="H501" s="1438"/>
      <c r="I501" s="1400"/>
      <c r="J501" s="1403"/>
      <c r="K501" s="1403"/>
      <c r="L501" s="1403"/>
      <c r="M501" s="462"/>
      <c r="N501" s="463"/>
      <c r="O501" s="464"/>
      <c r="P501" s="465"/>
      <c r="Q501" s="465"/>
      <c r="R501" s="466"/>
      <c r="S501" s="466"/>
      <c r="T501" s="466"/>
      <c r="U501" s="466"/>
      <c r="V501" s="466"/>
      <c r="W501" s="465"/>
      <c r="X501" s="1412"/>
      <c r="Y501" s="1412"/>
      <c r="Z501" s="1435"/>
      <c r="AA501" s="1446"/>
      <c r="AB501" s="1395"/>
      <c r="AC501" s="1431"/>
      <c r="AD501" s="418">
        <f>IF(O501=O500,0,IF(O501=O499,0,IF(O501=O498,0,IF(O501=O497,0,IF(O501=O496,0,IF(O501=O495,0,IF(O501=O494,0,IF(O501=O493,0,IF(O501=O492,0,1)))))))))</f>
        <v>0</v>
      </c>
      <c r="AE501" s="418" t="s">
        <v>482</v>
      </c>
      <c r="AF501" s="418" t="str">
        <f t="shared" si="25"/>
        <v>??</v>
      </c>
      <c r="AG501" s="454">
        <f t="shared" si="24"/>
        <v>0</v>
      </c>
      <c r="AH501" s="418">
        <f>IF(M501=M500,0,IF(M501=M499,0,IF(M501=M498,0,IF(M501=M497,0,IF(M501=M496,0,IF(M501=M495,0,IF(M501=M494,0,IF(M501=M493,0,IF(M501=M492,0,1)))))))))</f>
        <v>0</v>
      </c>
    </row>
    <row r="502" spans="1:34" ht="12.95" customHeight="1" thickTop="1" thickBot="1">
      <c r="A502" s="1418"/>
      <c r="B502" s="1401"/>
      <c r="C502" s="1441"/>
      <c r="D502" s="1423"/>
      <c r="E502" s="1426"/>
      <c r="F502" s="1401"/>
      <c r="G502" s="1401"/>
      <c r="H502" s="1436"/>
      <c r="I502" s="1439" t="s">
        <v>98</v>
      </c>
      <c r="J502" s="1401"/>
      <c r="K502" s="1401"/>
      <c r="L502" s="1401"/>
      <c r="M502" s="447"/>
      <c r="N502" s="448"/>
      <c r="O502" s="449"/>
      <c r="P502" s="450"/>
      <c r="Q502" s="450"/>
      <c r="R502" s="484"/>
      <c r="S502" s="484"/>
      <c r="T502" s="484"/>
      <c r="U502" s="484"/>
      <c r="V502" s="484"/>
      <c r="W502" s="485"/>
      <c r="X502" s="1410">
        <f>SUM(R502:W511)</f>
        <v>0</v>
      </c>
      <c r="Y502" s="1410">
        <f>IF(X502&gt;0,18,0)</f>
        <v>0</v>
      </c>
      <c r="Z502" s="1429">
        <f>IF((X502-Y502)&gt;=0,X502-Y502,0)</f>
        <v>0</v>
      </c>
      <c r="AA502" s="1446">
        <f>IF(X502&lt;Y502,X502,Y502)/IF(Y502=0,1,Y502)</f>
        <v>0</v>
      </c>
      <c r="AB502" s="1393" t="str">
        <f>IF(AA502=1,"pe",IF(AA502&gt;0,"ne",""))</f>
        <v/>
      </c>
      <c r="AC502" s="1431"/>
      <c r="AD502" s="418">
        <v>1</v>
      </c>
      <c r="AE502" s="418" t="s">
        <v>482</v>
      </c>
      <c r="AF502" s="418" t="str">
        <f t="shared" si="25"/>
        <v>??</v>
      </c>
      <c r="AG502" s="454">
        <f>$C502</f>
        <v>0</v>
      </c>
      <c r="AH502" s="419">
        <v>1</v>
      </c>
    </row>
    <row r="503" spans="1:34" ht="12.95" customHeight="1" thickTop="1" thickBot="1">
      <c r="A503" s="1418"/>
      <c r="B503" s="1402"/>
      <c r="C503" s="1441"/>
      <c r="D503" s="1424"/>
      <c r="E503" s="1427"/>
      <c r="F503" s="1402"/>
      <c r="G503" s="1402"/>
      <c r="H503" s="1437"/>
      <c r="I503" s="1440"/>
      <c r="J503" s="1402"/>
      <c r="K503" s="1402"/>
      <c r="L503" s="1402"/>
      <c r="M503" s="455"/>
      <c r="N503" s="456"/>
      <c r="O503" s="457"/>
      <c r="P503" s="458"/>
      <c r="Q503" s="458"/>
      <c r="R503" s="459"/>
      <c r="S503" s="459"/>
      <c r="T503" s="459"/>
      <c r="U503" s="459"/>
      <c r="V503" s="459"/>
      <c r="W503" s="458"/>
      <c r="X503" s="1411"/>
      <c r="Y503" s="1411"/>
      <c r="Z503" s="1430"/>
      <c r="AA503" s="1446"/>
      <c r="AB503" s="1394"/>
      <c r="AC503" s="1431"/>
      <c r="AD503" s="418">
        <f>IF(O503=O502,0,1)</f>
        <v>0</v>
      </c>
      <c r="AE503" s="418" t="s">
        <v>482</v>
      </c>
      <c r="AF503" s="418" t="str">
        <f t="shared" si="25"/>
        <v>??</v>
      </c>
      <c r="AG503" s="454">
        <f t="shared" si="24"/>
        <v>0</v>
      </c>
      <c r="AH503" s="418">
        <f>IF(M503=M502,0,1)</f>
        <v>0</v>
      </c>
    </row>
    <row r="504" spans="1:34" ht="12.95" customHeight="1" thickTop="1" thickBot="1">
      <c r="A504" s="1418"/>
      <c r="B504" s="1402"/>
      <c r="C504" s="1441"/>
      <c r="D504" s="1424"/>
      <c r="E504" s="1427"/>
      <c r="F504" s="1402"/>
      <c r="G504" s="1402"/>
      <c r="H504" s="1437"/>
      <c r="I504" s="1399"/>
      <c r="J504" s="1402"/>
      <c r="K504" s="1402"/>
      <c r="L504" s="1402"/>
      <c r="M504" s="455"/>
      <c r="N504" s="456"/>
      <c r="O504" s="457"/>
      <c r="P504" s="458"/>
      <c r="Q504" s="458"/>
      <c r="R504" s="459"/>
      <c r="S504" s="459"/>
      <c r="T504" s="459"/>
      <c r="U504" s="459"/>
      <c r="V504" s="459"/>
      <c r="W504" s="458"/>
      <c r="X504" s="1411"/>
      <c r="Y504" s="1411"/>
      <c r="Z504" s="1430"/>
      <c r="AA504" s="1446"/>
      <c r="AB504" s="1394"/>
      <c r="AC504" s="1431"/>
      <c r="AD504" s="418">
        <f>IF(O504=O503,0,IF(O504=O502,0,1))</f>
        <v>0</v>
      </c>
      <c r="AE504" s="418" t="s">
        <v>482</v>
      </c>
      <c r="AF504" s="418" t="str">
        <f t="shared" si="25"/>
        <v>??</v>
      </c>
      <c r="AG504" s="454">
        <f t="shared" si="24"/>
        <v>0</v>
      </c>
      <c r="AH504" s="418">
        <f>IF(M504=M503,0,IF(M504=M502,0,1))</f>
        <v>0</v>
      </c>
    </row>
    <row r="505" spans="1:34" ht="12.95" customHeight="1" thickTop="1" thickBot="1">
      <c r="A505" s="1418"/>
      <c r="B505" s="1402"/>
      <c r="C505" s="1441"/>
      <c r="D505" s="1424"/>
      <c r="E505" s="1427"/>
      <c r="F505" s="1402"/>
      <c r="G505" s="1402"/>
      <c r="H505" s="1437"/>
      <c r="I505" s="1399"/>
      <c r="J505" s="1402"/>
      <c r="K505" s="1402"/>
      <c r="L505" s="1402"/>
      <c r="M505" s="455"/>
      <c r="N505" s="456"/>
      <c r="O505" s="457"/>
      <c r="P505" s="458"/>
      <c r="Q505" s="458"/>
      <c r="R505" s="459"/>
      <c r="S505" s="459"/>
      <c r="T505" s="459"/>
      <c r="U505" s="459"/>
      <c r="V505" s="459"/>
      <c r="W505" s="458"/>
      <c r="X505" s="1411"/>
      <c r="Y505" s="1411"/>
      <c r="Z505" s="1430"/>
      <c r="AA505" s="1446"/>
      <c r="AB505" s="1394"/>
      <c r="AC505" s="1431"/>
      <c r="AD505" s="418">
        <f>IF(O505=O504,0,IF(O505=O503,0,IF(O505=O502,0,1)))</f>
        <v>0</v>
      </c>
      <c r="AE505" s="418" t="s">
        <v>482</v>
      </c>
      <c r="AF505" s="418" t="str">
        <f t="shared" si="25"/>
        <v>??</v>
      </c>
      <c r="AG505" s="454">
        <f t="shared" si="24"/>
        <v>0</v>
      </c>
      <c r="AH505" s="418">
        <f>IF(M505=M504,0,IF(M505=M503,0,IF(M505=M502,0,1)))</f>
        <v>0</v>
      </c>
    </row>
    <row r="506" spans="1:34" ht="12.95" customHeight="1" thickTop="1" thickBot="1">
      <c r="A506" s="1418"/>
      <c r="B506" s="1402"/>
      <c r="C506" s="1441"/>
      <c r="D506" s="1424"/>
      <c r="E506" s="1427"/>
      <c r="F506" s="1402"/>
      <c r="G506" s="1402"/>
      <c r="H506" s="1437"/>
      <c r="I506" s="1399"/>
      <c r="J506" s="1402"/>
      <c r="K506" s="1402"/>
      <c r="L506" s="1402"/>
      <c r="M506" s="455"/>
      <c r="N506" s="456"/>
      <c r="O506" s="457"/>
      <c r="P506" s="458"/>
      <c r="Q506" s="458"/>
      <c r="R506" s="484"/>
      <c r="S506" s="484"/>
      <c r="T506" s="484"/>
      <c r="U506" s="484"/>
      <c r="V506" s="459"/>
      <c r="W506" s="458"/>
      <c r="X506" s="1411"/>
      <c r="Y506" s="1411"/>
      <c r="Z506" s="1430"/>
      <c r="AA506" s="1446"/>
      <c r="AB506" s="1394"/>
      <c r="AC506" s="1431"/>
      <c r="AD506" s="418">
        <f>IF(O506=O505,0,IF(O506=O504,0,IF(O506=O503,0,IF(O506=O502,0,1))))</f>
        <v>0</v>
      </c>
      <c r="AE506" s="418" t="s">
        <v>482</v>
      </c>
      <c r="AF506" s="418" t="str">
        <f t="shared" si="25"/>
        <v>??</v>
      </c>
      <c r="AG506" s="454">
        <f t="shared" si="24"/>
        <v>0</v>
      </c>
      <c r="AH506" s="418">
        <f>IF(M506=M505,0,IF(M506=M504,0,IF(M506=M503,0,IF(M506=M502,0,1))))</f>
        <v>0</v>
      </c>
    </row>
    <row r="507" spans="1:34" ht="12.95" customHeight="1" thickTop="1" thickBot="1">
      <c r="A507" s="1418"/>
      <c r="B507" s="1402"/>
      <c r="C507" s="1441"/>
      <c r="D507" s="1424"/>
      <c r="E507" s="1427"/>
      <c r="F507" s="1402"/>
      <c r="G507" s="1402"/>
      <c r="H507" s="1437"/>
      <c r="I507" s="1399"/>
      <c r="J507" s="1402"/>
      <c r="K507" s="1402"/>
      <c r="L507" s="1402"/>
      <c r="M507" s="455"/>
      <c r="N507" s="456"/>
      <c r="O507" s="457"/>
      <c r="P507" s="458"/>
      <c r="Q507" s="458"/>
      <c r="R507" s="484"/>
      <c r="S507" s="484"/>
      <c r="T507" s="484"/>
      <c r="U507" s="484"/>
      <c r="V507" s="459"/>
      <c r="W507" s="458"/>
      <c r="X507" s="1411"/>
      <c r="Y507" s="1411"/>
      <c r="Z507" s="1430"/>
      <c r="AA507" s="1446"/>
      <c r="AB507" s="1394"/>
      <c r="AC507" s="1431"/>
      <c r="AD507" s="418">
        <f>IF(O507=O506,0,IF(O507=O505,0,IF(O507=O504,0,IF(O507=O503,0,IF(O507=O502,0,1)))))</f>
        <v>0</v>
      </c>
      <c r="AE507" s="418" t="s">
        <v>482</v>
      </c>
      <c r="AF507" s="418" t="str">
        <f t="shared" si="25"/>
        <v>??</v>
      </c>
      <c r="AG507" s="454">
        <f t="shared" si="24"/>
        <v>0</v>
      </c>
      <c r="AH507" s="418">
        <f>IF(M507=M506,0,IF(M507=M505,0,IF(M507=M504,0,IF(M507=M503,0,IF(M507=M502,0,1)))))</f>
        <v>0</v>
      </c>
    </row>
    <row r="508" spans="1:34" ht="12.95" customHeight="1" thickTop="1" thickBot="1">
      <c r="A508" s="1418"/>
      <c r="B508" s="1402"/>
      <c r="C508" s="1441"/>
      <c r="D508" s="1424"/>
      <c r="E508" s="1427"/>
      <c r="F508" s="1402"/>
      <c r="G508" s="1402"/>
      <c r="H508" s="1437"/>
      <c r="I508" s="1399"/>
      <c r="J508" s="1402"/>
      <c r="K508" s="1402"/>
      <c r="L508" s="1402"/>
      <c r="M508" s="455"/>
      <c r="N508" s="456"/>
      <c r="O508" s="457"/>
      <c r="P508" s="458"/>
      <c r="Q508" s="458"/>
      <c r="R508" s="484"/>
      <c r="S508" s="484"/>
      <c r="T508" s="484"/>
      <c r="U508" s="484"/>
      <c r="V508" s="459"/>
      <c r="W508" s="458"/>
      <c r="X508" s="1411"/>
      <c r="Y508" s="1411"/>
      <c r="Z508" s="1434" t="str">
        <f>IF(Z502&gt;9,"Błąd","")</f>
        <v/>
      </c>
      <c r="AA508" s="1446"/>
      <c r="AB508" s="1394"/>
      <c r="AC508" s="1431"/>
      <c r="AD508" s="418">
        <f>IF(O508=O507,0,IF(O508=O506,0,IF(O508=O505,0,IF(O508=O504,0,IF(O508=O503,0,IF(O508=O502,0,1))))))</f>
        <v>0</v>
      </c>
      <c r="AE508" s="418" t="s">
        <v>482</v>
      </c>
      <c r="AF508" s="418" t="str">
        <f t="shared" si="25"/>
        <v>??</v>
      </c>
      <c r="AG508" s="454">
        <f t="shared" si="24"/>
        <v>0</v>
      </c>
      <c r="AH508" s="418">
        <f>IF(M508=M507,0,IF(M508=M506,0,IF(M508=M505,0,IF(M508=M504,0,IF(M508=M503,0,IF(M508=M502,0,1))))))</f>
        <v>0</v>
      </c>
    </row>
    <row r="509" spans="1:34" ht="12.95" customHeight="1" thickTop="1" thickBot="1">
      <c r="A509" s="1418"/>
      <c r="B509" s="1402"/>
      <c r="C509" s="1441"/>
      <c r="D509" s="1424"/>
      <c r="E509" s="1427"/>
      <c r="F509" s="1402"/>
      <c r="G509" s="1402"/>
      <c r="H509" s="1437"/>
      <c r="I509" s="1399"/>
      <c r="J509" s="1402"/>
      <c r="K509" s="1402"/>
      <c r="L509" s="1402"/>
      <c r="M509" s="455"/>
      <c r="N509" s="456"/>
      <c r="O509" s="457"/>
      <c r="P509" s="458"/>
      <c r="Q509" s="458"/>
      <c r="R509" s="459"/>
      <c r="S509" s="459"/>
      <c r="T509" s="459"/>
      <c r="U509" s="459"/>
      <c r="V509" s="459"/>
      <c r="W509" s="458"/>
      <c r="X509" s="1411"/>
      <c r="Y509" s="1411"/>
      <c r="Z509" s="1434"/>
      <c r="AA509" s="1446"/>
      <c r="AB509" s="1394"/>
      <c r="AC509" s="1431"/>
      <c r="AD509" s="418">
        <f>IF(O509=O508,0,IF(O509=O507,0,IF(O509=O506,0,IF(O509=O505,0,IF(O509=O504,0,IF(O509=O503,0,IF(O509=O502,0,1)))))))</f>
        <v>0</v>
      </c>
      <c r="AE509" s="418" t="s">
        <v>482</v>
      </c>
      <c r="AF509" s="418" t="str">
        <f t="shared" si="25"/>
        <v>??</v>
      </c>
      <c r="AG509" s="454">
        <f>AG506</f>
        <v>0</v>
      </c>
      <c r="AH509" s="418">
        <f>IF(M509=M508,0,IF(M509=M507,0,IF(M509=M506,0,IF(M509=M505,0,IF(M509=M504,0,IF(M509=M503,0,IF(M509=M502,0,1)))))))</f>
        <v>0</v>
      </c>
    </row>
    <row r="510" spans="1:34" ht="12.95" customHeight="1" thickTop="1" thickBot="1">
      <c r="A510" s="1418"/>
      <c r="B510" s="1402"/>
      <c r="C510" s="1441"/>
      <c r="D510" s="1424"/>
      <c r="E510" s="1427"/>
      <c r="F510" s="1402"/>
      <c r="G510" s="1402"/>
      <c r="H510" s="1437"/>
      <c r="I510" s="1399"/>
      <c r="J510" s="1402"/>
      <c r="K510" s="1402"/>
      <c r="L510" s="1402"/>
      <c r="M510" s="455"/>
      <c r="N510" s="456"/>
      <c r="O510" s="457"/>
      <c r="P510" s="458"/>
      <c r="Q510" s="458"/>
      <c r="R510" s="459"/>
      <c r="S510" s="459"/>
      <c r="T510" s="459"/>
      <c r="U510" s="459"/>
      <c r="V510" s="459"/>
      <c r="W510" s="458"/>
      <c r="X510" s="1411"/>
      <c r="Y510" s="1411"/>
      <c r="Z510" s="1434"/>
      <c r="AA510" s="1446"/>
      <c r="AB510" s="1394"/>
      <c r="AC510" s="1431"/>
      <c r="AD510" s="418">
        <f>IF(O510=O509,0,IF(O510=O508,0,IF(O510=O507,0,IF(O510=O506,0,IF(O510=O505,0,IF(O510=O504,IF(O510=O503,0,IF(O510=31,0,1))))))))</f>
        <v>0</v>
      </c>
      <c r="AE510" s="418" t="s">
        <v>482</v>
      </c>
      <c r="AF510" s="418" t="str">
        <f t="shared" si="25"/>
        <v>??</v>
      </c>
      <c r="AG510" s="454">
        <f t="shared" si="24"/>
        <v>0</v>
      </c>
      <c r="AH510" s="418">
        <f>IF(M510=M509,0,IF(M510=M508,0,IF(M510=M507,0,IF(M510=M506,0,IF(M510=M505,0,IF(M510=M504,0,IF(M510=M503,0,IF(M510=M502,0,1))))))))</f>
        <v>0</v>
      </c>
    </row>
    <row r="511" spans="1:34" ht="12.95" customHeight="1" thickTop="1" thickBot="1">
      <c r="A511" s="1419"/>
      <c r="B511" s="1403"/>
      <c r="C511" s="1442"/>
      <c r="D511" s="1425"/>
      <c r="E511" s="1428"/>
      <c r="F511" s="1403"/>
      <c r="G511" s="1403"/>
      <c r="H511" s="1438"/>
      <c r="I511" s="1400"/>
      <c r="J511" s="1403"/>
      <c r="K511" s="1403"/>
      <c r="L511" s="1403"/>
      <c r="M511" s="462"/>
      <c r="N511" s="463"/>
      <c r="O511" s="464"/>
      <c r="P511" s="465"/>
      <c r="Q511" s="465"/>
      <c r="R511" s="466"/>
      <c r="S511" s="466"/>
      <c r="T511" s="466"/>
      <c r="U511" s="466"/>
      <c r="V511" s="466"/>
      <c r="W511" s="465"/>
      <c r="X511" s="1412"/>
      <c r="Y511" s="1412"/>
      <c r="Z511" s="1435"/>
      <c r="AA511" s="1446"/>
      <c r="AB511" s="1395"/>
      <c r="AC511" s="1431"/>
      <c r="AD511" s="418">
        <f>IF(O511=O510,0,IF(O511=O509,0,IF(O511=O508,0,IF(O511=O507,0,IF(O511=O506,0,IF(O511=O505,0,IF(O511=O504,0,IF(O511=O503,0,IF(O511=O502,0,1)))))))))</f>
        <v>0</v>
      </c>
      <c r="AE511" s="418" t="s">
        <v>482</v>
      </c>
      <c r="AF511" s="418" t="str">
        <f t="shared" si="25"/>
        <v>??</v>
      </c>
      <c r="AG511" s="454">
        <f t="shared" si="24"/>
        <v>0</v>
      </c>
      <c r="AH511" s="418">
        <f>IF(M511=M510,0,IF(M511=M509,0,IF(M511=M508,0,IF(M511=M507,0,IF(M511=M506,0,IF(M511=M505,0,IF(M511=M504,0,IF(M511=M503,0,IF(M511=M502,0,1)))))))))</f>
        <v>0</v>
      </c>
    </row>
    <row r="512" spans="1:34" ht="12.95" customHeight="1" thickTop="1" thickBot="1">
      <c r="A512" s="1418"/>
      <c r="B512" s="1401"/>
      <c r="C512" s="1441"/>
      <c r="D512" s="1423"/>
      <c r="E512" s="1426"/>
      <c r="F512" s="1401"/>
      <c r="G512" s="1401"/>
      <c r="H512" s="1436"/>
      <c r="I512" s="1439" t="s">
        <v>98</v>
      </c>
      <c r="J512" s="1401"/>
      <c r="K512" s="1401"/>
      <c r="L512" s="1401"/>
      <c r="M512" s="447"/>
      <c r="N512" s="448"/>
      <c r="O512" s="449"/>
      <c r="P512" s="450"/>
      <c r="Q512" s="450"/>
      <c r="R512" s="484"/>
      <c r="S512" s="484"/>
      <c r="T512" s="484"/>
      <c r="U512" s="484"/>
      <c r="V512" s="484"/>
      <c r="W512" s="485"/>
      <c r="X512" s="1410">
        <f>SUM(R512:W521)</f>
        <v>0</v>
      </c>
      <c r="Y512" s="1410">
        <f>IF(X512&gt;0,18,0)</f>
        <v>0</v>
      </c>
      <c r="Z512" s="1429">
        <f>IF((X512-Y512)&gt;=0,X512-Y512,0)</f>
        <v>0</v>
      </c>
      <c r="AA512" s="1446">
        <f>IF(X512&lt;Y512,X512,Y512)/IF(Y512=0,1,Y512)</f>
        <v>0</v>
      </c>
      <c r="AB512" s="1393" t="str">
        <f>IF(AA512=1,"pe",IF(AA512&gt;0,"ne",""))</f>
        <v/>
      </c>
      <c r="AC512" s="1431"/>
      <c r="AD512" s="418">
        <v>1</v>
      </c>
      <c r="AE512" s="418" t="s">
        <v>482</v>
      </c>
      <c r="AF512" s="418" t="str">
        <f t="shared" si="25"/>
        <v>??</v>
      </c>
      <c r="AG512" s="454">
        <f>$C512</f>
        <v>0</v>
      </c>
      <c r="AH512" s="419">
        <v>1</v>
      </c>
    </row>
    <row r="513" spans="1:34" ht="12.95" customHeight="1" thickTop="1" thickBot="1">
      <c r="A513" s="1418"/>
      <c r="B513" s="1402"/>
      <c r="C513" s="1441"/>
      <c r="D513" s="1424"/>
      <c r="E513" s="1427"/>
      <c r="F513" s="1402"/>
      <c r="G513" s="1402"/>
      <c r="H513" s="1437"/>
      <c r="I513" s="1440"/>
      <c r="J513" s="1402"/>
      <c r="K513" s="1402"/>
      <c r="L513" s="1402"/>
      <c r="M513" s="455"/>
      <c r="N513" s="456"/>
      <c r="O513" s="457"/>
      <c r="P513" s="458"/>
      <c r="Q513" s="458"/>
      <c r="R513" s="459"/>
      <c r="S513" s="459"/>
      <c r="T513" s="459"/>
      <c r="U513" s="459"/>
      <c r="V513" s="459"/>
      <c r="W513" s="458"/>
      <c r="X513" s="1411"/>
      <c r="Y513" s="1411"/>
      <c r="Z513" s="1430"/>
      <c r="AA513" s="1446"/>
      <c r="AB513" s="1394"/>
      <c r="AC513" s="1431"/>
      <c r="AD513" s="418">
        <f>IF(O513=O512,0,1)</f>
        <v>0</v>
      </c>
      <c r="AE513" s="418" t="s">
        <v>482</v>
      </c>
      <c r="AF513" s="418" t="str">
        <f t="shared" si="25"/>
        <v>??</v>
      </c>
      <c r="AG513" s="454">
        <f t="shared" si="24"/>
        <v>0</v>
      </c>
      <c r="AH513" s="418">
        <f>IF(M513=M512,0,1)</f>
        <v>0</v>
      </c>
    </row>
    <row r="514" spans="1:34" ht="12.95" customHeight="1" thickTop="1" thickBot="1">
      <c r="A514" s="1418"/>
      <c r="B514" s="1402"/>
      <c r="C514" s="1441"/>
      <c r="D514" s="1424"/>
      <c r="E514" s="1427"/>
      <c r="F514" s="1402"/>
      <c r="G514" s="1402"/>
      <c r="H514" s="1437"/>
      <c r="I514" s="1399"/>
      <c r="J514" s="1402"/>
      <c r="K514" s="1402"/>
      <c r="L514" s="1402"/>
      <c r="M514" s="455"/>
      <c r="N514" s="456"/>
      <c r="O514" s="457"/>
      <c r="P514" s="458"/>
      <c r="Q514" s="458"/>
      <c r="R514" s="459"/>
      <c r="S514" s="459"/>
      <c r="T514" s="459"/>
      <c r="U514" s="459"/>
      <c r="V514" s="459"/>
      <c r="W514" s="458"/>
      <c r="X514" s="1411"/>
      <c r="Y514" s="1411"/>
      <c r="Z514" s="1430"/>
      <c r="AA514" s="1446"/>
      <c r="AB514" s="1394"/>
      <c r="AC514" s="1431"/>
      <c r="AD514" s="418">
        <f>IF(O514=O513,0,IF(O514=O512,0,1))</f>
        <v>0</v>
      </c>
      <c r="AE514" s="418" t="s">
        <v>482</v>
      </c>
      <c r="AF514" s="418" t="str">
        <f t="shared" si="25"/>
        <v>??</v>
      </c>
      <c r="AG514" s="454">
        <f t="shared" si="24"/>
        <v>0</v>
      </c>
      <c r="AH514" s="418">
        <f>IF(M514=M513,0,IF(M514=M512,0,1))</f>
        <v>0</v>
      </c>
    </row>
    <row r="515" spans="1:34" ht="12.95" customHeight="1" thickTop="1" thickBot="1">
      <c r="A515" s="1418"/>
      <c r="B515" s="1402"/>
      <c r="C515" s="1441"/>
      <c r="D515" s="1424"/>
      <c r="E515" s="1427"/>
      <c r="F515" s="1402"/>
      <c r="G515" s="1402"/>
      <c r="H515" s="1437"/>
      <c r="I515" s="1399"/>
      <c r="J515" s="1402"/>
      <c r="K515" s="1402"/>
      <c r="L515" s="1402"/>
      <c r="M515" s="455"/>
      <c r="N515" s="456"/>
      <c r="O515" s="457"/>
      <c r="P515" s="458"/>
      <c r="Q515" s="458"/>
      <c r="R515" s="459"/>
      <c r="S515" s="459"/>
      <c r="T515" s="459"/>
      <c r="U515" s="459"/>
      <c r="V515" s="459"/>
      <c r="W515" s="458"/>
      <c r="X515" s="1411"/>
      <c r="Y515" s="1411"/>
      <c r="Z515" s="1430"/>
      <c r="AA515" s="1446"/>
      <c r="AB515" s="1394"/>
      <c r="AC515" s="1431"/>
      <c r="AD515" s="418">
        <f>IF(O515=O514,0,IF(O515=O513,0,IF(O515=O512,0,1)))</f>
        <v>0</v>
      </c>
      <c r="AE515" s="418" t="s">
        <v>482</v>
      </c>
      <c r="AF515" s="418" t="str">
        <f t="shared" si="25"/>
        <v>??</v>
      </c>
      <c r="AG515" s="454">
        <f t="shared" si="24"/>
        <v>0</v>
      </c>
      <c r="AH515" s="418">
        <f>IF(M515=M514,0,IF(M515=M513,0,IF(M515=M512,0,1)))</f>
        <v>0</v>
      </c>
    </row>
    <row r="516" spans="1:34" ht="12.95" customHeight="1" thickTop="1" thickBot="1">
      <c r="A516" s="1418"/>
      <c r="B516" s="1402"/>
      <c r="C516" s="1441"/>
      <c r="D516" s="1424"/>
      <c r="E516" s="1427"/>
      <c r="F516" s="1402"/>
      <c r="G516" s="1402"/>
      <c r="H516" s="1437"/>
      <c r="I516" s="1399"/>
      <c r="J516" s="1402"/>
      <c r="K516" s="1402"/>
      <c r="L516" s="1402"/>
      <c r="M516" s="455"/>
      <c r="N516" s="456"/>
      <c r="O516" s="457"/>
      <c r="P516" s="458"/>
      <c r="Q516" s="458"/>
      <c r="R516" s="484"/>
      <c r="S516" s="484"/>
      <c r="T516" s="484"/>
      <c r="U516" s="484"/>
      <c r="V516" s="459"/>
      <c r="W516" s="458"/>
      <c r="X516" s="1411"/>
      <c r="Y516" s="1411"/>
      <c r="Z516" s="1430"/>
      <c r="AA516" s="1446"/>
      <c r="AB516" s="1394"/>
      <c r="AC516" s="1431"/>
      <c r="AD516" s="418">
        <f>IF(O516=O515,0,IF(O516=O514,0,IF(O516=O513,0,IF(O516=O512,0,1))))</f>
        <v>0</v>
      </c>
      <c r="AE516" s="418" t="s">
        <v>482</v>
      </c>
      <c r="AF516" s="418" t="str">
        <f t="shared" si="25"/>
        <v>??</v>
      </c>
      <c r="AG516" s="454">
        <f t="shared" si="24"/>
        <v>0</v>
      </c>
      <c r="AH516" s="418">
        <f>IF(M516=M515,0,IF(M516=M514,0,IF(M516=M513,0,IF(M516=M512,0,1))))</f>
        <v>0</v>
      </c>
    </row>
    <row r="517" spans="1:34" ht="12.95" customHeight="1" thickTop="1" thickBot="1">
      <c r="A517" s="1418"/>
      <c r="B517" s="1402"/>
      <c r="C517" s="1441"/>
      <c r="D517" s="1424"/>
      <c r="E517" s="1427"/>
      <c r="F517" s="1402"/>
      <c r="G517" s="1402"/>
      <c r="H517" s="1437"/>
      <c r="I517" s="1399"/>
      <c r="J517" s="1402"/>
      <c r="K517" s="1402"/>
      <c r="L517" s="1402"/>
      <c r="M517" s="455"/>
      <c r="N517" s="456"/>
      <c r="O517" s="457"/>
      <c r="P517" s="458"/>
      <c r="Q517" s="458"/>
      <c r="R517" s="484"/>
      <c r="S517" s="484"/>
      <c r="T517" s="484"/>
      <c r="U517" s="484"/>
      <c r="V517" s="459"/>
      <c r="W517" s="458"/>
      <c r="X517" s="1411"/>
      <c r="Y517" s="1411"/>
      <c r="Z517" s="1430"/>
      <c r="AA517" s="1446"/>
      <c r="AB517" s="1394"/>
      <c r="AC517" s="1431"/>
      <c r="AD517" s="418">
        <f>IF(O517=O516,0,IF(O517=O515,0,IF(O517=O514,0,IF(O517=O513,0,IF(O517=O512,0,1)))))</f>
        <v>0</v>
      </c>
      <c r="AE517" s="418" t="s">
        <v>482</v>
      </c>
      <c r="AF517" s="418" t="str">
        <f t="shared" si="25"/>
        <v>??</v>
      </c>
      <c r="AG517" s="454">
        <f t="shared" si="24"/>
        <v>0</v>
      </c>
      <c r="AH517" s="418">
        <f>IF(M517=M516,0,IF(M517=M515,0,IF(M517=M514,0,IF(M517=M513,0,IF(M517=M512,0,1)))))</f>
        <v>0</v>
      </c>
    </row>
    <row r="518" spans="1:34" ht="12.95" customHeight="1" thickTop="1" thickBot="1">
      <c r="A518" s="1418"/>
      <c r="B518" s="1402"/>
      <c r="C518" s="1441"/>
      <c r="D518" s="1424"/>
      <c r="E518" s="1427"/>
      <c r="F518" s="1402"/>
      <c r="G518" s="1402"/>
      <c r="H518" s="1437"/>
      <c r="I518" s="1399"/>
      <c r="J518" s="1402"/>
      <c r="K518" s="1402"/>
      <c r="L518" s="1402"/>
      <c r="M518" s="455"/>
      <c r="N518" s="456"/>
      <c r="O518" s="457"/>
      <c r="P518" s="458"/>
      <c r="Q518" s="458"/>
      <c r="R518" s="484"/>
      <c r="S518" s="484"/>
      <c r="T518" s="484"/>
      <c r="U518" s="484"/>
      <c r="V518" s="459"/>
      <c r="W518" s="458"/>
      <c r="X518" s="1411"/>
      <c r="Y518" s="1411"/>
      <c r="Z518" s="1434" t="str">
        <f>IF(Z512&gt;9,"Błąd","")</f>
        <v/>
      </c>
      <c r="AA518" s="1446"/>
      <c r="AB518" s="1394"/>
      <c r="AC518" s="1431"/>
      <c r="AD518" s="418">
        <f>IF(O518=O517,0,IF(O518=O516,0,IF(O518=O515,0,IF(O518=O514,0,IF(O518=O513,0,IF(O518=O512,0,1))))))</f>
        <v>0</v>
      </c>
      <c r="AE518" s="418" t="s">
        <v>482</v>
      </c>
      <c r="AF518" s="418" t="str">
        <f t="shared" si="25"/>
        <v>??</v>
      </c>
      <c r="AG518" s="454">
        <f t="shared" si="24"/>
        <v>0</v>
      </c>
      <c r="AH518" s="418">
        <f>IF(M518=M517,0,IF(M518=M516,0,IF(M518=M515,0,IF(M518=M514,0,IF(M518=M513,0,IF(M518=M512,0,1))))))</f>
        <v>0</v>
      </c>
    </row>
    <row r="519" spans="1:34" ht="12.95" customHeight="1" thickTop="1" thickBot="1">
      <c r="A519" s="1418"/>
      <c r="B519" s="1402"/>
      <c r="C519" s="1441"/>
      <c r="D519" s="1424"/>
      <c r="E519" s="1427"/>
      <c r="F519" s="1402"/>
      <c r="G519" s="1402"/>
      <c r="H519" s="1437"/>
      <c r="I519" s="1399"/>
      <c r="J519" s="1402"/>
      <c r="K519" s="1402"/>
      <c r="L519" s="1402"/>
      <c r="M519" s="455"/>
      <c r="N519" s="456"/>
      <c r="O519" s="457"/>
      <c r="P519" s="458"/>
      <c r="Q519" s="458"/>
      <c r="R519" s="459"/>
      <c r="S519" s="459"/>
      <c r="T519" s="459"/>
      <c r="U519" s="459"/>
      <c r="V519" s="459"/>
      <c r="W519" s="458"/>
      <c r="X519" s="1411"/>
      <c r="Y519" s="1411"/>
      <c r="Z519" s="1434"/>
      <c r="AA519" s="1446"/>
      <c r="AB519" s="1394"/>
      <c r="AC519" s="1431"/>
      <c r="AD519" s="418">
        <f>IF(O519=O518,0,IF(O519=O517,0,IF(O519=O516,0,IF(O519=O515,0,IF(O519=O514,0,IF(O519=O513,0,IF(O519=O512,0,1)))))))</f>
        <v>0</v>
      </c>
      <c r="AE519" s="418" t="s">
        <v>482</v>
      </c>
      <c r="AF519" s="418" t="str">
        <f t="shared" si="25"/>
        <v>??</v>
      </c>
      <c r="AG519" s="454">
        <f>AG516</f>
        <v>0</v>
      </c>
      <c r="AH519" s="418">
        <f>IF(M519=M518,0,IF(M519=M517,0,IF(M519=M516,0,IF(M519=M515,0,IF(M519=M514,0,IF(M519=M513,0,IF(M519=M512,0,1)))))))</f>
        <v>0</v>
      </c>
    </row>
    <row r="520" spans="1:34" ht="12.95" customHeight="1" thickTop="1" thickBot="1">
      <c r="A520" s="1418"/>
      <c r="B520" s="1402"/>
      <c r="C520" s="1441"/>
      <c r="D520" s="1424"/>
      <c r="E520" s="1427"/>
      <c r="F520" s="1402"/>
      <c r="G520" s="1402"/>
      <c r="H520" s="1437"/>
      <c r="I520" s="1399"/>
      <c r="J520" s="1402"/>
      <c r="K520" s="1402"/>
      <c r="L520" s="1402"/>
      <c r="M520" s="455"/>
      <c r="N520" s="456"/>
      <c r="O520" s="457"/>
      <c r="P520" s="458"/>
      <c r="Q520" s="458"/>
      <c r="R520" s="459"/>
      <c r="S520" s="459"/>
      <c r="T520" s="459"/>
      <c r="U520" s="459"/>
      <c r="V520" s="459"/>
      <c r="W520" s="458"/>
      <c r="X520" s="1411"/>
      <c r="Y520" s="1411"/>
      <c r="Z520" s="1434"/>
      <c r="AA520" s="1446"/>
      <c r="AB520" s="1394"/>
      <c r="AC520" s="1431"/>
      <c r="AD520" s="418">
        <f>IF(O520=O519,0,IF(O520=O518,0,IF(O520=O517,0,IF(O520=O516,0,IF(O520=O515,0,IF(O520=O514,0,IF(O520=O513,0,IF(O520=31,0,1))))))))</f>
        <v>0</v>
      </c>
      <c r="AE520" s="418" t="s">
        <v>482</v>
      </c>
      <c r="AF520" s="418" t="str">
        <f t="shared" si="25"/>
        <v>??</v>
      </c>
      <c r="AG520" s="454">
        <f t="shared" si="24"/>
        <v>0</v>
      </c>
      <c r="AH520" s="418">
        <f>IF(M520=M519,0,IF(M520=M518,0,IF(M520=M517,0,IF(M520=M516,0,IF(M520=M515,0,IF(M520=M514,0,IF(M520=M513,0,IF(M520=M512,0,1))))))))</f>
        <v>0</v>
      </c>
    </row>
    <row r="521" spans="1:34" ht="12.95" customHeight="1" thickTop="1" thickBot="1">
      <c r="A521" s="1419"/>
      <c r="B521" s="1403"/>
      <c r="C521" s="1442"/>
      <c r="D521" s="1425"/>
      <c r="E521" s="1428"/>
      <c r="F521" s="1403"/>
      <c r="G521" s="1403"/>
      <c r="H521" s="1438"/>
      <c r="I521" s="1400"/>
      <c r="J521" s="1403"/>
      <c r="K521" s="1403"/>
      <c r="L521" s="1403"/>
      <c r="M521" s="462"/>
      <c r="N521" s="463"/>
      <c r="O521" s="464"/>
      <c r="P521" s="465"/>
      <c r="Q521" s="465"/>
      <c r="R521" s="466"/>
      <c r="S521" s="466"/>
      <c r="T521" s="466"/>
      <c r="U521" s="466"/>
      <c r="V521" s="466"/>
      <c r="W521" s="465"/>
      <c r="X521" s="1412"/>
      <c r="Y521" s="1412"/>
      <c r="Z521" s="1435"/>
      <c r="AA521" s="1446"/>
      <c r="AB521" s="1395"/>
      <c r="AC521" s="1431"/>
      <c r="AD521" s="418">
        <f>IF(O521=O520,0,IF(O521=O519,0,IF(O521=O518,0,IF(O521=O517,0,IF(O521=O516,0,IF(O521=O515,0,IF(O521=O514,0,IF(O521=O513,0,IF(O521=O512,0,1)))))))))</f>
        <v>0</v>
      </c>
      <c r="AE521" s="418" t="s">
        <v>482</v>
      </c>
      <c r="AF521" s="418" t="str">
        <f t="shared" si="25"/>
        <v>??</v>
      </c>
      <c r="AG521" s="454">
        <f t="shared" si="24"/>
        <v>0</v>
      </c>
      <c r="AH521" s="418">
        <f>IF(M521=M520,0,IF(M521=M519,0,IF(M521=M518,0,IF(M521=M517,0,IF(M521=M516,0,IF(M521=M515,0,IF(M521=M514,0,IF(M521=M513,0,IF(M521=M512,0,1)))))))))</f>
        <v>0</v>
      </c>
    </row>
    <row r="522" spans="1:34" ht="12.95" customHeight="1" thickTop="1" thickBot="1">
      <c r="A522" s="1418"/>
      <c r="B522" s="1401"/>
      <c r="C522" s="1441"/>
      <c r="D522" s="1423"/>
      <c r="E522" s="1426"/>
      <c r="F522" s="1401"/>
      <c r="G522" s="1401"/>
      <c r="H522" s="1436"/>
      <c r="I522" s="1439" t="s">
        <v>98</v>
      </c>
      <c r="J522" s="1401"/>
      <c r="K522" s="1401"/>
      <c r="L522" s="1401"/>
      <c r="M522" s="447"/>
      <c r="N522" s="448"/>
      <c r="O522" s="449"/>
      <c r="P522" s="450"/>
      <c r="Q522" s="450"/>
      <c r="R522" s="484"/>
      <c r="S522" s="484"/>
      <c r="T522" s="484"/>
      <c r="U522" s="484"/>
      <c r="V522" s="484"/>
      <c r="W522" s="485"/>
      <c r="X522" s="1410">
        <f>SUM(R522:W531)</f>
        <v>0</v>
      </c>
      <c r="Y522" s="1410">
        <f>IF(X522&gt;0,18,0)</f>
        <v>0</v>
      </c>
      <c r="Z522" s="1429">
        <f>IF((X522-Y522)&gt;=0,X522-Y522,0)</f>
        <v>0</v>
      </c>
      <c r="AA522" s="1446">
        <f>IF(X522&lt;Y522,X522,Y522)/IF(Y522=0,1,Y522)</f>
        <v>0</v>
      </c>
      <c r="AB522" s="1393" t="str">
        <f>IF(AA522=1,"pe",IF(AA522&gt;0,"ne",""))</f>
        <v/>
      </c>
      <c r="AC522" s="1431"/>
      <c r="AD522" s="418">
        <v>1</v>
      </c>
      <c r="AE522" s="418" t="s">
        <v>482</v>
      </c>
      <c r="AF522" s="418" t="str">
        <f t="shared" si="25"/>
        <v>??</v>
      </c>
      <c r="AG522" s="454">
        <f>$C522</f>
        <v>0</v>
      </c>
      <c r="AH522" s="419">
        <v>1</v>
      </c>
    </row>
    <row r="523" spans="1:34" ht="12.95" customHeight="1" thickTop="1" thickBot="1">
      <c r="A523" s="1418"/>
      <c r="B523" s="1402"/>
      <c r="C523" s="1441"/>
      <c r="D523" s="1424"/>
      <c r="E523" s="1427"/>
      <c r="F523" s="1402"/>
      <c r="G523" s="1402"/>
      <c r="H523" s="1437"/>
      <c r="I523" s="1440"/>
      <c r="J523" s="1402"/>
      <c r="K523" s="1402"/>
      <c r="L523" s="1402"/>
      <c r="M523" s="455"/>
      <c r="N523" s="456"/>
      <c r="O523" s="457"/>
      <c r="P523" s="458"/>
      <c r="Q523" s="458"/>
      <c r="R523" s="459"/>
      <c r="S523" s="459"/>
      <c r="T523" s="459"/>
      <c r="U523" s="459"/>
      <c r="V523" s="459"/>
      <c r="W523" s="458"/>
      <c r="X523" s="1411"/>
      <c r="Y523" s="1411"/>
      <c r="Z523" s="1430"/>
      <c r="AA523" s="1446"/>
      <c r="AB523" s="1394"/>
      <c r="AC523" s="1431"/>
      <c r="AD523" s="418">
        <f>IF(O523=O522,0,1)</f>
        <v>0</v>
      </c>
      <c r="AE523" s="418" t="s">
        <v>482</v>
      </c>
      <c r="AF523" s="418" t="str">
        <f t="shared" si="25"/>
        <v>??</v>
      </c>
      <c r="AG523" s="454">
        <f t="shared" si="24"/>
        <v>0</v>
      </c>
      <c r="AH523" s="418">
        <f>IF(M523=M522,0,1)</f>
        <v>0</v>
      </c>
    </row>
    <row r="524" spans="1:34" ht="12.95" customHeight="1" thickTop="1" thickBot="1">
      <c r="A524" s="1418"/>
      <c r="B524" s="1402"/>
      <c r="C524" s="1441"/>
      <c r="D524" s="1424"/>
      <c r="E524" s="1427"/>
      <c r="F524" s="1402"/>
      <c r="G524" s="1402"/>
      <c r="H524" s="1437"/>
      <c r="I524" s="1399"/>
      <c r="J524" s="1402"/>
      <c r="K524" s="1402"/>
      <c r="L524" s="1402"/>
      <c r="M524" s="455"/>
      <c r="N524" s="456"/>
      <c r="O524" s="457"/>
      <c r="P524" s="458"/>
      <c r="Q524" s="458"/>
      <c r="R524" s="459"/>
      <c r="S524" s="459"/>
      <c r="T524" s="459"/>
      <c r="U524" s="459"/>
      <c r="V524" s="459"/>
      <c r="W524" s="458"/>
      <c r="X524" s="1411"/>
      <c r="Y524" s="1411"/>
      <c r="Z524" s="1430"/>
      <c r="AA524" s="1446"/>
      <c r="AB524" s="1394"/>
      <c r="AC524" s="1431"/>
      <c r="AD524" s="418">
        <f>IF(O524=O523,0,IF(O524=O522,0,1))</f>
        <v>0</v>
      </c>
      <c r="AE524" s="418" t="s">
        <v>482</v>
      </c>
      <c r="AF524" s="418" t="str">
        <f t="shared" si="25"/>
        <v>??</v>
      </c>
      <c r="AG524" s="454">
        <f t="shared" si="24"/>
        <v>0</v>
      </c>
      <c r="AH524" s="418">
        <f>IF(M524=M523,0,IF(M524=M522,0,1))</f>
        <v>0</v>
      </c>
    </row>
    <row r="525" spans="1:34" ht="12.95" customHeight="1" thickTop="1" thickBot="1">
      <c r="A525" s="1418"/>
      <c r="B525" s="1402"/>
      <c r="C525" s="1441"/>
      <c r="D525" s="1424"/>
      <c r="E525" s="1427"/>
      <c r="F525" s="1402"/>
      <c r="G525" s="1402"/>
      <c r="H525" s="1437"/>
      <c r="I525" s="1399"/>
      <c r="J525" s="1402"/>
      <c r="K525" s="1402"/>
      <c r="L525" s="1402"/>
      <c r="M525" s="455"/>
      <c r="N525" s="456"/>
      <c r="O525" s="457"/>
      <c r="P525" s="458"/>
      <c r="Q525" s="458"/>
      <c r="R525" s="459"/>
      <c r="S525" s="459"/>
      <c r="T525" s="459"/>
      <c r="U525" s="459"/>
      <c r="V525" s="459"/>
      <c r="W525" s="458"/>
      <c r="X525" s="1411"/>
      <c r="Y525" s="1411"/>
      <c r="Z525" s="1430"/>
      <c r="AA525" s="1446"/>
      <c r="AB525" s="1394"/>
      <c r="AC525" s="1431"/>
      <c r="AD525" s="418">
        <f>IF(O525=O524,0,IF(O525=O523,0,IF(O525=O522,0,1)))</f>
        <v>0</v>
      </c>
      <c r="AE525" s="418" t="s">
        <v>482</v>
      </c>
      <c r="AF525" s="418" t="str">
        <f t="shared" si="25"/>
        <v>??</v>
      </c>
      <c r="AG525" s="454">
        <f t="shared" si="24"/>
        <v>0</v>
      </c>
      <c r="AH525" s="418">
        <f>IF(M525=M524,0,IF(M525=M523,0,IF(M525=M522,0,1)))</f>
        <v>0</v>
      </c>
    </row>
    <row r="526" spans="1:34" ht="12.95" customHeight="1" thickTop="1" thickBot="1">
      <c r="A526" s="1418"/>
      <c r="B526" s="1402"/>
      <c r="C526" s="1441"/>
      <c r="D526" s="1424"/>
      <c r="E526" s="1427"/>
      <c r="F526" s="1402"/>
      <c r="G526" s="1402"/>
      <c r="H526" s="1437"/>
      <c r="I526" s="1399"/>
      <c r="J526" s="1402"/>
      <c r="K526" s="1402"/>
      <c r="L526" s="1402"/>
      <c r="M526" s="455"/>
      <c r="N526" s="456"/>
      <c r="O526" s="457"/>
      <c r="P526" s="458"/>
      <c r="Q526" s="458"/>
      <c r="R526" s="484"/>
      <c r="S526" s="484"/>
      <c r="T526" s="484"/>
      <c r="U526" s="484"/>
      <c r="V526" s="459"/>
      <c r="W526" s="458"/>
      <c r="X526" s="1411"/>
      <c r="Y526" s="1411"/>
      <c r="Z526" s="1430"/>
      <c r="AA526" s="1446"/>
      <c r="AB526" s="1394"/>
      <c r="AC526" s="1431"/>
      <c r="AD526" s="418">
        <f>IF(O526=O525,0,IF(O526=O524,0,IF(O526=O523,0,IF(O526=O522,0,1))))</f>
        <v>0</v>
      </c>
      <c r="AE526" s="418" t="s">
        <v>482</v>
      </c>
      <c r="AF526" s="418" t="str">
        <f t="shared" si="25"/>
        <v>??</v>
      </c>
      <c r="AG526" s="454">
        <f t="shared" si="24"/>
        <v>0</v>
      </c>
      <c r="AH526" s="418">
        <f>IF(M526=M525,0,IF(M526=M524,0,IF(M526=M523,0,IF(M526=M522,0,1))))</f>
        <v>0</v>
      </c>
    </row>
    <row r="527" spans="1:34" ht="12.95" customHeight="1" thickTop="1" thickBot="1">
      <c r="A527" s="1418"/>
      <c r="B527" s="1402"/>
      <c r="C527" s="1441"/>
      <c r="D527" s="1424"/>
      <c r="E527" s="1427"/>
      <c r="F527" s="1402"/>
      <c r="G527" s="1402"/>
      <c r="H527" s="1437"/>
      <c r="I527" s="1399"/>
      <c r="J527" s="1402"/>
      <c r="K527" s="1402"/>
      <c r="L527" s="1402"/>
      <c r="M527" s="455"/>
      <c r="N527" s="456"/>
      <c r="O527" s="457"/>
      <c r="P527" s="458"/>
      <c r="Q527" s="458"/>
      <c r="R527" s="484"/>
      <c r="S527" s="484"/>
      <c r="T527" s="484"/>
      <c r="U527" s="484"/>
      <c r="V527" s="459"/>
      <c r="W527" s="458"/>
      <c r="X527" s="1411"/>
      <c r="Y527" s="1411"/>
      <c r="Z527" s="1430"/>
      <c r="AA527" s="1446"/>
      <c r="AB527" s="1394"/>
      <c r="AC527" s="1431"/>
      <c r="AD527" s="418">
        <f>IF(O527=O526,0,IF(O527=O525,0,IF(O527=O524,0,IF(O527=O523,0,IF(O527=O522,0,1)))))</f>
        <v>0</v>
      </c>
      <c r="AE527" s="418" t="s">
        <v>482</v>
      </c>
      <c r="AF527" s="418" t="str">
        <f t="shared" si="25"/>
        <v>??</v>
      </c>
      <c r="AG527" s="454">
        <f t="shared" si="24"/>
        <v>0</v>
      </c>
      <c r="AH527" s="418">
        <f>IF(M527=M526,0,IF(M527=M525,0,IF(M527=M524,0,IF(M527=M523,0,IF(M527=M522,0,1)))))</f>
        <v>0</v>
      </c>
    </row>
    <row r="528" spans="1:34" ht="12.95" customHeight="1" thickTop="1" thickBot="1">
      <c r="A528" s="1418"/>
      <c r="B528" s="1402"/>
      <c r="C528" s="1441"/>
      <c r="D528" s="1424"/>
      <c r="E528" s="1427"/>
      <c r="F528" s="1402"/>
      <c r="G528" s="1402"/>
      <c r="H528" s="1437"/>
      <c r="I528" s="1399"/>
      <c r="J528" s="1402"/>
      <c r="K528" s="1402"/>
      <c r="L528" s="1402"/>
      <c r="M528" s="455"/>
      <c r="N528" s="456"/>
      <c r="O528" s="457"/>
      <c r="P528" s="458"/>
      <c r="Q528" s="458"/>
      <c r="R528" s="484"/>
      <c r="S528" s="484"/>
      <c r="T528" s="484"/>
      <c r="U528" s="484"/>
      <c r="V528" s="459"/>
      <c r="W528" s="458"/>
      <c r="X528" s="1411"/>
      <c r="Y528" s="1411"/>
      <c r="Z528" s="1434" t="str">
        <f>IF(Z522&gt;9,"Błąd","")</f>
        <v/>
      </c>
      <c r="AA528" s="1446"/>
      <c r="AB528" s="1394"/>
      <c r="AC528" s="1431"/>
      <c r="AD528" s="418">
        <f>IF(O528=O527,0,IF(O528=O526,0,IF(O528=O525,0,IF(O528=O524,0,IF(O528=O523,0,IF(O528=O522,0,1))))))</f>
        <v>0</v>
      </c>
      <c r="AE528" s="418" t="s">
        <v>482</v>
      </c>
      <c r="AF528" s="418" t="str">
        <f t="shared" si="25"/>
        <v>??</v>
      </c>
      <c r="AG528" s="454">
        <f t="shared" si="24"/>
        <v>0</v>
      </c>
      <c r="AH528" s="418">
        <f>IF(M528=M527,0,IF(M528=M526,0,IF(M528=M525,0,IF(M528=M524,0,IF(M528=M523,0,IF(M528=M522,0,1))))))</f>
        <v>0</v>
      </c>
    </row>
    <row r="529" spans="1:34" ht="12.95" customHeight="1" thickTop="1" thickBot="1">
      <c r="A529" s="1418"/>
      <c r="B529" s="1402"/>
      <c r="C529" s="1441"/>
      <c r="D529" s="1424"/>
      <c r="E529" s="1427"/>
      <c r="F529" s="1402"/>
      <c r="G529" s="1402"/>
      <c r="H529" s="1437"/>
      <c r="I529" s="1399"/>
      <c r="J529" s="1402"/>
      <c r="K529" s="1402"/>
      <c r="L529" s="1402"/>
      <c r="M529" s="455"/>
      <c r="N529" s="456"/>
      <c r="O529" s="457"/>
      <c r="P529" s="458"/>
      <c r="Q529" s="458"/>
      <c r="R529" s="459"/>
      <c r="S529" s="459"/>
      <c r="T529" s="459"/>
      <c r="U529" s="459"/>
      <c r="V529" s="459"/>
      <c r="W529" s="458"/>
      <c r="X529" s="1411"/>
      <c r="Y529" s="1411"/>
      <c r="Z529" s="1434"/>
      <c r="AA529" s="1446"/>
      <c r="AB529" s="1394"/>
      <c r="AC529" s="1431"/>
      <c r="AD529" s="418">
        <f>IF(O529=O528,0,IF(O529=O527,0,IF(O529=O526,0,IF(O529=O525,0,IF(O529=O524,0,IF(O529=O523,0,IF(O529=O522,0,1)))))))</f>
        <v>0</v>
      </c>
      <c r="AE529" s="418" t="s">
        <v>482</v>
      </c>
      <c r="AF529" s="418" t="str">
        <f t="shared" si="25"/>
        <v>??</v>
      </c>
      <c r="AG529" s="454">
        <f>AG526</f>
        <v>0</v>
      </c>
      <c r="AH529" s="418">
        <f>IF(M529=M528,0,IF(M529=M527,0,IF(M529=M526,0,IF(M529=M525,0,IF(M529=M524,0,IF(M529=M523,0,IF(M529=M522,0,1)))))))</f>
        <v>0</v>
      </c>
    </row>
    <row r="530" spans="1:34" ht="12.95" customHeight="1" thickTop="1" thickBot="1">
      <c r="A530" s="1418"/>
      <c r="B530" s="1402"/>
      <c r="C530" s="1441"/>
      <c r="D530" s="1424"/>
      <c r="E530" s="1427"/>
      <c r="F530" s="1402"/>
      <c r="G530" s="1402"/>
      <c r="H530" s="1437"/>
      <c r="I530" s="1399"/>
      <c r="J530" s="1402"/>
      <c r="K530" s="1402"/>
      <c r="L530" s="1402"/>
      <c r="M530" s="455"/>
      <c r="N530" s="456"/>
      <c r="O530" s="457"/>
      <c r="P530" s="458"/>
      <c r="Q530" s="458"/>
      <c r="R530" s="459"/>
      <c r="S530" s="459"/>
      <c r="T530" s="459"/>
      <c r="U530" s="459"/>
      <c r="V530" s="459"/>
      <c r="W530" s="458"/>
      <c r="X530" s="1411"/>
      <c r="Y530" s="1411"/>
      <c r="Z530" s="1434"/>
      <c r="AA530" s="1446"/>
      <c r="AB530" s="1394"/>
      <c r="AC530" s="1431"/>
      <c r="AD530" s="418">
        <f>IF(O530=O529,0,IF(O530=O528,0,IF(O530=O527,0,IF(O530=O526,0,IF(O530=O525,0,IF(O530=O524,0,IF(O530=O523,0,IF(O530=31,0,1))))))))</f>
        <v>0</v>
      </c>
      <c r="AE530" s="418" t="s">
        <v>482</v>
      </c>
      <c r="AF530" s="418" t="str">
        <f t="shared" si="25"/>
        <v>??</v>
      </c>
      <c r="AG530" s="454">
        <f t="shared" si="24"/>
        <v>0</v>
      </c>
      <c r="AH530" s="418">
        <f>IF(M530=M529,0,IF(M530=M528,0,IF(M530=M527,0,IF(M530=M526,0,IF(M530=M525,0,IF(M530=M524,0,IF(M530=M523,0,IF(M530=M522,0,1))))))))</f>
        <v>0</v>
      </c>
    </row>
    <row r="531" spans="1:34" ht="12.95" customHeight="1" thickTop="1" thickBot="1">
      <c r="A531" s="1419"/>
      <c r="B531" s="1403"/>
      <c r="C531" s="1442"/>
      <c r="D531" s="1425"/>
      <c r="E531" s="1428"/>
      <c r="F531" s="1403"/>
      <c r="G531" s="1403"/>
      <c r="H531" s="1438"/>
      <c r="I531" s="1400"/>
      <c r="J531" s="1403"/>
      <c r="K531" s="1403"/>
      <c r="L531" s="1403"/>
      <c r="M531" s="462"/>
      <c r="N531" s="463"/>
      <c r="O531" s="464"/>
      <c r="P531" s="465"/>
      <c r="Q531" s="465"/>
      <c r="R531" s="466"/>
      <c r="S531" s="466"/>
      <c r="T531" s="466"/>
      <c r="U531" s="466"/>
      <c r="V531" s="466"/>
      <c r="W531" s="465"/>
      <c r="X531" s="1412"/>
      <c r="Y531" s="1412"/>
      <c r="Z531" s="1435"/>
      <c r="AA531" s="1446"/>
      <c r="AB531" s="1395"/>
      <c r="AC531" s="1431"/>
      <c r="AD531" s="418">
        <f>IF(O531=O530,0,IF(O531=O529,0,IF(O531=O528,0,IF(O531=O527,0,IF(O531=O526,0,IF(O531=O525,0,IF(O531=O524,0,IF(O531=O523,0,IF(O531=O522,0,1)))))))))</f>
        <v>0</v>
      </c>
      <c r="AE531" s="418" t="s">
        <v>482</v>
      </c>
      <c r="AF531" s="418" t="str">
        <f t="shared" si="25"/>
        <v>??</v>
      </c>
      <c r="AG531" s="454">
        <f t="shared" si="24"/>
        <v>0</v>
      </c>
      <c r="AH531" s="418">
        <f>IF(M531=M530,0,IF(M531=M529,0,IF(M531=M528,0,IF(M531=M527,0,IF(M531=M526,0,IF(M531=M525,0,IF(M531=M524,0,IF(M531=M523,0,IF(M531=M522,0,1)))))))))</f>
        <v>0</v>
      </c>
    </row>
    <row r="532" spans="1:34" ht="12.95" customHeight="1" thickTop="1" thickBot="1">
      <c r="A532" s="1418"/>
      <c r="B532" s="1401"/>
      <c r="C532" s="1441"/>
      <c r="D532" s="1423"/>
      <c r="E532" s="1426"/>
      <c r="F532" s="1401"/>
      <c r="G532" s="1401"/>
      <c r="H532" s="1436"/>
      <c r="I532" s="1439" t="s">
        <v>98</v>
      </c>
      <c r="J532" s="1401"/>
      <c r="K532" s="1401"/>
      <c r="L532" s="1401"/>
      <c r="M532" s="447"/>
      <c r="N532" s="448"/>
      <c r="O532" s="449"/>
      <c r="P532" s="450"/>
      <c r="Q532" s="450"/>
      <c r="R532" s="484"/>
      <c r="S532" s="484"/>
      <c r="T532" s="484"/>
      <c r="U532" s="484"/>
      <c r="V532" s="484"/>
      <c r="W532" s="485"/>
      <c r="X532" s="1410">
        <f>SUM(R532:W541)</f>
        <v>0</v>
      </c>
      <c r="Y532" s="1410">
        <f>IF(X532&gt;0,18,0)</f>
        <v>0</v>
      </c>
      <c r="Z532" s="1429">
        <f>IF((X532-Y532)&gt;=0,X532-Y532,0)</f>
        <v>0</v>
      </c>
      <c r="AA532" s="1446">
        <f>IF(X532&lt;Y532,X532,Y532)/IF(Y532=0,1,Y532)</f>
        <v>0</v>
      </c>
      <c r="AB532" s="1393" t="str">
        <f>IF(AA532=1,"pe",IF(AA532&gt;0,"ne",""))</f>
        <v/>
      </c>
      <c r="AC532" s="1431"/>
      <c r="AD532" s="418">
        <v>1</v>
      </c>
      <c r="AE532" s="418" t="s">
        <v>482</v>
      </c>
      <c r="AF532" s="418" t="str">
        <f t="shared" si="25"/>
        <v>??</v>
      </c>
      <c r="AG532" s="454">
        <f>$C532</f>
        <v>0</v>
      </c>
      <c r="AH532" s="419">
        <v>1</v>
      </c>
    </row>
    <row r="533" spans="1:34" ht="12.95" customHeight="1" thickTop="1" thickBot="1">
      <c r="A533" s="1418"/>
      <c r="B533" s="1402"/>
      <c r="C533" s="1441"/>
      <c r="D533" s="1424"/>
      <c r="E533" s="1427"/>
      <c r="F533" s="1402"/>
      <c r="G533" s="1402"/>
      <c r="H533" s="1437"/>
      <c r="I533" s="1440"/>
      <c r="J533" s="1402"/>
      <c r="K533" s="1402"/>
      <c r="L533" s="1402"/>
      <c r="M533" s="455"/>
      <c r="N533" s="456"/>
      <c r="O533" s="457"/>
      <c r="P533" s="458"/>
      <c r="Q533" s="458"/>
      <c r="R533" s="459"/>
      <c r="S533" s="459"/>
      <c r="T533" s="459"/>
      <c r="U533" s="459"/>
      <c r="V533" s="459"/>
      <c r="W533" s="458"/>
      <c r="X533" s="1411"/>
      <c r="Y533" s="1411"/>
      <c r="Z533" s="1430"/>
      <c r="AA533" s="1446"/>
      <c r="AB533" s="1394"/>
      <c r="AC533" s="1431"/>
      <c r="AD533" s="418">
        <f>IF(O533=O532,0,1)</f>
        <v>0</v>
      </c>
      <c r="AE533" s="418" t="s">
        <v>482</v>
      </c>
      <c r="AF533" s="418" t="str">
        <f t="shared" si="25"/>
        <v>??</v>
      </c>
      <c r="AG533" s="454">
        <f t="shared" si="24"/>
        <v>0</v>
      </c>
      <c r="AH533" s="418">
        <f>IF(M533=M532,0,1)</f>
        <v>0</v>
      </c>
    </row>
    <row r="534" spans="1:34" ht="12.95" customHeight="1" thickTop="1" thickBot="1">
      <c r="A534" s="1418"/>
      <c r="B534" s="1402"/>
      <c r="C534" s="1441"/>
      <c r="D534" s="1424"/>
      <c r="E534" s="1427"/>
      <c r="F534" s="1402"/>
      <c r="G534" s="1402"/>
      <c r="H534" s="1437"/>
      <c r="I534" s="1399"/>
      <c r="J534" s="1402"/>
      <c r="K534" s="1402"/>
      <c r="L534" s="1402"/>
      <c r="M534" s="455"/>
      <c r="N534" s="456"/>
      <c r="O534" s="457"/>
      <c r="P534" s="458"/>
      <c r="Q534" s="458"/>
      <c r="R534" s="459"/>
      <c r="S534" s="459"/>
      <c r="T534" s="459"/>
      <c r="U534" s="459"/>
      <c r="V534" s="459"/>
      <c r="W534" s="458"/>
      <c r="X534" s="1411"/>
      <c r="Y534" s="1411"/>
      <c r="Z534" s="1430"/>
      <c r="AA534" s="1446"/>
      <c r="AB534" s="1394"/>
      <c r="AC534" s="1431"/>
      <c r="AD534" s="418">
        <f>IF(O534=O533,0,IF(O534=O532,0,1))</f>
        <v>0</v>
      </c>
      <c r="AE534" s="418" t="s">
        <v>482</v>
      </c>
      <c r="AF534" s="418" t="str">
        <f t="shared" si="25"/>
        <v>??</v>
      </c>
      <c r="AG534" s="454">
        <f t="shared" si="24"/>
        <v>0</v>
      </c>
      <c r="AH534" s="418">
        <f>IF(M534=M533,0,IF(M534=M532,0,1))</f>
        <v>0</v>
      </c>
    </row>
    <row r="535" spans="1:34" ht="12.95" customHeight="1" thickTop="1" thickBot="1">
      <c r="A535" s="1418"/>
      <c r="B535" s="1402"/>
      <c r="C535" s="1441"/>
      <c r="D535" s="1424"/>
      <c r="E535" s="1427"/>
      <c r="F535" s="1402"/>
      <c r="G535" s="1402"/>
      <c r="H535" s="1437"/>
      <c r="I535" s="1399"/>
      <c r="J535" s="1402"/>
      <c r="K535" s="1402"/>
      <c r="L535" s="1402"/>
      <c r="M535" s="455"/>
      <c r="N535" s="456"/>
      <c r="O535" s="457"/>
      <c r="P535" s="458"/>
      <c r="Q535" s="458"/>
      <c r="R535" s="459"/>
      <c r="S535" s="459"/>
      <c r="T535" s="459"/>
      <c r="U535" s="459"/>
      <c r="V535" s="459"/>
      <c r="W535" s="458"/>
      <c r="X535" s="1411"/>
      <c r="Y535" s="1411"/>
      <c r="Z535" s="1430"/>
      <c r="AA535" s="1446"/>
      <c r="AB535" s="1394"/>
      <c r="AC535" s="1431"/>
      <c r="AD535" s="418">
        <f>IF(O535=O534,0,IF(O535=O533,0,IF(O535=O532,0,1)))</f>
        <v>0</v>
      </c>
      <c r="AE535" s="418" t="s">
        <v>482</v>
      </c>
      <c r="AF535" s="418" t="str">
        <f t="shared" si="25"/>
        <v>??</v>
      </c>
      <c r="AG535" s="454">
        <f t="shared" si="24"/>
        <v>0</v>
      </c>
      <c r="AH535" s="418">
        <f>IF(M535=M534,0,IF(M535=M533,0,IF(M535=M532,0,1)))</f>
        <v>0</v>
      </c>
    </row>
    <row r="536" spans="1:34" ht="12.95" customHeight="1" thickTop="1" thickBot="1">
      <c r="A536" s="1418"/>
      <c r="B536" s="1402"/>
      <c r="C536" s="1441"/>
      <c r="D536" s="1424"/>
      <c r="E536" s="1427"/>
      <c r="F536" s="1402"/>
      <c r="G536" s="1402"/>
      <c r="H536" s="1437"/>
      <c r="I536" s="1399"/>
      <c r="J536" s="1402"/>
      <c r="K536" s="1402"/>
      <c r="L536" s="1402"/>
      <c r="M536" s="455"/>
      <c r="N536" s="456"/>
      <c r="O536" s="457"/>
      <c r="P536" s="458"/>
      <c r="Q536" s="458"/>
      <c r="R536" s="484"/>
      <c r="S536" s="484"/>
      <c r="T536" s="484"/>
      <c r="U536" s="484"/>
      <c r="V536" s="459"/>
      <c r="W536" s="458"/>
      <c r="X536" s="1411"/>
      <c r="Y536" s="1411"/>
      <c r="Z536" s="1430"/>
      <c r="AA536" s="1446"/>
      <c r="AB536" s="1394"/>
      <c r="AC536" s="1431"/>
      <c r="AD536" s="418">
        <f>IF(O536=O535,0,IF(O536=O534,0,IF(O536=O533,0,IF(O536=O532,0,1))))</f>
        <v>0</v>
      </c>
      <c r="AE536" s="418" t="s">
        <v>482</v>
      </c>
      <c r="AF536" s="418" t="str">
        <f t="shared" si="25"/>
        <v>??</v>
      </c>
      <c r="AG536" s="454">
        <f t="shared" si="24"/>
        <v>0</v>
      </c>
      <c r="AH536" s="418">
        <f>IF(M536=M535,0,IF(M536=M534,0,IF(M536=M533,0,IF(M536=M532,0,1))))</f>
        <v>0</v>
      </c>
    </row>
    <row r="537" spans="1:34" ht="12.95" customHeight="1" thickTop="1" thickBot="1">
      <c r="A537" s="1418"/>
      <c r="B537" s="1402"/>
      <c r="C537" s="1441"/>
      <c r="D537" s="1424"/>
      <c r="E537" s="1427"/>
      <c r="F537" s="1402"/>
      <c r="G537" s="1402"/>
      <c r="H537" s="1437"/>
      <c r="I537" s="1399"/>
      <c r="J537" s="1402"/>
      <c r="K537" s="1402"/>
      <c r="L537" s="1402"/>
      <c r="M537" s="455"/>
      <c r="N537" s="456"/>
      <c r="O537" s="457"/>
      <c r="P537" s="458"/>
      <c r="Q537" s="458"/>
      <c r="R537" s="484"/>
      <c r="S537" s="484"/>
      <c r="T537" s="484"/>
      <c r="U537" s="484"/>
      <c r="V537" s="459"/>
      <c r="W537" s="458"/>
      <c r="X537" s="1411"/>
      <c r="Y537" s="1411"/>
      <c r="Z537" s="1430"/>
      <c r="AA537" s="1446"/>
      <c r="AB537" s="1394"/>
      <c r="AC537" s="1431"/>
      <c r="AD537" s="418">
        <f>IF(O537=O536,0,IF(O537=O535,0,IF(O537=O534,0,IF(O537=O533,0,IF(O537=O532,0,1)))))</f>
        <v>0</v>
      </c>
      <c r="AE537" s="418" t="s">
        <v>482</v>
      </c>
      <c r="AF537" s="418" t="str">
        <f t="shared" si="25"/>
        <v>??</v>
      </c>
      <c r="AG537" s="454">
        <f t="shared" si="24"/>
        <v>0</v>
      </c>
      <c r="AH537" s="418">
        <f>IF(M537=M536,0,IF(M537=M535,0,IF(M537=M534,0,IF(M537=M533,0,IF(M537=M532,0,1)))))</f>
        <v>0</v>
      </c>
    </row>
    <row r="538" spans="1:34" ht="12.95" customHeight="1" thickTop="1" thickBot="1">
      <c r="A538" s="1418"/>
      <c r="B538" s="1402"/>
      <c r="C538" s="1441"/>
      <c r="D538" s="1424"/>
      <c r="E538" s="1427"/>
      <c r="F538" s="1402"/>
      <c r="G538" s="1402"/>
      <c r="H538" s="1437"/>
      <c r="I538" s="1399"/>
      <c r="J538" s="1402"/>
      <c r="K538" s="1402"/>
      <c r="L538" s="1402"/>
      <c r="M538" s="455"/>
      <c r="N538" s="456"/>
      <c r="O538" s="457"/>
      <c r="P538" s="458"/>
      <c r="Q538" s="458"/>
      <c r="R538" s="484"/>
      <c r="S538" s="484"/>
      <c r="T538" s="484"/>
      <c r="U538" s="484"/>
      <c r="V538" s="459"/>
      <c r="W538" s="458"/>
      <c r="X538" s="1411"/>
      <c r="Y538" s="1411"/>
      <c r="Z538" s="1434" t="str">
        <f>IF(Z532&gt;9,"Błąd","")</f>
        <v/>
      </c>
      <c r="AA538" s="1446"/>
      <c r="AB538" s="1394"/>
      <c r="AC538" s="1431"/>
      <c r="AD538" s="418">
        <f>IF(O538=O537,0,IF(O538=O536,0,IF(O538=O535,0,IF(O538=O534,0,IF(O538=O533,0,IF(O538=O532,0,1))))))</f>
        <v>0</v>
      </c>
      <c r="AE538" s="418" t="s">
        <v>482</v>
      </c>
      <c r="AF538" s="418" t="str">
        <f t="shared" si="25"/>
        <v>??</v>
      </c>
      <c r="AG538" s="454">
        <f t="shared" ref="AG538:AG581" si="26">AG537</f>
        <v>0</v>
      </c>
      <c r="AH538" s="418">
        <f>IF(M538=M537,0,IF(M538=M536,0,IF(M538=M535,0,IF(M538=M534,0,IF(M538=M533,0,IF(M538=M532,0,1))))))</f>
        <v>0</v>
      </c>
    </row>
    <row r="539" spans="1:34" ht="12.95" customHeight="1" thickTop="1" thickBot="1">
      <c r="A539" s="1418"/>
      <c r="B539" s="1402"/>
      <c r="C539" s="1441"/>
      <c r="D539" s="1424"/>
      <c r="E539" s="1427"/>
      <c r="F539" s="1402"/>
      <c r="G539" s="1402"/>
      <c r="H539" s="1437"/>
      <c r="I539" s="1399"/>
      <c r="J539" s="1402"/>
      <c r="K539" s="1402"/>
      <c r="L539" s="1402"/>
      <c r="M539" s="455"/>
      <c r="N539" s="456"/>
      <c r="O539" s="457"/>
      <c r="P539" s="458"/>
      <c r="Q539" s="458"/>
      <c r="R539" s="459"/>
      <c r="S539" s="459"/>
      <c r="T539" s="459"/>
      <c r="U539" s="459"/>
      <c r="V539" s="459"/>
      <c r="W539" s="458"/>
      <c r="X539" s="1411"/>
      <c r="Y539" s="1411"/>
      <c r="Z539" s="1434"/>
      <c r="AA539" s="1446"/>
      <c r="AB539" s="1394"/>
      <c r="AC539" s="1431"/>
      <c r="AD539" s="418">
        <f>IF(O539=O538,0,IF(O539=O537,0,IF(O539=O536,0,IF(O539=O535,0,IF(O539=O534,0,IF(O539=O533,0,IF(O539=O532,0,1)))))))</f>
        <v>0</v>
      </c>
      <c r="AE539" s="418" t="s">
        <v>482</v>
      </c>
      <c r="AF539" s="418" t="str">
        <f t="shared" si="25"/>
        <v>??</v>
      </c>
      <c r="AG539" s="454">
        <f>AG536</f>
        <v>0</v>
      </c>
      <c r="AH539" s="418">
        <f>IF(M539=M538,0,IF(M539=M537,0,IF(M539=M536,0,IF(M539=M535,0,IF(M539=M534,0,IF(M539=M533,0,IF(M539=M532,0,1)))))))</f>
        <v>0</v>
      </c>
    </row>
    <row r="540" spans="1:34" ht="12.75" customHeight="1" thickTop="1" thickBot="1">
      <c r="A540" s="1418"/>
      <c r="B540" s="1402"/>
      <c r="C540" s="1441"/>
      <c r="D540" s="1424"/>
      <c r="E540" s="1427"/>
      <c r="F540" s="1402"/>
      <c r="G540" s="1402"/>
      <c r="H540" s="1437"/>
      <c r="I540" s="1399"/>
      <c r="J540" s="1402"/>
      <c r="K540" s="1402"/>
      <c r="L540" s="1402"/>
      <c r="M540" s="455"/>
      <c r="N540" s="456"/>
      <c r="O540" s="457"/>
      <c r="P540" s="458"/>
      <c r="Q540" s="458"/>
      <c r="R540" s="459"/>
      <c r="S540" s="459"/>
      <c r="T540" s="459"/>
      <c r="U540" s="459"/>
      <c r="V540" s="459"/>
      <c r="W540" s="458"/>
      <c r="X540" s="1411"/>
      <c r="Y540" s="1411"/>
      <c r="Z540" s="1434"/>
      <c r="AA540" s="1446"/>
      <c r="AB540" s="1394"/>
      <c r="AC540" s="1431"/>
      <c r="AD540" s="418">
        <f>IF(O540=O539,0,IF(O540=O538,0,IF(O540=O537,0,IF(O540=O536,0,IF(O540=O535,0,IF(O540=O534,0,IF(O540=O533,0,IF(O540=31,0,1))))))))</f>
        <v>0</v>
      </c>
      <c r="AE540" s="418" t="s">
        <v>482</v>
      </c>
      <c r="AF540" s="418" t="str">
        <f t="shared" si="25"/>
        <v>??</v>
      </c>
      <c r="AG540" s="454">
        <f t="shared" si="26"/>
        <v>0</v>
      </c>
      <c r="AH540" s="418">
        <f>IF(M540=M539,0,IF(M540=M538,0,IF(M540=M537,0,IF(M540=M536,0,IF(M540=M535,0,IF(M540=M534,0,IF(M540=M533,0,IF(M540=M532,0,1))))))))</f>
        <v>0</v>
      </c>
    </row>
    <row r="541" spans="1:34" ht="12.95" customHeight="1" thickTop="1" thickBot="1">
      <c r="A541" s="1419"/>
      <c r="B541" s="1403"/>
      <c r="C541" s="1442"/>
      <c r="D541" s="1425"/>
      <c r="E541" s="1428"/>
      <c r="F541" s="1403"/>
      <c r="G541" s="1403"/>
      <c r="H541" s="1438"/>
      <c r="I541" s="1400"/>
      <c r="J541" s="1403"/>
      <c r="K541" s="1403"/>
      <c r="L541" s="1403"/>
      <c r="M541" s="462"/>
      <c r="N541" s="463"/>
      <c r="O541" s="464"/>
      <c r="P541" s="465"/>
      <c r="Q541" s="465"/>
      <c r="R541" s="466"/>
      <c r="S541" s="466"/>
      <c r="T541" s="466"/>
      <c r="U541" s="466"/>
      <c r="V541" s="466"/>
      <c r="W541" s="465"/>
      <c r="X541" s="1411"/>
      <c r="Y541" s="1411"/>
      <c r="Z541" s="1435"/>
      <c r="AA541" s="1447"/>
      <c r="AB541" s="1394"/>
      <c r="AC541" s="1396"/>
      <c r="AD541" s="418">
        <f>IF(O541=O540,0,IF(O541=O539,0,IF(O541=O538,0,IF(O541=O537,0,IF(O541=O536,0,IF(O541=O535,0,IF(O541=O534,0,IF(O541=O533,0,IF(O541=O532,0,1)))))))))</f>
        <v>0</v>
      </c>
      <c r="AE541" s="418" t="s">
        <v>482</v>
      </c>
      <c r="AF541" s="418" t="str">
        <f t="shared" si="25"/>
        <v>??</v>
      </c>
      <c r="AG541" s="454">
        <f t="shared" si="26"/>
        <v>0</v>
      </c>
      <c r="AH541" s="418">
        <f>IF(M541=M540,0,IF(M541=M539,0,IF(M541=M538,0,IF(M541=M537,0,IF(M541=M536,0,IF(M541=M535,0,IF(M541=M534,0,IF(M541=M533,0,IF(M541=M532,0,1)))))))))</f>
        <v>0</v>
      </c>
    </row>
    <row r="542" spans="1:34" ht="12.95" customHeight="1" thickTop="1" thickBot="1">
      <c r="A542" s="1418"/>
      <c r="B542" s="1401"/>
      <c r="C542" s="1441"/>
      <c r="D542" s="1423"/>
      <c r="E542" s="1426"/>
      <c r="F542" s="1401"/>
      <c r="G542" s="1401"/>
      <c r="H542" s="1436"/>
      <c r="I542" s="1439" t="s">
        <v>98</v>
      </c>
      <c r="J542" s="1401"/>
      <c r="K542" s="1401"/>
      <c r="L542" s="1401"/>
      <c r="M542" s="447"/>
      <c r="N542" s="448"/>
      <c r="O542" s="449"/>
      <c r="P542" s="450"/>
      <c r="Q542" s="450"/>
      <c r="R542" s="484"/>
      <c r="S542" s="484"/>
      <c r="T542" s="484"/>
      <c r="U542" s="484"/>
      <c r="V542" s="484"/>
      <c r="W542" s="485"/>
      <c r="X542" s="1410">
        <f>SUM(R542:W551)</f>
        <v>0</v>
      </c>
      <c r="Y542" s="1410">
        <f>IF(X542&gt;0,18,0)</f>
        <v>0</v>
      </c>
      <c r="Z542" s="1429">
        <f>IF((X542-Y542)&gt;=0,X542-Y542,0)</f>
        <v>0</v>
      </c>
      <c r="AA542" s="1446">
        <f>IF(X542&lt;Y542,X542,Y542)/IF(Y542=0,1,Y542)</f>
        <v>0</v>
      </c>
      <c r="AB542" s="1393" t="str">
        <f>IF(AA542=1,"pe",IF(AA542&gt;0,"ne",""))</f>
        <v/>
      </c>
      <c r="AC542" s="1431"/>
      <c r="AD542" s="418">
        <v>1</v>
      </c>
      <c r="AE542" s="418" t="s">
        <v>482</v>
      </c>
      <c r="AF542" s="418" t="str">
        <f t="shared" si="25"/>
        <v>??</v>
      </c>
      <c r="AG542" s="454">
        <f>$C542</f>
        <v>0</v>
      </c>
      <c r="AH542" s="419">
        <v>1</v>
      </c>
    </row>
    <row r="543" spans="1:34" ht="12.95" customHeight="1" thickTop="1" thickBot="1">
      <c r="A543" s="1418"/>
      <c r="B543" s="1402"/>
      <c r="C543" s="1441"/>
      <c r="D543" s="1424"/>
      <c r="E543" s="1427"/>
      <c r="F543" s="1402"/>
      <c r="G543" s="1402"/>
      <c r="H543" s="1437"/>
      <c r="I543" s="1440"/>
      <c r="J543" s="1402"/>
      <c r="K543" s="1402"/>
      <c r="L543" s="1402"/>
      <c r="M543" s="455"/>
      <c r="N543" s="456"/>
      <c r="O543" s="457"/>
      <c r="P543" s="458"/>
      <c r="Q543" s="458"/>
      <c r="R543" s="459"/>
      <c r="S543" s="459"/>
      <c r="T543" s="459"/>
      <c r="U543" s="459"/>
      <c r="V543" s="459"/>
      <c r="W543" s="458"/>
      <c r="X543" s="1411"/>
      <c r="Y543" s="1411"/>
      <c r="Z543" s="1430"/>
      <c r="AA543" s="1446"/>
      <c r="AB543" s="1394"/>
      <c r="AC543" s="1431"/>
      <c r="AD543" s="418">
        <f>IF(O543=O542,0,1)</f>
        <v>0</v>
      </c>
      <c r="AE543" s="418" t="s">
        <v>482</v>
      </c>
      <c r="AF543" s="418" t="str">
        <f t="shared" si="25"/>
        <v>??</v>
      </c>
      <c r="AG543" s="454">
        <f t="shared" si="26"/>
        <v>0</v>
      </c>
      <c r="AH543" s="418">
        <f>IF(M543=M542,0,1)</f>
        <v>0</v>
      </c>
    </row>
    <row r="544" spans="1:34" ht="12.95" customHeight="1" thickTop="1" thickBot="1">
      <c r="A544" s="1418"/>
      <c r="B544" s="1402"/>
      <c r="C544" s="1441"/>
      <c r="D544" s="1424"/>
      <c r="E544" s="1427"/>
      <c r="F544" s="1402"/>
      <c r="G544" s="1402"/>
      <c r="H544" s="1437"/>
      <c r="I544" s="1399"/>
      <c r="J544" s="1402"/>
      <c r="K544" s="1402"/>
      <c r="L544" s="1402"/>
      <c r="M544" s="455"/>
      <c r="N544" s="456"/>
      <c r="O544" s="457"/>
      <c r="P544" s="458"/>
      <c r="Q544" s="458"/>
      <c r="R544" s="459"/>
      <c r="S544" s="459"/>
      <c r="T544" s="459"/>
      <c r="U544" s="459"/>
      <c r="V544" s="459"/>
      <c r="W544" s="458"/>
      <c r="X544" s="1411"/>
      <c r="Y544" s="1411"/>
      <c r="Z544" s="1430"/>
      <c r="AA544" s="1446"/>
      <c r="AB544" s="1394"/>
      <c r="AC544" s="1431"/>
      <c r="AD544" s="418">
        <f>IF(O544=O543,0,IF(O544=O542,0,1))</f>
        <v>0</v>
      </c>
      <c r="AE544" s="418" t="s">
        <v>482</v>
      </c>
      <c r="AF544" s="418" t="str">
        <f t="shared" si="25"/>
        <v>??</v>
      </c>
      <c r="AG544" s="454">
        <f t="shared" si="26"/>
        <v>0</v>
      </c>
      <c r="AH544" s="418">
        <f>IF(M544=M543,0,IF(M544=M542,0,1))</f>
        <v>0</v>
      </c>
    </row>
    <row r="545" spans="1:34" ht="12.95" customHeight="1" thickTop="1" thickBot="1">
      <c r="A545" s="1418"/>
      <c r="B545" s="1402"/>
      <c r="C545" s="1441"/>
      <c r="D545" s="1424"/>
      <c r="E545" s="1427"/>
      <c r="F545" s="1402"/>
      <c r="G545" s="1402"/>
      <c r="H545" s="1437"/>
      <c r="I545" s="1399"/>
      <c r="J545" s="1402"/>
      <c r="K545" s="1402"/>
      <c r="L545" s="1402"/>
      <c r="M545" s="455"/>
      <c r="N545" s="456"/>
      <c r="O545" s="457"/>
      <c r="P545" s="458"/>
      <c r="Q545" s="458"/>
      <c r="R545" s="459"/>
      <c r="S545" s="459"/>
      <c r="T545" s="459"/>
      <c r="U545" s="459"/>
      <c r="V545" s="459"/>
      <c r="W545" s="458"/>
      <c r="X545" s="1411"/>
      <c r="Y545" s="1411"/>
      <c r="Z545" s="1430"/>
      <c r="AA545" s="1446"/>
      <c r="AB545" s="1394"/>
      <c r="AC545" s="1431"/>
      <c r="AD545" s="418">
        <f>IF(O545=O544,0,IF(O545=O543,0,IF(O545=O542,0,1)))</f>
        <v>0</v>
      </c>
      <c r="AE545" s="418" t="s">
        <v>482</v>
      </c>
      <c r="AF545" s="418" t="str">
        <f t="shared" si="25"/>
        <v>??</v>
      </c>
      <c r="AG545" s="454">
        <f t="shared" si="26"/>
        <v>0</v>
      </c>
      <c r="AH545" s="418">
        <f>IF(M545=M544,0,IF(M545=M543,0,IF(M545=M542,0,1)))</f>
        <v>0</v>
      </c>
    </row>
    <row r="546" spans="1:34" ht="12.95" customHeight="1" thickTop="1" thickBot="1">
      <c r="A546" s="1418"/>
      <c r="B546" s="1402"/>
      <c r="C546" s="1441"/>
      <c r="D546" s="1424"/>
      <c r="E546" s="1427"/>
      <c r="F546" s="1402"/>
      <c r="G546" s="1402"/>
      <c r="H546" s="1437"/>
      <c r="I546" s="1399"/>
      <c r="J546" s="1402"/>
      <c r="K546" s="1402"/>
      <c r="L546" s="1402"/>
      <c r="M546" s="455"/>
      <c r="N546" s="456"/>
      <c r="O546" s="457"/>
      <c r="P546" s="458"/>
      <c r="Q546" s="458"/>
      <c r="R546" s="484"/>
      <c r="S546" s="484"/>
      <c r="T546" s="484"/>
      <c r="U546" s="484"/>
      <c r="V546" s="459"/>
      <c r="W546" s="458"/>
      <c r="X546" s="1411"/>
      <c r="Y546" s="1411"/>
      <c r="Z546" s="1430"/>
      <c r="AA546" s="1446"/>
      <c r="AB546" s="1394"/>
      <c r="AC546" s="1431"/>
      <c r="AD546" s="418">
        <f>IF(O546=O545,0,IF(O546=O544,0,IF(O546=O543,0,IF(O546=O542,0,1))))</f>
        <v>0</v>
      </c>
      <c r="AE546" s="418" t="s">
        <v>482</v>
      </c>
      <c r="AF546" s="418" t="str">
        <f t="shared" si="25"/>
        <v>??</v>
      </c>
      <c r="AG546" s="454">
        <f t="shared" si="26"/>
        <v>0</v>
      </c>
      <c r="AH546" s="418">
        <f>IF(M546=M545,0,IF(M546=M544,0,IF(M546=M543,0,IF(M546=M542,0,1))))</f>
        <v>0</v>
      </c>
    </row>
    <row r="547" spans="1:34" ht="12.95" customHeight="1" thickTop="1" thickBot="1">
      <c r="A547" s="1418"/>
      <c r="B547" s="1402"/>
      <c r="C547" s="1441"/>
      <c r="D547" s="1424"/>
      <c r="E547" s="1427"/>
      <c r="F547" s="1402"/>
      <c r="G547" s="1402"/>
      <c r="H547" s="1437"/>
      <c r="I547" s="1399"/>
      <c r="J547" s="1402"/>
      <c r="K547" s="1402"/>
      <c r="L547" s="1402"/>
      <c r="M547" s="455"/>
      <c r="N547" s="456"/>
      <c r="O547" s="457"/>
      <c r="P547" s="458"/>
      <c r="Q547" s="458"/>
      <c r="R547" s="484"/>
      <c r="S547" s="484"/>
      <c r="T547" s="484"/>
      <c r="U547" s="484"/>
      <c r="V547" s="459"/>
      <c r="W547" s="458"/>
      <c r="X547" s="1411"/>
      <c r="Y547" s="1411"/>
      <c r="Z547" s="1430"/>
      <c r="AA547" s="1446"/>
      <c r="AB547" s="1394"/>
      <c r="AC547" s="1431"/>
      <c r="AD547" s="418">
        <f>IF(O547=O546,0,IF(O547=O545,0,IF(O547=O544,0,IF(O547=O543,0,IF(O547=O542,0,1)))))</f>
        <v>0</v>
      </c>
      <c r="AE547" s="418" t="s">
        <v>482</v>
      </c>
      <c r="AF547" s="418" t="str">
        <f t="shared" si="25"/>
        <v>??</v>
      </c>
      <c r="AG547" s="454">
        <f t="shared" si="26"/>
        <v>0</v>
      </c>
      <c r="AH547" s="418">
        <f>IF(M547=M546,0,IF(M547=M545,0,IF(M547=M544,0,IF(M547=M543,0,IF(M547=M542,0,1)))))</f>
        <v>0</v>
      </c>
    </row>
    <row r="548" spans="1:34" ht="12.95" customHeight="1" thickTop="1" thickBot="1">
      <c r="A548" s="1418"/>
      <c r="B548" s="1402"/>
      <c r="C548" s="1441"/>
      <c r="D548" s="1424"/>
      <c r="E548" s="1427"/>
      <c r="F548" s="1402"/>
      <c r="G548" s="1402"/>
      <c r="H548" s="1437"/>
      <c r="I548" s="1399"/>
      <c r="J548" s="1402"/>
      <c r="K548" s="1402"/>
      <c r="L548" s="1402"/>
      <c r="M548" s="455"/>
      <c r="N548" s="456"/>
      <c r="O548" s="457"/>
      <c r="P548" s="458"/>
      <c r="Q548" s="458"/>
      <c r="R548" s="484"/>
      <c r="S548" s="484"/>
      <c r="T548" s="484"/>
      <c r="U548" s="484"/>
      <c r="V548" s="459"/>
      <c r="W548" s="458"/>
      <c r="X548" s="1411"/>
      <c r="Y548" s="1411"/>
      <c r="Z548" s="1434" t="str">
        <f>IF(Z542&gt;9,"Błąd","")</f>
        <v/>
      </c>
      <c r="AA548" s="1446"/>
      <c r="AB548" s="1394"/>
      <c r="AC548" s="1431"/>
      <c r="AD548" s="418">
        <f>IF(O548=O547,0,IF(O548=O546,0,IF(O548=O545,0,IF(O548=O544,0,IF(O548=O543,0,IF(O548=O542,0,1))))))</f>
        <v>0</v>
      </c>
      <c r="AE548" s="418" t="s">
        <v>482</v>
      </c>
      <c r="AF548" s="418" t="str">
        <f t="shared" si="25"/>
        <v>??</v>
      </c>
      <c r="AG548" s="454">
        <f t="shared" si="26"/>
        <v>0</v>
      </c>
      <c r="AH548" s="418">
        <f>IF(M548=M547,0,IF(M548=M546,0,IF(M548=M545,0,IF(M548=M544,0,IF(M548=M543,0,IF(M548=M542,0,1))))))</f>
        <v>0</v>
      </c>
    </row>
    <row r="549" spans="1:34" ht="12.95" customHeight="1" thickTop="1" thickBot="1">
      <c r="A549" s="1418"/>
      <c r="B549" s="1402"/>
      <c r="C549" s="1441"/>
      <c r="D549" s="1424"/>
      <c r="E549" s="1427"/>
      <c r="F549" s="1402"/>
      <c r="G549" s="1402"/>
      <c r="H549" s="1437"/>
      <c r="I549" s="1399"/>
      <c r="J549" s="1402"/>
      <c r="K549" s="1402"/>
      <c r="L549" s="1402"/>
      <c r="M549" s="455"/>
      <c r="N549" s="456"/>
      <c r="O549" s="457"/>
      <c r="P549" s="458"/>
      <c r="Q549" s="458"/>
      <c r="R549" s="459"/>
      <c r="S549" s="459"/>
      <c r="T549" s="459"/>
      <c r="U549" s="459"/>
      <c r="V549" s="459"/>
      <c r="W549" s="458"/>
      <c r="X549" s="1411"/>
      <c r="Y549" s="1411"/>
      <c r="Z549" s="1434"/>
      <c r="AA549" s="1446"/>
      <c r="AB549" s="1394"/>
      <c r="AC549" s="1431"/>
      <c r="AD549" s="418">
        <f>IF(O549=O548,0,IF(O549=O547,0,IF(O549=O546,0,IF(O549=O545,0,IF(O549=O544,0,IF(O549=O543,0,IF(O549=O542,0,1)))))))</f>
        <v>0</v>
      </c>
      <c r="AE549" s="418" t="s">
        <v>482</v>
      </c>
      <c r="AF549" s="418" t="str">
        <f t="shared" si="25"/>
        <v>??</v>
      </c>
      <c r="AG549" s="454">
        <f>AG546</f>
        <v>0</v>
      </c>
      <c r="AH549" s="418">
        <f>IF(M549=M548,0,IF(M549=M547,0,IF(M549=M546,0,IF(M549=M545,0,IF(M549=M544,0,IF(M549=M543,0,IF(M549=M542,0,1)))))))</f>
        <v>0</v>
      </c>
    </row>
    <row r="550" spans="1:34" ht="12.95" customHeight="1" thickTop="1" thickBot="1">
      <c r="A550" s="1418"/>
      <c r="B550" s="1402"/>
      <c r="C550" s="1441"/>
      <c r="D550" s="1424"/>
      <c r="E550" s="1427"/>
      <c r="F550" s="1402"/>
      <c r="G550" s="1402"/>
      <c r="H550" s="1437"/>
      <c r="I550" s="1399"/>
      <c r="J550" s="1402"/>
      <c r="K550" s="1402"/>
      <c r="L550" s="1402"/>
      <c r="M550" s="455"/>
      <c r="N550" s="456"/>
      <c r="O550" s="457"/>
      <c r="P550" s="458"/>
      <c r="Q550" s="458"/>
      <c r="R550" s="459"/>
      <c r="S550" s="459"/>
      <c r="T550" s="459"/>
      <c r="U550" s="459"/>
      <c r="V550" s="459"/>
      <c r="W550" s="458"/>
      <c r="X550" s="1411"/>
      <c r="Y550" s="1411"/>
      <c r="Z550" s="1434"/>
      <c r="AA550" s="1446"/>
      <c r="AB550" s="1394"/>
      <c r="AC550" s="1431"/>
      <c r="AD550" s="418">
        <f>IF(O550=O549,0,IF(O550=O548,0,IF(O550=O547,0,IF(O550=O546,0,IF(O550=O545,0,IF(O550=O544,0,IF(O550=O543,0,IF(O550=31,0,1))))))))</f>
        <v>0</v>
      </c>
      <c r="AE550" s="418" t="s">
        <v>482</v>
      </c>
      <c r="AF550" s="418" t="str">
        <f t="shared" si="25"/>
        <v>??</v>
      </c>
      <c r="AG550" s="454">
        <f t="shared" si="26"/>
        <v>0</v>
      </c>
      <c r="AH550" s="418">
        <f>IF(M550=M549,0,IF(M550=M548,0,IF(M550=M547,0,IF(M550=M546,0,IF(M550=M545,0,IF(M550=M544,0,IF(M550=M543,0,IF(M550=M542,0,1))))))))</f>
        <v>0</v>
      </c>
    </row>
    <row r="551" spans="1:34" ht="12.95" customHeight="1" thickTop="1" thickBot="1">
      <c r="A551" s="1419"/>
      <c r="B551" s="1403"/>
      <c r="C551" s="1442"/>
      <c r="D551" s="1425"/>
      <c r="E551" s="1428"/>
      <c r="F551" s="1403"/>
      <c r="G551" s="1403"/>
      <c r="H551" s="1438"/>
      <c r="I551" s="1400"/>
      <c r="J551" s="1403"/>
      <c r="K551" s="1403"/>
      <c r="L551" s="1403"/>
      <c r="M551" s="462"/>
      <c r="N551" s="463"/>
      <c r="O551" s="464"/>
      <c r="P551" s="465"/>
      <c r="Q551" s="465"/>
      <c r="R551" s="466"/>
      <c r="S551" s="466"/>
      <c r="T551" s="466"/>
      <c r="U551" s="466"/>
      <c r="V551" s="466"/>
      <c r="W551" s="465"/>
      <c r="X551" s="1412"/>
      <c r="Y551" s="1412"/>
      <c r="Z551" s="1435"/>
      <c r="AA551" s="1446"/>
      <c r="AB551" s="1395"/>
      <c r="AC551" s="1431"/>
      <c r="AD551" s="418">
        <f>IF(O551=O550,0,IF(O551=O549,0,IF(O551=O548,0,IF(O551=O547,0,IF(O551=O546,0,IF(O551=O545,0,IF(O551=O544,0,IF(O551=O543,0,IF(O551=O542,0,1)))))))))</f>
        <v>0</v>
      </c>
      <c r="AE551" s="418" t="s">
        <v>482</v>
      </c>
      <c r="AF551" s="418" t="str">
        <f t="shared" si="25"/>
        <v>??</v>
      </c>
      <c r="AG551" s="454">
        <f t="shared" si="26"/>
        <v>0</v>
      </c>
      <c r="AH551" s="418">
        <f>IF(M551=M550,0,IF(M551=M549,0,IF(M551=M548,0,IF(M551=M547,0,IF(M551=M546,0,IF(M551=M545,0,IF(M551=M544,0,IF(M551=M543,0,IF(M551=M542,0,1)))))))))</f>
        <v>0</v>
      </c>
    </row>
    <row r="552" spans="1:34" ht="12.95" customHeight="1" thickTop="1" thickBot="1">
      <c r="A552" s="1418"/>
      <c r="B552" s="1401"/>
      <c r="C552" s="1441"/>
      <c r="D552" s="1423"/>
      <c r="E552" s="1426"/>
      <c r="F552" s="1401"/>
      <c r="G552" s="1401"/>
      <c r="H552" s="1436"/>
      <c r="I552" s="1439" t="s">
        <v>98</v>
      </c>
      <c r="J552" s="1401"/>
      <c r="K552" s="1401"/>
      <c r="L552" s="1401"/>
      <c r="M552" s="447"/>
      <c r="N552" s="448"/>
      <c r="O552" s="449"/>
      <c r="P552" s="450"/>
      <c r="Q552" s="450"/>
      <c r="R552" s="484"/>
      <c r="S552" s="484"/>
      <c r="T552" s="484"/>
      <c r="U552" s="484"/>
      <c r="V552" s="484"/>
      <c r="W552" s="485"/>
      <c r="X552" s="1410">
        <f>SUM(R552:W561)</f>
        <v>0</v>
      </c>
      <c r="Y552" s="1410">
        <f>IF(X552&gt;0,18,0)</f>
        <v>0</v>
      </c>
      <c r="Z552" s="1429">
        <f>IF((X552-Y552)&gt;=0,X552-Y552,0)</f>
        <v>0</v>
      </c>
      <c r="AA552" s="1446">
        <f>IF(X552&lt;Y552,X552,Y552)/IF(Y552=0,1,Y552)</f>
        <v>0</v>
      </c>
      <c r="AB552" s="1393" t="str">
        <f>IF(AA552=1,"pe",IF(AA552&gt;0,"ne",""))</f>
        <v/>
      </c>
      <c r="AC552" s="1431"/>
      <c r="AD552" s="418">
        <v>1</v>
      </c>
      <c r="AE552" s="418" t="s">
        <v>482</v>
      </c>
      <c r="AF552" s="418" t="str">
        <f t="shared" si="25"/>
        <v>??</v>
      </c>
      <c r="AG552" s="454">
        <f>$C552</f>
        <v>0</v>
      </c>
      <c r="AH552" s="419">
        <v>1</v>
      </c>
    </row>
    <row r="553" spans="1:34" ht="12.95" customHeight="1" thickTop="1" thickBot="1">
      <c r="A553" s="1418"/>
      <c r="B553" s="1402"/>
      <c r="C553" s="1441"/>
      <c r="D553" s="1424"/>
      <c r="E553" s="1427"/>
      <c r="F553" s="1402"/>
      <c r="G553" s="1402"/>
      <c r="H553" s="1437"/>
      <c r="I553" s="1440"/>
      <c r="J553" s="1402"/>
      <c r="K553" s="1402"/>
      <c r="L553" s="1402"/>
      <c r="M553" s="455"/>
      <c r="N553" s="456"/>
      <c r="O553" s="457"/>
      <c r="P553" s="458"/>
      <c r="Q553" s="458"/>
      <c r="R553" s="459"/>
      <c r="S553" s="459"/>
      <c r="T553" s="459"/>
      <c r="U553" s="459"/>
      <c r="V553" s="459"/>
      <c r="W553" s="458"/>
      <c r="X553" s="1411"/>
      <c r="Y553" s="1411"/>
      <c r="Z553" s="1430"/>
      <c r="AA553" s="1446"/>
      <c r="AB553" s="1394"/>
      <c r="AC553" s="1431"/>
      <c r="AD553" s="418">
        <f>IF(O553=O552,0,1)</f>
        <v>0</v>
      </c>
      <c r="AE553" s="418" t="s">
        <v>482</v>
      </c>
      <c r="AF553" s="418" t="str">
        <f t="shared" si="25"/>
        <v>??</v>
      </c>
      <c r="AG553" s="454">
        <f t="shared" si="26"/>
        <v>0</v>
      </c>
      <c r="AH553" s="418">
        <f>IF(M553=M552,0,1)</f>
        <v>0</v>
      </c>
    </row>
    <row r="554" spans="1:34" ht="12.95" customHeight="1" thickTop="1" thickBot="1">
      <c r="A554" s="1418"/>
      <c r="B554" s="1402"/>
      <c r="C554" s="1441"/>
      <c r="D554" s="1424"/>
      <c r="E554" s="1427"/>
      <c r="F554" s="1402"/>
      <c r="G554" s="1402"/>
      <c r="H554" s="1437"/>
      <c r="I554" s="1399"/>
      <c r="J554" s="1402"/>
      <c r="K554" s="1402"/>
      <c r="L554" s="1402"/>
      <c r="M554" s="455"/>
      <c r="N554" s="456"/>
      <c r="O554" s="457"/>
      <c r="P554" s="458"/>
      <c r="Q554" s="458"/>
      <c r="R554" s="459"/>
      <c r="S554" s="459"/>
      <c r="T554" s="459"/>
      <c r="U554" s="459"/>
      <c r="V554" s="459"/>
      <c r="W554" s="458"/>
      <c r="X554" s="1411"/>
      <c r="Y554" s="1411"/>
      <c r="Z554" s="1430"/>
      <c r="AA554" s="1446"/>
      <c r="AB554" s="1394"/>
      <c r="AC554" s="1431"/>
      <c r="AD554" s="418">
        <f>IF(O554=O553,0,IF(O554=O552,0,1))</f>
        <v>0</v>
      </c>
      <c r="AE554" s="418" t="s">
        <v>482</v>
      </c>
      <c r="AF554" s="418" t="str">
        <f t="shared" si="25"/>
        <v>??</v>
      </c>
      <c r="AG554" s="454">
        <f t="shared" si="26"/>
        <v>0</v>
      </c>
      <c r="AH554" s="418">
        <f>IF(M554=M553,0,IF(M554=M552,0,1))</f>
        <v>0</v>
      </c>
    </row>
    <row r="555" spans="1:34" ht="12.95" customHeight="1" thickTop="1" thickBot="1">
      <c r="A555" s="1418"/>
      <c r="B555" s="1402"/>
      <c r="C555" s="1441"/>
      <c r="D555" s="1424"/>
      <c r="E555" s="1427"/>
      <c r="F555" s="1402"/>
      <c r="G555" s="1402"/>
      <c r="H555" s="1437"/>
      <c r="I555" s="1399"/>
      <c r="J555" s="1402"/>
      <c r="K555" s="1402"/>
      <c r="L555" s="1402"/>
      <c r="M555" s="455"/>
      <c r="N555" s="456"/>
      <c r="O555" s="457"/>
      <c r="P555" s="458"/>
      <c r="Q555" s="458"/>
      <c r="R555" s="459"/>
      <c r="S555" s="459"/>
      <c r="T555" s="459"/>
      <c r="U555" s="459"/>
      <c r="V555" s="459"/>
      <c r="W555" s="458"/>
      <c r="X555" s="1411"/>
      <c r="Y555" s="1411"/>
      <c r="Z555" s="1430"/>
      <c r="AA555" s="1446"/>
      <c r="AB555" s="1394"/>
      <c r="AC555" s="1431"/>
      <c r="AD555" s="418">
        <f>IF(O555=O554,0,IF(O555=O553,0,IF(O555=O552,0,1)))</f>
        <v>0</v>
      </c>
      <c r="AE555" s="418" t="s">
        <v>482</v>
      </c>
      <c r="AF555" s="418" t="str">
        <f t="shared" si="25"/>
        <v>??</v>
      </c>
      <c r="AG555" s="454">
        <f t="shared" si="26"/>
        <v>0</v>
      </c>
      <c r="AH555" s="418">
        <f>IF(M555=M554,0,IF(M555=M553,0,IF(M555=M552,0,1)))</f>
        <v>0</v>
      </c>
    </row>
    <row r="556" spans="1:34" ht="12.95" customHeight="1" thickTop="1" thickBot="1">
      <c r="A556" s="1418"/>
      <c r="B556" s="1402"/>
      <c r="C556" s="1441"/>
      <c r="D556" s="1424"/>
      <c r="E556" s="1427"/>
      <c r="F556" s="1402"/>
      <c r="G556" s="1402"/>
      <c r="H556" s="1437"/>
      <c r="I556" s="1399"/>
      <c r="J556" s="1402"/>
      <c r="K556" s="1402"/>
      <c r="L556" s="1402"/>
      <c r="M556" s="455"/>
      <c r="N556" s="456"/>
      <c r="O556" s="457"/>
      <c r="P556" s="458"/>
      <c r="Q556" s="458"/>
      <c r="R556" s="484"/>
      <c r="S556" s="484"/>
      <c r="T556" s="484"/>
      <c r="U556" s="484"/>
      <c r="V556" s="459"/>
      <c r="W556" s="458"/>
      <c r="X556" s="1411"/>
      <c r="Y556" s="1411"/>
      <c r="Z556" s="1430"/>
      <c r="AA556" s="1446"/>
      <c r="AB556" s="1394"/>
      <c r="AC556" s="1431"/>
      <c r="AD556" s="418">
        <f>IF(O556=O555,0,IF(O556=O554,0,IF(O556=O553,0,IF(O556=O552,0,1))))</f>
        <v>0</v>
      </c>
      <c r="AE556" s="418" t="s">
        <v>482</v>
      </c>
      <c r="AF556" s="418" t="str">
        <f t="shared" si="25"/>
        <v>??</v>
      </c>
      <c r="AG556" s="454">
        <f t="shared" si="26"/>
        <v>0</v>
      </c>
      <c r="AH556" s="418">
        <f>IF(M556=M555,0,IF(M556=M554,0,IF(M556=M553,0,IF(M556=M552,0,1))))</f>
        <v>0</v>
      </c>
    </row>
    <row r="557" spans="1:34" ht="12.95" customHeight="1" thickTop="1" thickBot="1">
      <c r="A557" s="1418"/>
      <c r="B557" s="1402"/>
      <c r="C557" s="1441"/>
      <c r="D557" s="1424"/>
      <c r="E557" s="1427"/>
      <c r="F557" s="1402"/>
      <c r="G557" s="1402"/>
      <c r="H557" s="1437"/>
      <c r="I557" s="1399"/>
      <c r="J557" s="1402"/>
      <c r="K557" s="1402"/>
      <c r="L557" s="1402"/>
      <c r="M557" s="455"/>
      <c r="N557" s="456"/>
      <c r="O557" s="457"/>
      <c r="P557" s="458"/>
      <c r="Q557" s="458"/>
      <c r="R557" s="484"/>
      <c r="S557" s="484"/>
      <c r="T557" s="484"/>
      <c r="U557" s="484"/>
      <c r="V557" s="459"/>
      <c r="W557" s="458"/>
      <c r="X557" s="1411"/>
      <c r="Y557" s="1411"/>
      <c r="Z557" s="1430"/>
      <c r="AA557" s="1446"/>
      <c r="AB557" s="1394"/>
      <c r="AC557" s="1431"/>
      <c r="AD557" s="418">
        <f>IF(O557=O556,0,IF(O557=O555,0,IF(O557=O554,0,IF(O557=O553,0,IF(O557=O552,0,1)))))</f>
        <v>0</v>
      </c>
      <c r="AE557" s="418" t="s">
        <v>482</v>
      </c>
      <c r="AF557" s="418" t="str">
        <f t="shared" si="25"/>
        <v>??</v>
      </c>
      <c r="AG557" s="454">
        <f t="shared" si="26"/>
        <v>0</v>
      </c>
      <c r="AH557" s="418">
        <f>IF(M557=M556,0,IF(M557=M555,0,IF(M557=M554,0,IF(M557=M553,0,IF(M557=M552,0,1)))))</f>
        <v>0</v>
      </c>
    </row>
    <row r="558" spans="1:34" ht="12.95" customHeight="1" thickTop="1" thickBot="1">
      <c r="A558" s="1418"/>
      <c r="B558" s="1402"/>
      <c r="C558" s="1441"/>
      <c r="D558" s="1424"/>
      <c r="E558" s="1427"/>
      <c r="F558" s="1402"/>
      <c r="G558" s="1402"/>
      <c r="H558" s="1437"/>
      <c r="I558" s="1399"/>
      <c r="J558" s="1402"/>
      <c r="K558" s="1402"/>
      <c r="L558" s="1402"/>
      <c r="M558" s="455"/>
      <c r="N558" s="456"/>
      <c r="O558" s="457"/>
      <c r="P558" s="458"/>
      <c r="Q558" s="458"/>
      <c r="R558" s="484"/>
      <c r="S558" s="484"/>
      <c r="T558" s="484"/>
      <c r="U558" s="484"/>
      <c r="V558" s="459"/>
      <c r="W558" s="458"/>
      <c r="X558" s="1411"/>
      <c r="Y558" s="1411"/>
      <c r="Z558" s="1434" t="str">
        <f>IF(Z552&gt;9,"Błąd","")</f>
        <v/>
      </c>
      <c r="AA558" s="1446"/>
      <c r="AB558" s="1394"/>
      <c r="AC558" s="1431"/>
      <c r="AD558" s="418">
        <f>IF(O558=O557,0,IF(O558=O556,0,IF(O558=O555,0,IF(O558=O554,0,IF(O558=O553,0,IF(O558=O552,0,1))))))</f>
        <v>0</v>
      </c>
      <c r="AE558" s="418" t="s">
        <v>482</v>
      </c>
      <c r="AF558" s="418" t="str">
        <f t="shared" si="25"/>
        <v>??</v>
      </c>
      <c r="AG558" s="454">
        <f t="shared" si="26"/>
        <v>0</v>
      </c>
      <c r="AH558" s="418">
        <f>IF(M558=M557,0,IF(M558=M556,0,IF(M558=M555,0,IF(M558=M554,0,IF(M558=M553,0,IF(M558=M552,0,1))))))</f>
        <v>0</v>
      </c>
    </row>
    <row r="559" spans="1:34" ht="12.95" customHeight="1" thickTop="1" thickBot="1">
      <c r="A559" s="1418"/>
      <c r="B559" s="1402"/>
      <c r="C559" s="1441"/>
      <c r="D559" s="1424"/>
      <c r="E559" s="1427"/>
      <c r="F559" s="1402"/>
      <c r="G559" s="1402"/>
      <c r="H559" s="1437"/>
      <c r="I559" s="1399"/>
      <c r="J559" s="1402"/>
      <c r="K559" s="1402"/>
      <c r="L559" s="1402"/>
      <c r="M559" s="455"/>
      <c r="N559" s="456"/>
      <c r="O559" s="457"/>
      <c r="P559" s="458"/>
      <c r="Q559" s="458"/>
      <c r="R559" s="459"/>
      <c r="S559" s="459"/>
      <c r="T559" s="459"/>
      <c r="U559" s="459"/>
      <c r="V559" s="459"/>
      <c r="W559" s="458"/>
      <c r="X559" s="1411"/>
      <c r="Y559" s="1411"/>
      <c r="Z559" s="1434"/>
      <c r="AA559" s="1446"/>
      <c r="AB559" s="1394"/>
      <c r="AC559" s="1431"/>
      <c r="AD559" s="418">
        <f>IF(O559=O558,0,IF(O559=O557,0,IF(O559=O556,0,IF(O559=O555,0,IF(O559=O554,0,IF(O559=O553,0,IF(O559=O552,0,1)))))))</f>
        <v>0</v>
      </c>
      <c r="AE559" s="418" t="s">
        <v>482</v>
      </c>
      <c r="AF559" s="418" t="str">
        <f t="shared" si="25"/>
        <v>??</v>
      </c>
      <c r="AG559" s="454">
        <f>AG556</f>
        <v>0</v>
      </c>
      <c r="AH559" s="418">
        <f>IF(M559=M558,0,IF(M559=M557,0,IF(M559=M556,0,IF(M559=M555,0,IF(M559=M554,0,IF(M559=M553,0,IF(M559=M552,0,1)))))))</f>
        <v>0</v>
      </c>
    </row>
    <row r="560" spans="1:34" ht="12.95" customHeight="1" thickTop="1" thickBot="1">
      <c r="A560" s="1418"/>
      <c r="B560" s="1402"/>
      <c r="C560" s="1441"/>
      <c r="D560" s="1424"/>
      <c r="E560" s="1427"/>
      <c r="F560" s="1402"/>
      <c r="G560" s="1402"/>
      <c r="H560" s="1437"/>
      <c r="I560" s="1399"/>
      <c r="J560" s="1402"/>
      <c r="K560" s="1402"/>
      <c r="L560" s="1402"/>
      <c r="M560" s="455"/>
      <c r="N560" s="456"/>
      <c r="O560" s="457"/>
      <c r="P560" s="458"/>
      <c r="Q560" s="458"/>
      <c r="R560" s="459"/>
      <c r="S560" s="459"/>
      <c r="T560" s="459"/>
      <c r="U560" s="459"/>
      <c r="V560" s="459"/>
      <c r="W560" s="458"/>
      <c r="X560" s="1411"/>
      <c r="Y560" s="1411"/>
      <c r="Z560" s="1434"/>
      <c r="AA560" s="1446"/>
      <c r="AB560" s="1394"/>
      <c r="AC560" s="1431"/>
      <c r="AD560" s="418">
        <f>IF(O560=O559,0,IF(O560=O558,0,IF(O560=O557,0,IF(O560=O556,0,IF(O560=O555,0,IF(O560=O554,0,IF(O560=O553,0,IF(O560=31,0,1))))))))</f>
        <v>0</v>
      </c>
      <c r="AE560" s="418" t="s">
        <v>482</v>
      </c>
      <c r="AF560" s="418" t="str">
        <f t="shared" si="25"/>
        <v>??</v>
      </c>
      <c r="AG560" s="454">
        <f t="shared" si="26"/>
        <v>0</v>
      </c>
      <c r="AH560" s="418">
        <f>IF(M560=M559,0,IF(M560=M558,0,IF(M560=M557,0,IF(M560=M556,0,IF(M560=M555,0,IF(M560=M554,0,IF(M560=M553,0,IF(M560=M552,0,1))))))))</f>
        <v>0</v>
      </c>
    </row>
    <row r="561" spans="1:34" ht="12.95" customHeight="1" thickTop="1" thickBot="1">
      <c r="A561" s="1419"/>
      <c r="B561" s="1403"/>
      <c r="C561" s="1442"/>
      <c r="D561" s="1425"/>
      <c r="E561" s="1428"/>
      <c r="F561" s="1403"/>
      <c r="G561" s="1403"/>
      <c r="H561" s="1438"/>
      <c r="I561" s="1400"/>
      <c r="J561" s="1403"/>
      <c r="K561" s="1403"/>
      <c r="L561" s="1403"/>
      <c r="M561" s="462"/>
      <c r="N561" s="463"/>
      <c r="O561" s="464"/>
      <c r="P561" s="465"/>
      <c r="Q561" s="465"/>
      <c r="R561" s="466"/>
      <c r="S561" s="466"/>
      <c r="T561" s="466"/>
      <c r="U561" s="466"/>
      <c r="V561" s="466"/>
      <c r="W561" s="465"/>
      <c r="X561" s="1412"/>
      <c r="Y561" s="1412"/>
      <c r="Z561" s="1435"/>
      <c r="AA561" s="1446"/>
      <c r="AB561" s="1395"/>
      <c r="AC561" s="1431"/>
      <c r="AD561" s="418">
        <f>IF(O561=O560,0,IF(O561=O559,0,IF(O561=O558,0,IF(O561=O557,0,IF(O561=O556,0,IF(O561=O555,0,IF(O561=O554,0,IF(O561=O553,0,IF(O561=O552,0,1)))))))))</f>
        <v>0</v>
      </c>
      <c r="AE561" s="418" t="s">
        <v>482</v>
      </c>
      <c r="AF561" s="418" t="str">
        <f t="shared" si="25"/>
        <v>??</v>
      </c>
      <c r="AG561" s="454">
        <f t="shared" si="26"/>
        <v>0</v>
      </c>
      <c r="AH561" s="418">
        <f>IF(M561=M560,0,IF(M561=M559,0,IF(M561=M558,0,IF(M561=M557,0,IF(M561=M556,0,IF(M561=M555,0,IF(M561=M554,0,IF(M561=M553,0,IF(M561=M552,0,1)))))))))</f>
        <v>0</v>
      </c>
    </row>
    <row r="562" spans="1:34" ht="12.95" customHeight="1" thickTop="1" thickBot="1">
      <c r="A562" s="1418"/>
      <c r="B562" s="1401"/>
      <c r="C562" s="1441"/>
      <c r="D562" s="1423"/>
      <c r="E562" s="1426"/>
      <c r="F562" s="1401"/>
      <c r="G562" s="1401"/>
      <c r="H562" s="1436"/>
      <c r="I562" s="1439" t="s">
        <v>98</v>
      </c>
      <c r="J562" s="1401"/>
      <c r="K562" s="1401"/>
      <c r="L562" s="1401"/>
      <c r="M562" s="447"/>
      <c r="N562" s="448"/>
      <c r="O562" s="449"/>
      <c r="P562" s="450"/>
      <c r="Q562" s="450"/>
      <c r="R562" s="484"/>
      <c r="S562" s="484"/>
      <c r="T562" s="484"/>
      <c r="U562" s="484"/>
      <c r="V562" s="484"/>
      <c r="W562" s="485"/>
      <c r="X562" s="1410">
        <f>SUM(R562:W571)</f>
        <v>0</v>
      </c>
      <c r="Y562" s="1410">
        <f>IF(X562&gt;0,18,0)</f>
        <v>0</v>
      </c>
      <c r="Z562" s="1429">
        <f>IF((X562-Y562)&gt;=0,X562-Y562,0)</f>
        <v>0</v>
      </c>
      <c r="AA562" s="1446">
        <f>IF(X562&lt;Y562,X562,Y562)/IF(Y562=0,1,Y562)</f>
        <v>0</v>
      </c>
      <c r="AB562" s="1393" t="str">
        <f>IF(AA562=1,"pe",IF(AA562&gt;0,"ne",""))</f>
        <v/>
      </c>
      <c r="AC562" s="1431"/>
      <c r="AD562" s="418">
        <v>1</v>
      </c>
      <c r="AE562" s="418" t="s">
        <v>482</v>
      </c>
      <c r="AF562" s="418" t="str">
        <f t="shared" si="25"/>
        <v>??</v>
      </c>
      <c r="AG562" s="454">
        <f>$C562</f>
        <v>0</v>
      </c>
      <c r="AH562" s="419">
        <v>1</v>
      </c>
    </row>
    <row r="563" spans="1:34" ht="12.95" customHeight="1" thickTop="1" thickBot="1">
      <c r="A563" s="1418"/>
      <c r="B563" s="1402"/>
      <c r="C563" s="1441"/>
      <c r="D563" s="1424"/>
      <c r="E563" s="1427"/>
      <c r="F563" s="1402"/>
      <c r="G563" s="1402"/>
      <c r="H563" s="1437"/>
      <c r="I563" s="1440"/>
      <c r="J563" s="1402"/>
      <c r="K563" s="1402"/>
      <c r="L563" s="1402"/>
      <c r="M563" s="455"/>
      <c r="N563" s="456"/>
      <c r="O563" s="457"/>
      <c r="P563" s="458"/>
      <c r="Q563" s="458"/>
      <c r="R563" s="459"/>
      <c r="S563" s="459"/>
      <c r="T563" s="459"/>
      <c r="U563" s="459"/>
      <c r="V563" s="459"/>
      <c r="W563" s="458"/>
      <c r="X563" s="1411"/>
      <c r="Y563" s="1411"/>
      <c r="Z563" s="1430"/>
      <c r="AA563" s="1446"/>
      <c r="AB563" s="1394"/>
      <c r="AC563" s="1431"/>
      <c r="AD563" s="418">
        <f>IF(O563=O562,0,1)</f>
        <v>0</v>
      </c>
      <c r="AE563" s="418" t="s">
        <v>482</v>
      </c>
      <c r="AF563" s="418" t="str">
        <f t="shared" si="25"/>
        <v>??</v>
      </c>
      <c r="AG563" s="454">
        <f t="shared" si="26"/>
        <v>0</v>
      </c>
      <c r="AH563" s="418">
        <f>IF(M563=M562,0,1)</f>
        <v>0</v>
      </c>
    </row>
    <row r="564" spans="1:34" ht="12.95" customHeight="1" thickTop="1" thickBot="1">
      <c r="A564" s="1418"/>
      <c r="B564" s="1402"/>
      <c r="C564" s="1441"/>
      <c r="D564" s="1424"/>
      <c r="E564" s="1427"/>
      <c r="F564" s="1402"/>
      <c r="G564" s="1402"/>
      <c r="H564" s="1437"/>
      <c r="I564" s="1399"/>
      <c r="J564" s="1402"/>
      <c r="K564" s="1402"/>
      <c r="L564" s="1402"/>
      <c r="M564" s="455"/>
      <c r="N564" s="456"/>
      <c r="O564" s="457"/>
      <c r="P564" s="458"/>
      <c r="Q564" s="458"/>
      <c r="R564" s="459"/>
      <c r="S564" s="459"/>
      <c r="T564" s="459"/>
      <c r="U564" s="459"/>
      <c r="V564" s="459"/>
      <c r="W564" s="458"/>
      <c r="X564" s="1411"/>
      <c r="Y564" s="1411"/>
      <c r="Z564" s="1430"/>
      <c r="AA564" s="1446"/>
      <c r="AB564" s="1394"/>
      <c r="AC564" s="1431"/>
      <c r="AD564" s="418">
        <f>IF(O564=O563,0,IF(O564=O562,0,1))</f>
        <v>0</v>
      </c>
      <c r="AE564" s="418" t="s">
        <v>482</v>
      </c>
      <c r="AF564" s="418" t="str">
        <f t="shared" si="25"/>
        <v>??</v>
      </c>
      <c r="AG564" s="454">
        <f t="shared" si="26"/>
        <v>0</v>
      </c>
      <c r="AH564" s="418">
        <f>IF(M564=M563,0,IF(M564=M562,0,1))</f>
        <v>0</v>
      </c>
    </row>
    <row r="565" spans="1:34" ht="12.95" customHeight="1" thickTop="1" thickBot="1">
      <c r="A565" s="1418"/>
      <c r="B565" s="1402"/>
      <c r="C565" s="1441"/>
      <c r="D565" s="1424"/>
      <c r="E565" s="1427"/>
      <c r="F565" s="1402"/>
      <c r="G565" s="1402"/>
      <c r="H565" s="1437"/>
      <c r="I565" s="1399"/>
      <c r="J565" s="1402"/>
      <c r="K565" s="1402"/>
      <c r="L565" s="1402"/>
      <c r="M565" s="455"/>
      <c r="N565" s="456"/>
      <c r="O565" s="457"/>
      <c r="P565" s="458"/>
      <c r="Q565" s="458"/>
      <c r="R565" s="459"/>
      <c r="S565" s="459"/>
      <c r="T565" s="459"/>
      <c r="U565" s="459"/>
      <c r="V565" s="459"/>
      <c r="W565" s="458"/>
      <c r="X565" s="1411"/>
      <c r="Y565" s="1411"/>
      <c r="Z565" s="1430"/>
      <c r="AA565" s="1446"/>
      <c r="AB565" s="1394"/>
      <c r="AC565" s="1431"/>
      <c r="AD565" s="418">
        <f>IF(O565=O564,0,IF(O565=O563,0,IF(O565=O562,0,1)))</f>
        <v>0</v>
      </c>
      <c r="AE565" s="418" t="s">
        <v>482</v>
      </c>
      <c r="AF565" s="418" t="str">
        <f t="shared" si="25"/>
        <v>??</v>
      </c>
      <c r="AG565" s="454">
        <f t="shared" si="26"/>
        <v>0</v>
      </c>
      <c r="AH565" s="418">
        <f>IF(M565=M564,0,IF(M565=M563,0,IF(M565=M562,0,1)))</f>
        <v>0</v>
      </c>
    </row>
    <row r="566" spans="1:34" ht="12.95" customHeight="1" thickTop="1" thickBot="1">
      <c r="A566" s="1418"/>
      <c r="B566" s="1402"/>
      <c r="C566" s="1441"/>
      <c r="D566" s="1424"/>
      <c r="E566" s="1427"/>
      <c r="F566" s="1402"/>
      <c r="G566" s="1402"/>
      <c r="H566" s="1437"/>
      <c r="I566" s="1399"/>
      <c r="J566" s="1402"/>
      <c r="K566" s="1402"/>
      <c r="L566" s="1402"/>
      <c r="M566" s="455"/>
      <c r="N566" s="456"/>
      <c r="O566" s="457"/>
      <c r="P566" s="458"/>
      <c r="Q566" s="458"/>
      <c r="R566" s="484"/>
      <c r="S566" s="484"/>
      <c r="T566" s="484"/>
      <c r="U566" s="484"/>
      <c r="V566" s="459"/>
      <c r="W566" s="458"/>
      <c r="X566" s="1411"/>
      <c r="Y566" s="1411"/>
      <c r="Z566" s="1430"/>
      <c r="AA566" s="1446"/>
      <c r="AB566" s="1394"/>
      <c r="AC566" s="1431"/>
      <c r="AD566" s="418">
        <f>IF(O566=O565,0,IF(O566=O564,0,IF(O566=O563,0,IF(O566=O562,0,1))))</f>
        <v>0</v>
      </c>
      <c r="AE566" s="418" t="s">
        <v>482</v>
      </c>
      <c r="AF566" s="418" t="str">
        <f t="shared" si="25"/>
        <v>??</v>
      </c>
      <c r="AG566" s="454">
        <f t="shared" si="26"/>
        <v>0</v>
      </c>
      <c r="AH566" s="418">
        <f>IF(M566=M565,0,IF(M566=M564,0,IF(M566=M563,0,IF(M566=M562,0,1))))</f>
        <v>0</v>
      </c>
    </row>
    <row r="567" spans="1:34" ht="12.95" customHeight="1" thickTop="1" thickBot="1">
      <c r="A567" s="1418"/>
      <c r="B567" s="1402"/>
      <c r="C567" s="1441"/>
      <c r="D567" s="1424"/>
      <c r="E567" s="1427"/>
      <c r="F567" s="1402"/>
      <c r="G567" s="1402"/>
      <c r="H567" s="1437"/>
      <c r="I567" s="1399"/>
      <c r="J567" s="1402"/>
      <c r="K567" s="1402"/>
      <c r="L567" s="1402"/>
      <c r="M567" s="455"/>
      <c r="N567" s="456"/>
      <c r="O567" s="457"/>
      <c r="P567" s="458"/>
      <c r="Q567" s="458"/>
      <c r="R567" s="484"/>
      <c r="S567" s="484"/>
      <c r="T567" s="484"/>
      <c r="U567" s="484"/>
      <c r="V567" s="459"/>
      <c r="W567" s="458"/>
      <c r="X567" s="1411"/>
      <c r="Y567" s="1411"/>
      <c r="Z567" s="1430"/>
      <c r="AA567" s="1446"/>
      <c r="AB567" s="1394"/>
      <c r="AC567" s="1431"/>
      <c r="AD567" s="418">
        <f>IF(O567=O566,0,IF(O567=O565,0,IF(O567=O564,0,IF(O567=O563,0,IF(O567=O562,0,1)))))</f>
        <v>0</v>
      </c>
      <c r="AE567" s="418" t="s">
        <v>482</v>
      </c>
      <c r="AF567" s="418" t="str">
        <f t="shared" si="25"/>
        <v>??</v>
      </c>
      <c r="AG567" s="454">
        <f t="shared" si="26"/>
        <v>0</v>
      </c>
      <c r="AH567" s="418">
        <f>IF(M567=M566,0,IF(M567=M565,0,IF(M567=M564,0,IF(M567=M563,0,IF(M567=M562,0,1)))))</f>
        <v>0</v>
      </c>
    </row>
    <row r="568" spans="1:34" ht="12.95" customHeight="1" thickTop="1" thickBot="1">
      <c r="A568" s="1418"/>
      <c r="B568" s="1402"/>
      <c r="C568" s="1441"/>
      <c r="D568" s="1424"/>
      <c r="E568" s="1427"/>
      <c r="F568" s="1402"/>
      <c r="G568" s="1402"/>
      <c r="H568" s="1437"/>
      <c r="I568" s="1399"/>
      <c r="J568" s="1402"/>
      <c r="K568" s="1402"/>
      <c r="L568" s="1402"/>
      <c r="M568" s="455"/>
      <c r="N568" s="456"/>
      <c r="O568" s="457"/>
      <c r="P568" s="458"/>
      <c r="Q568" s="458"/>
      <c r="R568" s="484"/>
      <c r="S568" s="484"/>
      <c r="T568" s="484"/>
      <c r="U568" s="484"/>
      <c r="V568" s="459"/>
      <c r="W568" s="458"/>
      <c r="X568" s="1411"/>
      <c r="Y568" s="1411"/>
      <c r="Z568" s="1434" t="str">
        <f>IF(Z562&gt;9,"Błąd","")</f>
        <v/>
      </c>
      <c r="AA568" s="1446"/>
      <c r="AB568" s="1394"/>
      <c r="AC568" s="1431"/>
      <c r="AD568" s="418">
        <f>IF(O568=O567,0,IF(O568=O566,0,IF(O568=O565,0,IF(O568=O564,0,IF(O568=O563,0,IF(O568=O562,0,1))))))</f>
        <v>0</v>
      </c>
      <c r="AE568" s="418" t="s">
        <v>482</v>
      </c>
      <c r="AF568" s="418" t="str">
        <f t="shared" si="25"/>
        <v>??</v>
      </c>
      <c r="AG568" s="454">
        <f t="shared" si="26"/>
        <v>0</v>
      </c>
      <c r="AH568" s="418">
        <f>IF(M568=M567,0,IF(M568=M566,0,IF(M568=M565,0,IF(M568=M564,0,IF(M568=M563,0,IF(M568=M562,0,1))))))</f>
        <v>0</v>
      </c>
    </row>
    <row r="569" spans="1:34" ht="12.95" customHeight="1" thickTop="1" thickBot="1">
      <c r="A569" s="1418"/>
      <c r="B569" s="1402"/>
      <c r="C569" s="1441"/>
      <c r="D569" s="1424"/>
      <c r="E569" s="1427"/>
      <c r="F569" s="1402"/>
      <c r="G569" s="1402"/>
      <c r="H569" s="1437"/>
      <c r="I569" s="1399"/>
      <c r="J569" s="1402"/>
      <c r="K569" s="1402"/>
      <c r="L569" s="1402"/>
      <c r="M569" s="455"/>
      <c r="N569" s="456"/>
      <c r="O569" s="457"/>
      <c r="P569" s="458"/>
      <c r="Q569" s="458"/>
      <c r="R569" s="459"/>
      <c r="S569" s="459"/>
      <c r="T569" s="459"/>
      <c r="U569" s="459"/>
      <c r="V569" s="459"/>
      <c r="W569" s="458"/>
      <c r="X569" s="1411"/>
      <c r="Y569" s="1411"/>
      <c r="Z569" s="1434"/>
      <c r="AA569" s="1446"/>
      <c r="AB569" s="1394"/>
      <c r="AC569" s="1431"/>
      <c r="AD569" s="418">
        <f>IF(O569=O568,0,IF(O569=O567,0,IF(O569=O566,0,IF(O569=O565,0,IF(O569=O564,0,IF(O569=O563,0,IF(O569=O562,0,1)))))))</f>
        <v>0</v>
      </c>
      <c r="AE569" s="418" t="s">
        <v>482</v>
      </c>
      <c r="AF569" s="418" t="str">
        <f t="shared" si="25"/>
        <v>??</v>
      </c>
      <c r="AG569" s="454">
        <f>AG566</f>
        <v>0</v>
      </c>
      <c r="AH569" s="418">
        <f>IF(M569=M568,0,IF(M569=M567,0,IF(M569=M566,0,IF(M569=M565,0,IF(M569=M564,0,IF(M569=M563,0,IF(M569=M562,0,1)))))))</f>
        <v>0</v>
      </c>
    </row>
    <row r="570" spans="1:34" ht="12.95" customHeight="1" thickTop="1" thickBot="1">
      <c r="A570" s="1418"/>
      <c r="B570" s="1402"/>
      <c r="C570" s="1441"/>
      <c r="D570" s="1424"/>
      <c r="E570" s="1427"/>
      <c r="F570" s="1402"/>
      <c r="G570" s="1402"/>
      <c r="H570" s="1437"/>
      <c r="I570" s="1399"/>
      <c r="J570" s="1402"/>
      <c r="K570" s="1402"/>
      <c r="L570" s="1402"/>
      <c r="M570" s="455"/>
      <c r="N570" s="456"/>
      <c r="O570" s="457"/>
      <c r="P570" s="458"/>
      <c r="Q570" s="458"/>
      <c r="R570" s="459"/>
      <c r="S570" s="459"/>
      <c r="T570" s="459"/>
      <c r="U570" s="459"/>
      <c r="V570" s="459"/>
      <c r="W570" s="458"/>
      <c r="X570" s="1411"/>
      <c r="Y570" s="1411"/>
      <c r="Z570" s="1434"/>
      <c r="AA570" s="1446"/>
      <c r="AB570" s="1394"/>
      <c r="AC570" s="1431"/>
      <c r="AD570" s="418">
        <f>IF(O570=O569,0,IF(O570=O568,0,IF(O570=O567,0,IF(O570=O566,0,IF(O570=O565,0,IF(O570=O564,0,IF(O570=O563,0,IF(O570=31,0,1))))))))</f>
        <v>0</v>
      </c>
      <c r="AE570" s="418" t="s">
        <v>482</v>
      </c>
      <c r="AF570" s="418" t="str">
        <f t="shared" si="25"/>
        <v>??</v>
      </c>
      <c r="AG570" s="454">
        <f t="shared" si="26"/>
        <v>0</v>
      </c>
      <c r="AH570" s="418">
        <f>IF(M570=M569,0,IF(M570=M568,0,IF(M570=M567,0,IF(M570=M566,0,IF(M570=M565,0,IF(M570=M564,0,IF(M570=M563,0,IF(M570=M562,0,1))))))))</f>
        <v>0</v>
      </c>
    </row>
    <row r="571" spans="1:34" ht="12.95" customHeight="1" thickTop="1" thickBot="1">
      <c r="A571" s="1419"/>
      <c r="B571" s="1403"/>
      <c r="C571" s="1442"/>
      <c r="D571" s="1425"/>
      <c r="E571" s="1428"/>
      <c r="F571" s="1403"/>
      <c r="G571" s="1403"/>
      <c r="H571" s="1438"/>
      <c r="I571" s="1400"/>
      <c r="J571" s="1403"/>
      <c r="K571" s="1403"/>
      <c r="L571" s="1403"/>
      <c r="M571" s="462"/>
      <c r="N571" s="463"/>
      <c r="O571" s="464"/>
      <c r="P571" s="465"/>
      <c r="Q571" s="465"/>
      <c r="R571" s="466"/>
      <c r="S571" s="466"/>
      <c r="T571" s="466"/>
      <c r="U571" s="466"/>
      <c r="V571" s="466"/>
      <c r="W571" s="465"/>
      <c r="X571" s="1412"/>
      <c r="Y571" s="1412"/>
      <c r="Z571" s="1435"/>
      <c r="AA571" s="1446"/>
      <c r="AB571" s="1395"/>
      <c r="AC571" s="1431"/>
      <c r="AD571" s="418">
        <f>IF(O571=O570,0,IF(O571=O569,0,IF(O571=O568,0,IF(O571=O567,0,IF(O571=O566,0,IF(O571=O565,0,IF(O571=O564,0,IF(O571=O563,0,IF(O571=O562,0,1)))))))))</f>
        <v>0</v>
      </c>
      <c r="AE571" s="418" t="s">
        <v>482</v>
      </c>
      <c r="AF571" s="418" t="str">
        <f t="shared" si="25"/>
        <v>??</v>
      </c>
      <c r="AG571" s="454">
        <f t="shared" si="26"/>
        <v>0</v>
      </c>
      <c r="AH571" s="418">
        <f>IF(M571=M570,0,IF(M571=M569,0,IF(M571=M568,0,IF(M571=M567,0,IF(M571=M566,0,IF(M571=M565,0,IF(M571=M564,0,IF(M571=M563,0,IF(M571=M562,0,1)))))))))</f>
        <v>0</v>
      </c>
    </row>
    <row r="572" spans="1:34" ht="12.95" customHeight="1" thickTop="1" thickBot="1">
      <c r="A572" s="1418"/>
      <c r="B572" s="1401"/>
      <c r="C572" s="1441"/>
      <c r="D572" s="1423"/>
      <c r="E572" s="1426"/>
      <c r="F572" s="1401"/>
      <c r="G572" s="1401"/>
      <c r="H572" s="1436"/>
      <c r="I572" s="1439" t="s">
        <v>98</v>
      </c>
      <c r="J572" s="1401"/>
      <c r="K572" s="1401"/>
      <c r="L572" s="1401"/>
      <c r="M572" s="447"/>
      <c r="N572" s="448"/>
      <c r="O572" s="449"/>
      <c r="P572" s="450"/>
      <c r="Q572" s="450"/>
      <c r="R572" s="484"/>
      <c r="S572" s="484"/>
      <c r="T572" s="484"/>
      <c r="U572" s="484"/>
      <c r="V572" s="484"/>
      <c r="W572" s="485"/>
      <c r="X572" s="1410">
        <f>SUM(R572:W581)</f>
        <v>0</v>
      </c>
      <c r="Y572" s="1410">
        <f>IF(X572&gt;0,18,0)</f>
        <v>0</v>
      </c>
      <c r="Z572" s="1429">
        <f>IF((X572-Y572)&gt;=0,X572-Y572,0)</f>
        <v>0</v>
      </c>
      <c r="AA572" s="1446">
        <f>IF(X572&lt;Y572,X572,Y572)/IF(Y572=0,1,Y572)</f>
        <v>0</v>
      </c>
      <c r="AB572" s="1393" t="str">
        <f>IF(AA572=1,"pe",IF(AA572&gt;0,"ne",""))</f>
        <v/>
      </c>
      <c r="AC572" s="1431"/>
      <c r="AD572" s="418">
        <v>1</v>
      </c>
      <c r="AE572" s="418" t="s">
        <v>482</v>
      </c>
      <c r="AF572" s="418" t="str">
        <f t="shared" si="25"/>
        <v>??</v>
      </c>
      <c r="AG572" s="454">
        <f>$C572</f>
        <v>0</v>
      </c>
      <c r="AH572" s="419">
        <v>1</v>
      </c>
    </row>
    <row r="573" spans="1:34" ht="12.95" customHeight="1" thickTop="1" thickBot="1">
      <c r="A573" s="1418"/>
      <c r="B573" s="1402"/>
      <c r="C573" s="1441"/>
      <c r="D573" s="1424"/>
      <c r="E573" s="1427"/>
      <c r="F573" s="1402"/>
      <c r="G573" s="1402"/>
      <c r="H573" s="1437"/>
      <c r="I573" s="1440"/>
      <c r="J573" s="1402"/>
      <c r="K573" s="1402"/>
      <c r="L573" s="1402"/>
      <c r="M573" s="455"/>
      <c r="N573" s="456"/>
      <c r="O573" s="457"/>
      <c r="P573" s="458"/>
      <c r="Q573" s="458"/>
      <c r="R573" s="459"/>
      <c r="S573" s="459"/>
      <c r="T573" s="459"/>
      <c r="U573" s="459"/>
      <c r="V573" s="459"/>
      <c r="W573" s="458"/>
      <c r="X573" s="1411"/>
      <c r="Y573" s="1411"/>
      <c r="Z573" s="1430"/>
      <c r="AA573" s="1446"/>
      <c r="AB573" s="1394"/>
      <c r="AC573" s="1431"/>
      <c r="AD573" s="418">
        <f>IF(O573=O572,0,1)</f>
        <v>0</v>
      </c>
      <c r="AE573" s="418" t="s">
        <v>482</v>
      </c>
      <c r="AF573" s="418" t="str">
        <f t="shared" si="25"/>
        <v>??</v>
      </c>
      <c r="AG573" s="454">
        <f t="shared" si="26"/>
        <v>0</v>
      </c>
      <c r="AH573" s="418">
        <f>IF(M573=M572,0,1)</f>
        <v>0</v>
      </c>
    </row>
    <row r="574" spans="1:34" ht="12.95" customHeight="1" thickTop="1" thickBot="1">
      <c r="A574" s="1418"/>
      <c r="B574" s="1402"/>
      <c r="C574" s="1441"/>
      <c r="D574" s="1424"/>
      <c r="E574" s="1427"/>
      <c r="F574" s="1402"/>
      <c r="G574" s="1402"/>
      <c r="H574" s="1437"/>
      <c r="I574" s="1399"/>
      <c r="J574" s="1402"/>
      <c r="K574" s="1402"/>
      <c r="L574" s="1402"/>
      <c r="M574" s="455"/>
      <c r="N574" s="456"/>
      <c r="O574" s="457"/>
      <c r="P574" s="458"/>
      <c r="Q574" s="458"/>
      <c r="R574" s="459"/>
      <c r="S574" s="459"/>
      <c r="T574" s="459"/>
      <c r="U574" s="459"/>
      <c r="V574" s="459"/>
      <c r="W574" s="458"/>
      <c r="X574" s="1411"/>
      <c r="Y574" s="1411"/>
      <c r="Z574" s="1430"/>
      <c r="AA574" s="1446"/>
      <c r="AB574" s="1394"/>
      <c r="AC574" s="1431"/>
      <c r="AD574" s="418">
        <f>IF(O574=O573,0,IF(O574=O572,0,1))</f>
        <v>0</v>
      </c>
      <c r="AE574" s="418" t="s">
        <v>482</v>
      </c>
      <c r="AF574" s="418" t="str">
        <f t="shared" si="25"/>
        <v>??</v>
      </c>
      <c r="AG574" s="454">
        <f t="shared" si="26"/>
        <v>0</v>
      </c>
      <c r="AH574" s="418">
        <f>IF(M574=M573,0,IF(M574=M572,0,1))</f>
        <v>0</v>
      </c>
    </row>
    <row r="575" spans="1:34" ht="12.95" customHeight="1" thickTop="1" thickBot="1">
      <c r="A575" s="1418"/>
      <c r="B575" s="1402"/>
      <c r="C575" s="1441"/>
      <c r="D575" s="1424"/>
      <c r="E575" s="1427"/>
      <c r="F575" s="1402"/>
      <c r="G575" s="1402"/>
      <c r="H575" s="1437"/>
      <c r="I575" s="1399"/>
      <c r="J575" s="1402"/>
      <c r="K575" s="1402"/>
      <c r="L575" s="1402"/>
      <c r="M575" s="455"/>
      <c r="N575" s="456"/>
      <c r="O575" s="457"/>
      <c r="P575" s="458"/>
      <c r="Q575" s="458"/>
      <c r="R575" s="459"/>
      <c r="S575" s="459"/>
      <c r="T575" s="459"/>
      <c r="U575" s="459"/>
      <c r="V575" s="459"/>
      <c r="W575" s="458"/>
      <c r="X575" s="1411"/>
      <c r="Y575" s="1411"/>
      <c r="Z575" s="1430"/>
      <c r="AA575" s="1446"/>
      <c r="AB575" s="1394"/>
      <c r="AC575" s="1431"/>
      <c r="AD575" s="418">
        <f>IF(O575=O574,0,IF(O575=O573,0,IF(O575=O572,0,1)))</f>
        <v>0</v>
      </c>
      <c r="AE575" s="418" t="s">
        <v>482</v>
      </c>
      <c r="AF575" s="418" t="str">
        <f t="shared" si="25"/>
        <v>??</v>
      </c>
      <c r="AG575" s="454">
        <f t="shared" si="26"/>
        <v>0</v>
      </c>
      <c r="AH575" s="418">
        <f>IF(M575=M574,0,IF(M575=M573,0,IF(M575=M572,0,1)))</f>
        <v>0</v>
      </c>
    </row>
    <row r="576" spans="1:34" ht="12.95" customHeight="1" thickTop="1" thickBot="1">
      <c r="A576" s="1418"/>
      <c r="B576" s="1402"/>
      <c r="C576" s="1441"/>
      <c r="D576" s="1424"/>
      <c r="E576" s="1427"/>
      <c r="F576" s="1402"/>
      <c r="G576" s="1402"/>
      <c r="H576" s="1437"/>
      <c r="I576" s="1399"/>
      <c r="J576" s="1402"/>
      <c r="K576" s="1402"/>
      <c r="L576" s="1402"/>
      <c r="M576" s="455"/>
      <c r="N576" s="456"/>
      <c r="O576" s="457"/>
      <c r="P576" s="458"/>
      <c r="Q576" s="458"/>
      <c r="R576" s="484"/>
      <c r="S576" s="484"/>
      <c r="T576" s="484"/>
      <c r="U576" s="484"/>
      <c r="V576" s="459"/>
      <c r="W576" s="458"/>
      <c r="X576" s="1411"/>
      <c r="Y576" s="1411"/>
      <c r="Z576" s="1430"/>
      <c r="AA576" s="1446"/>
      <c r="AB576" s="1394"/>
      <c r="AC576" s="1431"/>
      <c r="AD576" s="418">
        <f>IF(O576=O575,0,IF(O576=O574,0,IF(O576=O573,0,IF(O576=O572,0,1))))</f>
        <v>0</v>
      </c>
      <c r="AE576" s="418" t="s">
        <v>482</v>
      </c>
      <c r="AF576" s="418" t="str">
        <f t="shared" si="25"/>
        <v>??</v>
      </c>
      <c r="AG576" s="454">
        <f t="shared" si="26"/>
        <v>0</v>
      </c>
      <c r="AH576" s="418">
        <f>IF(M576=M575,0,IF(M576=M574,0,IF(M576=M573,0,IF(M576=M572,0,1))))</f>
        <v>0</v>
      </c>
    </row>
    <row r="577" spans="1:34" ht="12.95" customHeight="1" thickTop="1" thickBot="1">
      <c r="A577" s="1418"/>
      <c r="B577" s="1402"/>
      <c r="C577" s="1441"/>
      <c r="D577" s="1424"/>
      <c r="E577" s="1427"/>
      <c r="F577" s="1402"/>
      <c r="G577" s="1402"/>
      <c r="H577" s="1437"/>
      <c r="I577" s="1399"/>
      <c r="J577" s="1402"/>
      <c r="K577" s="1402"/>
      <c r="L577" s="1402"/>
      <c r="M577" s="455"/>
      <c r="N577" s="456"/>
      <c r="O577" s="457"/>
      <c r="P577" s="458"/>
      <c r="Q577" s="458"/>
      <c r="R577" s="484"/>
      <c r="S577" s="484"/>
      <c r="T577" s="484"/>
      <c r="U577" s="484"/>
      <c r="V577" s="459"/>
      <c r="W577" s="458"/>
      <c r="X577" s="1411"/>
      <c r="Y577" s="1411"/>
      <c r="Z577" s="1430"/>
      <c r="AA577" s="1446"/>
      <c r="AB577" s="1394"/>
      <c r="AC577" s="1431"/>
      <c r="AD577" s="418">
        <f>IF(O577=O576,0,IF(O577=O575,0,IF(O577=O574,0,IF(O577=O573,0,IF(O577=O572,0,1)))))</f>
        <v>0</v>
      </c>
      <c r="AE577" s="418" t="s">
        <v>482</v>
      </c>
      <c r="AF577" s="418" t="str">
        <f t="shared" si="25"/>
        <v>??</v>
      </c>
      <c r="AG577" s="454">
        <f t="shared" si="26"/>
        <v>0</v>
      </c>
      <c r="AH577" s="418">
        <f>IF(M577=M576,0,IF(M577=M575,0,IF(M577=M574,0,IF(M577=M573,0,IF(M577=M572,0,1)))))</f>
        <v>0</v>
      </c>
    </row>
    <row r="578" spans="1:34" ht="12.95" customHeight="1" thickTop="1" thickBot="1">
      <c r="A578" s="1418"/>
      <c r="B578" s="1402"/>
      <c r="C578" s="1441"/>
      <c r="D578" s="1424"/>
      <c r="E578" s="1427"/>
      <c r="F578" s="1402"/>
      <c r="G578" s="1402"/>
      <c r="H578" s="1437"/>
      <c r="I578" s="1399"/>
      <c r="J578" s="1402"/>
      <c r="K578" s="1402"/>
      <c r="L578" s="1402"/>
      <c r="M578" s="455"/>
      <c r="N578" s="456"/>
      <c r="O578" s="457"/>
      <c r="P578" s="458"/>
      <c r="Q578" s="458"/>
      <c r="R578" s="484"/>
      <c r="S578" s="484"/>
      <c r="T578" s="484"/>
      <c r="U578" s="484"/>
      <c r="V578" s="459"/>
      <c r="W578" s="458"/>
      <c r="X578" s="1411"/>
      <c r="Y578" s="1411"/>
      <c r="Z578" s="1434" t="str">
        <f>IF(Z572&gt;9,"Błąd","")</f>
        <v/>
      </c>
      <c r="AA578" s="1446"/>
      <c r="AB578" s="1394"/>
      <c r="AC578" s="1431"/>
      <c r="AD578" s="418">
        <f>IF(O578=O577,0,IF(O578=O576,0,IF(O578=O575,0,IF(O578=O574,0,IF(O578=O573,0,IF(O578=O572,0,1))))))</f>
        <v>0</v>
      </c>
      <c r="AE578" s="418" t="s">
        <v>482</v>
      </c>
      <c r="AF578" s="418" t="str">
        <f t="shared" si="25"/>
        <v>??</v>
      </c>
      <c r="AG578" s="454">
        <f t="shared" si="26"/>
        <v>0</v>
      </c>
      <c r="AH578" s="418">
        <f>IF(M578=M577,0,IF(M578=M576,0,IF(M578=M575,0,IF(M578=M574,0,IF(M578=M573,0,IF(M578=M572,0,1))))))</f>
        <v>0</v>
      </c>
    </row>
    <row r="579" spans="1:34" ht="12.95" customHeight="1" thickTop="1" thickBot="1">
      <c r="A579" s="1418"/>
      <c r="B579" s="1402"/>
      <c r="C579" s="1441"/>
      <c r="D579" s="1424"/>
      <c r="E579" s="1427"/>
      <c r="F579" s="1402"/>
      <c r="G579" s="1402"/>
      <c r="H579" s="1437"/>
      <c r="I579" s="1399"/>
      <c r="J579" s="1402"/>
      <c r="K579" s="1402"/>
      <c r="L579" s="1402"/>
      <c r="M579" s="455"/>
      <c r="N579" s="456"/>
      <c r="O579" s="457"/>
      <c r="P579" s="458"/>
      <c r="Q579" s="458"/>
      <c r="R579" s="459"/>
      <c r="S579" s="459"/>
      <c r="T579" s="459"/>
      <c r="U579" s="459"/>
      <c r="V579" s="459"/>
      <c r="W579" s="458"/>
      <c r="X579" s="1411"/>
      <c r="Y579" s="1411"/>
      <c r="Z579" s="1434"/>
      <c r="AA579" s="1446"/>
      <c r="AB579" s="1394"/>
      <c r="AC579" s="1431"/>
      <c r="AD579" s="418">
        <f>IF(O579=O578,0,IF(O579=O577,0,IF(O579=O576,0,IF(O579=O575,0,IF(O579=O574,0,IF(O579=O573,0,IF(O579=O572,0,1)))))))</f>
        <v>0</v>
      </c>
      <c r="AE579" s="418" t="s">
        <v>482</v>
      </c>
      <c r="AF579" s="418" t="str">
        <f t="shared" si="25"/>
        <v>??</v>
      </c>
      <c r="AG579" s="454">
        <f>AG576</f>
        <v>0</v>
      </c>
      <c r="AH579" s="418">
        <f>IF(M579=M578,0,IF(M579=M577,0,IF(M579=M576,0,IF(M579=M575,0,IF(M579=M574,0,IF(M579=M573,0,IF(M579=M572,0,1)))))))</f>
        <v>0</v>
      </c>
    </row>
    <row r="580" spans="1:34" ht="12.95" customHeight="1" thickTop="1" thickBot="1">
      <c r="A580" s="1418"/>
      <c r="B580" s="1402"/>
      <c r="C580" s="1441"/>
      <c r="D580" s="1424"/>
      <c r="E580" s="1427"/>
      <c r="F580" s="1402"/>
      <c r="G580" s="1402"/>
      <c r="H580" s="1437"/>
      <c r="I580" s="1399"/>
      <c r="J580" s="1402"/>
      <c r="K580" s="1402"/>
      <c r="L580" s="1402"/>
      <c r="M580" s="455"/>
      <c r="N580" s="456"/>
      <c r="O580" s="457"/>
      <c r="P580" s="458"/>
      <c r="Q580" s="458"/>
      <c r="R580" s="459"/>
      <c r="S580" s="459"/>
      <c r="T580" s="459"/>
      <c r="U580" s="459"/>
      <c r="V580" s="459"/>
      <c r="W580" s="458"/>
      <c r="X580" s="1411"/>
      <c r="Y580" s="1411"/>
      <c r="Z580" s="1434"/>
      <c r="AA580" s="1446"/>
      <c r="AB580" s="1394"/>
      <c r="AC580" s="1431"/>
      <c r="AD580" s="418">
        <f>IF(O580=O579,0,IF(O580=O578,0,IF(O580=O577,0,IF(O580=O576,0,IF(O580=O575,0,IF(O580=O574,0,IF(O580=O573,0,IF(O580=31,0,1))))))))</f>
        <v>0</v>
      </c>
      <c r="AE580" s="418" t="s">
        <v>482</v>
      </c>
      <c r="AF580" s="418" t="str">
        <f t="shared" si="25"/>
        <v>??</v>
      </c>
      <c r="AG580" s="454">
        <f t="shared" si="26"/>
        <v>0</v>
      </c>
      <c r="AH580" s="418">
        <f>IF(M580=M579,0,IF(M580=M578,0,IF(M580=M577,0,IF(M580=M576,0,IF(M580=M575,0,IF(M580=M574,0,IF(M580=M573,0,IF(M580=M572,0,1))))))))</f>
        <v>0</v>
      </c>
    </row>
    <row r="581" spans="1:34" ht="12.95" customHeight="1" thickTop="1" thickBot="1">
      <c r="A581" s="1419"/>
      <c r="B581" s="1403"/>
      <c r="C581" s="1442"/>
      <c r="D581" s="1425"/>
      <c r="E581" s="1428"/>
      <c r="F581" s="1403"/>
      <c r="G581" s="1403"/>
      <c r="H581" s="1438"/>
      <c r="I581" s="1400"/>
      <c r="J581" s="1403"/>
      <c r="K581" s="1403"/>
      <c r="L581" s="1403"/>
      <c r="M581" s="462"/>
      <c r="N581" s="463"/>
      <c r="O581" s="464"/>
      <c r="P581" s="465"/>
      <c r="Q581" s="465"/>
      <c r="R581" s="466"/>
      <c r="S581" s="466"/>
      <c r="T581" s="466"/>
      <c r="U581" s="466"/>
      <c r="V581" s="466"/>
      <c r="W581" s="465"/>
      <c r="X581" s="1411"/>
      <c r="Y581" s="1411"/>
      <c r="Z581" s="1435"/>
      <c r="AA581" s="1447"/>
      <c r="AB581" s="1394"/>
      <c r="AC581" s="1396"/>
      <c r="AD581" s="418">
        <f>IF(O581=O580,0,IF(O581=O579,0,IF(O581=O578,0,IF(O581=O577,0,IF(O581=O576,0,IF(O581=O575,0,IF(O581=O574,0,IF(O581=O573,0,IF(O581=O572,0,1)))))))))</f>
        <v>0</v>
      </c>
      <c r="AE581" s="418" t="s">
        <v>482</v>
      </c>
      <c r="AF581" s="418" t="str">
        <f t="shared" si="25"/>
        <v>??</v>
      </c>
      <c r="AG581" s="454">
        <f t="shared" si="26"/>
        <v>0</v>
      </c>
      <c r="AH581" s="418">
        <f>IF(M581=M580,0,IF(M581=M579,0,IF(M581=M578,0,IF(M581=M577,0,IF(M581=M576,0,IF(M581=M575,0,IF(M581=M574,0,IF(M581=M573,0,IF(M581=M572,0,1)))))))))</f>
        <v>0</v>
      </c>
    </row>
    <row r="582" spans="1:34" ht="12.95" customHeight="1" thickTop="1" thickBot="1">
      <c r="A582" s="1418"/>
      <c r="B582" s="1401"/>
      <c r="C582" s="1441"/>
      <c r="D582" s="1423"/>
      <c r="E582" s="1426"/>
      <c r="F582" s="1401"/>
      <c r="G582" s="1401"/>
      <c r="H582" s="1436"/>
      <c r="I582" s="1439" t="s">
        <v>98</v>
      </c>
      <c r="J582" s="1401"/>
      <c r="K582" s="1401"/>
      <c r="L582" s="1401"/>
      <c r="M582" s="447"/>
      <c r="N582" s="448"/>
      <c r="O582" s="449"/>
      <c r="P582" s="450"/>
      <c r="Q582" s="450"/>
      <c r="R582" s="484"/>
      <c r="S582" s="484"/>
      <c r="T582" s="484"/>
      <c r="U582" s="484"/>
      <c r="V582" s="484"/>
      <c r="W582" s="485"/>
      <c r="X582" s="1410">
        <f>SUM(R582:W591)</f>
        <v>0</v>
      </c>
      <c r="Y582" s="1410">
        <f>IF(X582&gt;0,18,0)</f>
        <v>0</v>
      </c>
      <c r="Z582" s="1429">
        <f>IF((X582-Y582)&gt;=0,X582-Y582,0)</f>
        <v>0</v>
      </c>
      <c r="AA582" s="1447">
        <f>IF(X582&lt;Y582,X582,Y582)/IF(Y582=0,1,Y582)</f>
        <v>0</v>
      </c>
      <c r="AB582" s="1393" t="str">
        <f>IF(AA582=1,"pe",IF(AA582&gt;0,"ne",""))</f>
        <v/>
      </c>
      <c r="AC582" s="1431"/>
      <c r="AD582" s="418">
        <v>1</v>
      </c>
      <c r="AE582" s="418" t="s">
        <v>482</v>
      </c>
      <c r="AF582" s="418" t="str">
        <f t="shared" si="25"/>
        <v>??</v>
      </c>
      <c r="AG582" s="454">
        <f>$C582</f>
        <v>0</v>
      </c>
      <c r="AH582" s="419">
        <v>1</v>
      </c>
    </row>
    <row r="583" spans="1:34" ht="12.95" customHeight="1" thickTop="1" thickBot="1">
      <c r="A583" s="1418"/>
      <c r="B583" s="1402"/>
      <c r="C583" s="1441"/>
      <c r="D583" s="1424"/>
      <c r="E583" s="1427"/>
      <c r="F583" s="1402"/>
      <c r="G583" s="1402"/>
      <c r="H583" s="1437"/>
      <c r="I583" s="1440"/>
      <c r="J583" s="1402"/>
      <c r="K583" s="1402"/>
      <c r="L583" s="1402"/>
      <c r="M583" s="455"/>
      <c r="N583" s="456"/>
      <c r="O583" s="457"/>
      <c r="P583" s="458"/>
      <c r="Q583" s="458"/>
      <c r="R583" s="459"/>
      <c r="S583" s="459"/>
      <c r="T583" s="459"/>
      <c r="U583" s="459"/>
      <c r="V583" s="459"/>
      <c r="W583" s="458"/>
      <c r="X583" s="1411"/>
      <c r="Y583" s="1411"/>
      <c r="Z583" s="1430"/>
      <c r="AA583" s="1448"/>
      <c r="AB583" s="1394"/>
      <c r="AC583" s="1431"/>
      <c r="AD583" s="418">
        <f>IF(O583=O582,0,1)</f>
        <v>0</v>
      </c>
      <c r="AE583" s="418" t="s">
        <v>482</v>
      </c>
      <c r="AF583" s="418" t="str">
        <f t="shared" si="25"/>
        <v>??</v>
      </c>
      <c r="AG583" s="454">
        <f t="shared" ref="AG583:AG591" si="27">AG582</f>
        <v>0</v>
      </c>
      <c r="AH583" s="418">
        <f>IF(M583=M582,0,1)</f>
        <v>0</v>
      </c>
    </row>
    <row r="584" spans="1:34" ht="12.95" customHeight="1" thickTop="1" thickBot="1">
      <c r="A584" s="1418"/>
      <c r="B584" s="1402"/>
      <c r="C584" s="1441"/>
      <c r="D584" s="1424"/>
      <c r="E584" s="1427"/>
      <c r="F584" s="1402"/>
      <c r="G584" s="1402"/>
      <c r="H584" s="1437"/>
      <c r="I584" s="1399"/>
      <c r="J584" s="1402"/>
      <c r="K584" s="1402"/>
      <c r="L584" s="1402"/>
      <c r="M584" s="455"/>
      <c r="N584" s="456"/>
      <c r="O584" s="457"/>
      <c r="P584" s="458"/>
      <c r="Q584" s="458"/>
      <c r="R584" s="459"/>
      <c r="S584" s="459"/>
      <c r="T584" s="459"/>
      <c r="U584" s="459"/>
      <c r="V584" s="459"/>
      <c r="W584" s="458"/>
      <c r="X584" s="1411"/>
      <c r="Y584" s="1411"/>
      <c r="Z584" s="1430"/>
      <c r="AA584" s="1448"/>
      <c r="AB584" s="1394"/>
      <c r="AC584" s="1431"/>
      <c r="AD584" s="418">
        <f>IF(O584=O583,0,IF(O584=O582,0,1))</f>
        <v>0</v>
      </c>
      <c r="AE584" s="418" t="s">
        <v>482</v>
      </c>
      <c r="AF584" s="418" t="str">
        <f t="shared" si="25"/>
        <v>??</v>
      </c>
      <c r="AG584" s="454">
        <f t="shared" si="27"/>
        <v>0</v>
      </c>
      <c r="AH584" s="418">
        <f>IF(M584=M583,0,IF(M584=M582,0,1))</f>
        <v>0</v>
      </c>
    </row>
    <row r="585" spans="1:34" ht="12.95" customHeight="1" thickTop="1" thickBot="1">
      <c r="A585" s="1418"/>
      <c r="B585" s="1402"/>
      <c r="C585" s="1441"/>
      <c r="D585" s="1424"/>
      <c r="E585" s="1427"/>
      <c r="F585" s="1402"/>
      <c r="G585" s="1402"/>
      <c r="H585" s="1437"/>
      <c r="I585" s="1399"/>
      <c r="J585" s="1402"/>
      <c r="K585" s="1402"/>
      <c r="L585" s="1402"/>
      <c r="M585" s="455"/>
      <c r="N585" s="456"/>
      <c r="O585" s="457"/>
      <c r="P585" s="458"/>
      <c r="Q585" s="458"/>
      <c r="R585" s="459"/>
      <c r="S585" s="459"/>
      <c r="T585" s="459"/>
      <c r="U585" s="459"/>
      <c r="V585" s="459"/>
      <c r="W585" s="458"/>
      <c r="X585" s="1411"/>
      <c r="Y585" s="1411"/>
      <c r="Z585" s="1430"/>
      <c r="AA585" s="1448"/>
      <c r="AB585" s="1394"/>
      <c r="AC585" s="1431"/>
      <c r="AD585" s="418">
        <f>IF(O585=O584,0,IF(O585=O583,0,IF(O585=O582,0,1)))</f>
        <v>0</v>
      </c>
      <c r="AE585" s="418" t="s">
        <v>482</v>
      </c>
      <c r="AF585" s="418" t="str">
        <f t="shared" si="25"/>
        <v>??</v>
      </c>
      <c r="AG585" s="454">
        <f t="shared" si="27"/>
        <v>0</v>
      </c>
      <c r="AH585" s="418">
        <f>IF(M585=M584,0,IF(M585=M583,0,IF(M585=M582,0,1)))</f>
        <v>0</v>
      </c>
    </row>
    <row r="586" spans="1:34" ht="12.95" customHeight="1" thickTop="1" thickBot="1">
      <c r="A586" s="1418"/>
      <c r="B586" s="1402"/>
      <c r="C586" s="1441"/>
      <c r="D586" s="1424"/>
      <c r="E586" s="1427"/>
      <c r="F586" s="1402"/>
      <c r="G586" s="1402"/>
      <c r="H586" s="1437"/>
      <c r="I586" s="1399"/>
      <c r="J586" s="1402"/>
      <c r="K586" s="1402"/>
      <c r="L586" s="1402"/>
      <c r="M586" s="455"/>
      <c r="N586" s="456"/>
      <c r="O586" s="457"/>
      <c r="P586" s="458"/>
      <c r="Q586" s="458"/>
      <c r="R586" s="484"/>
      <c r="S586" s="484"/>
      <c r="T586" s="484"/>
      <c r="U586" s="484"/>
      <c r="V586" s="459"/>
      <c r="W586" s="458"/>
      <c r="X586" s="1411"/>
      <c r="Y586" s="1411"/>
      <c r="Z586" s="1430"/>
      <c r="AA586" s="1448"/>
      <c r="AB586" s="1394"/>
      <c r="AC586" s="1431"/>
      <c r="AD586" s="418">
        <f>IF(O586=O585,0,IF(O586=O584,0,IF(O586=O583,0,IF(O586=O582,0,1))))</f>
        <v>0</v>
      </c>
      <c r="AE586" s="418" t="s">
        <v>482</v>
      </c>
      <c r="AF586" s="418" t="str">
        <f t="shared" si="25"/>
        <v>??</v>
      </c>
      <c r="AG586" s="454">
        <f t="shared" si="27"/>
        <v>0</v>
      </c>
      <c r="AH586" s="418">
        <f>IF(M586=M585,0,IF(M586=M584,0,IF(M586=M583,0,IF(M586=M582,0,1))))</f>
        <v>0</v>
      </c>
    </row>
    <row r="587" spans="1:34" ht="12.95" customHeight="1" thickTop="1" thickBot="1">
      <c r="A587" s="1418"/>
      <c r="B587" s="1402"/>
      <c r="C587" s="1441"/>
      <c r="D587" s="1424"/>
      <c r="E587" s="1427"/>
      <c r="F587" s="1402"/>
      <c r="G587" s="1402"/>
      <c r="H587" s="1437"/>
      <c r="I587" s="1399"/>
      <c r="J587" s="1402"/>
      <c r="K587" s="1402"/>
      <c r="L587" s="1402"/>
      <c r="M587" s="455"/>
      <c r="N587" s="456"/>
      <c r="O587" s="457"/>
      <c r="P587" s="458"/>
      <c r="Q587" s="458"/>
      <c r="R587" s="484"/>
      <c r="S587" s="484"/>
      <c r="T587" s="484"/>
      <c r="U587" s="484"/>
      <c r="V587" s="459"/>
      <c r="W587" s="458"/>
      <c r="X587" s="1411"/>
      <c r="Y587" s="1411"/>
      <c r="Z587" s="1430"/>
      <c r="AA587" s="1448"/>
      <c r="AB587" s="1394"/>
      <c r="AC587" s="1431"/>
      <c r="AD587" s="418">
        <f>IF(O587=O586,0,IF(O587=O585,0,IF(O587=O584,0,IF(O587=O583,0,IF(O587=O582,0,1)))))</f>
        <v>0</v>
      </c>
      <c r="AE587" s="418" t="s">
        <v>482</v>
      </c>
      <c r="AF587" s="418" t="str">
        <f t="shared" si="25"/>
        <v>??</v>
      </c>
      <c r="AG587" s="454">
        <f t="shared" si="27"/>
        <v>0</v>
      </c>
      <c r="AH587" s="418">
        <f>IF(M587=M586,0,IF(M587=M585,0,IF(M587=M584,0,IF(M587=M583,0,IF(M587=M582,0,1)))))</f>
        <v>0</v>
      </c>
    </row>
    <row r="588" spans="1:34" ht="12.95" customHeight="1" thickTop="1" thickBot="1">
      <c r="A588" s="1418"/>
      <c r="B588" s="1402"/>
      <c r="C588" s="1441"/>
      <c r="D588" s="1424"/>
      <c r="E588" s="1427"/>
      <c r="F588" s="1402"/>
      <c r="G588" s="1402"/>
      <c r="H588" s="1437"/>
      <c r="I588" s="1399"/>
      <c r="J588" s="1402"/>
      <c r="K588" s="1402"/>
      <c r="L588" s="1402"/>
      <c r="M588" s="455"/>
      <c r="N588" s="456"/>
      <c r="O588" s="457"/>
      <c r="P588" s="458"/>
      <c r="Q588" s="458"/>
      <c r="R588" s="484"/>
      <c r="S588" s="484"/>
      <c r="T588" s="484"/>
      <c r="U588" s="484"/>
      <c r="V588" s="459"/>
      <c r="W588" s="458"/>
      <c r="X588" s="1411"/>
      <c r="Y588" s="1411"/>
      <c r="Z588" s="1434" t="str">
        <f>IF(Z582&gt;9,"Błąd","")</f>
        <v/>
      </c>
      <c r="AA588" s="1448"/>
      <c r="AB588" s="1394"/>
      <c r="AC588" s="1431"/>
      <c r="AD588" s="418">
        <f>IF(O588=O587,0,IF(O588=O586,0,IF(O588=O585,0,IF(O588=O584,0,IF(O588=O583,0,IF(O588=O582,0,1))))))</f>
        <v>0</v>
      </c>
      <c r="AE588" s="418" t="s">
        <v>482</v>
      </c>
      <c r="AF588" s="418" t="str">
        <f t="shared" si="25"/>
        <v>??</v>
      </c>
      <c r="AG588" s="454">
        <f t="shared" si="27"/>
        <v>0</v>
      </c>
      <c r="AH588" s="418">
        <f>IF(M588=M587,0,IF(M588=M586,0,IF(M588=M585,0,IF(M588=M584,0,IF(M588=M583,0,IF(M588=M582,0,1))))))</f>
        <v>0</v>
      </c>
    </row>
    <row r="589" spans="1:34" ht="12.95" customHeight="1" thickTop="1" thickBot="1">
      <c r="A589" s="1418"/>
      <c r="B589" s="1402"/>
      <c r="C589" s="1441"/>
      <c r="D589" s="1424"/>
      <c r="E589" s="1427"/>
      <c r="F589" s="1402"/>
      <c r="G589" s="1402"/>
      <c r="H589" s="1437"/>
      <c r="I589" s="1399"/>
      <c r="J589" s="1402"/>
      <c r="K589" s="1402"/>
      <c r="L589" s="1402"/>
      <c r="M589" s="455"/>
      <c r="N589" s="456"/>
      <c r="O589" s="457"/>
      <c r="P589" s="458"/>
      <c r="Q589" s="458"/>
      <c r="R589" s="459"/>
      <c r="S589" s="459"/>
      <c r="T589" s="459"/>
      <c r="U589" s="459"/>
      <c r="V589" s="459"/>
      <c r="W589" s="458"/>
      <c r="X589" s="1411"/>
      <c r="Y589" s="1411"/>
      <c r="Z589" s="1434"/>
      <c r="AA589" s="1448"/>
      <c r="AB589" s="1394"/>
      <c r="AC589" s="1431"/>
      <c r="AD589" s="418">
        <f>IF(O589=O588,0,IF(O589=O587,0,IF(O589=O586,0,IF(O589=O585,0,IF(O589=O584,0,IF(O589=O583,0,IF(O589=O582,0,1)))))))</f>
        <v>0</v>
      </c>
      <c r="AE589" s="418" t="s">
        <v>482</v>
      </c>
      <c r="AF589" s="418" t="str">
        <f t="shared" si="25"/>
        <v>??</v>
      </c>
      <c r="AG589" s="454">
        <f>AG586</f>
        <v>0</v>
      </c>
      <c r="AH589" s="418">
        <f>IF(M589=M588,0,IF(M589=M587,0,IF(M589=M586,0,IF(M589=M585,0,IF(M589=M584,0,IF(M589=M583,0,IF(M589=M582,0,1)))))))</f>
        <v>0</v>
      </c>
    </row>
    <row r="590" spans="1:34" ht="12.95" customHeight="1" thickTop="1" thickBot="1">
      <c r="A590" s="1418"/>
      <c r="B590" s="1402"/>
      <c r="C590" s="1441"/>
      <c r="D590" s="1424"/>
      <c r="E590" s="1427"/>
      <c r="F590" s="1402"/>
      <c r="G590" s="1402"/>
      <c r="H590" s="1437"/>
      <c r="I590" s="1399"/>
      <c r="J590" s="1402"/>
      <c r="K590" s="1402"/>
      <c r="L590" s="1402"/>
      <c r="M590" s="455"/>
      <c r="N590" s="456"/>
      <c r="O590" s="457"/>
      <c r="P590" s="458"/>
      <c r="Q590" s="458"/>
      <c r="R590" s="459"/>
      <c r="S590" s="459"/>
      <c r="T590" s="459"/>
      <c r="U590" s="459"/>
      <c r="V590" s="459"/>
      <c r="W590" s="458"/>
      <c r="X590" s="1411"/>
      <c r="Y590" s="1411"/>
      <c r="Z590" s="1434"/>
      <c r="AA590" s="1448"/>
      <c r="AB590" s="1394"/>
      <c r="AC590" s="1431"/>
      <c r="AD590" s="418">
        <f>IF(O590=O589,0,IF(O590=O588,0,IF(O590=O587,0,IF(O590=O586,0,IF(O590=O585,0,IF(O590=O584,0,IF(O590=O583,0,IF(O590=31,0,1))))))))</f>
        <v>0</v>
      </c>
      <c r="AE590" s="418" t="s">
        <v>482</v>
      </c>
      <c r="AF590" s="418" t="str">
        <f t="shared" si="25"/>
        <v>??</v>
      </c>
      <c r="AG590" s="454">
        <f t="shared" si="27"/>
        <v>0</v>
      </c>
      <c r="AH590" s="418">
        <f>IF(M590=M589,0,IF(M590=M588,0,IF(M590=M587,0,IF(M590=M586,0,IF(M590=M585,0,IF(M590=M584,0,IF(M590=M583,0,IF(M590=M582,0,1))))))))</f>
        <v>0</v>
      </c>
    </row>
    <row r="591" spans="1:34" ht="12.95" customHeight="1" thickTop="1" thickBot="1">
      <c r="A591" s="1419"/>
      <c r="B591" s="1403"/>
      <c r="C591" s="1442"/>
      <c r="D591" s="1425"/>
      <c r="E591" s="1428"/>
      <c r="F591" s="1403"/>
      <c r="G591" s="1403"/>
      <c r="H591" s="1438"/>
      <c r="I591" s="1400"/>
      <c r="J591" s="1403"/>
      <c r="K591" s="1403"/>
      <c r="L591" s="1403"/>
      <c r="M591" s="462"/>
      <c r="N591" s="463"/>
      <c r="O591" s="464"/>
      <c r="P591" s="465"/>
      <c r="Q591" s="465"/>
      <c r="R591" s="466"/>
      <c r="S591" s="466"/>
      <c r="T591" s="466"/>
      <c r="U591" s="466"/>
      <c r="V591" s="466"/>
      <c r="W591" s="465"/>
      <c r="X591" s="1412"/>
      <c r="Y591" s="1412"/>
      <c r="Z591" s="1435"/>
      <c r="AA591" s="1449"/>
      <c r="AB591" s="1395"/>
      <c r="AC591" s="1431"/>
      <c r="AD591" s="418">
        <f>IF(O591=O590,0,IF(O591=O589,0,IF(O591=O588,0,IF(O591=O587,0,IF(O591=O586,0,IF(O591=O585,0,IF(O591=O584,0,IF(O591=O583,0,IF(O591=O582,0,1)))))))))</f>
        <v>0</v>
      </c>
      <c r="AE591" s="418" t="s">
        <v>482</v>
      </c>
      <c r="AF591" s="418" t="str">
        <f t="shared" si="25"/>
        <v>??</v>
      </c>
      <c r="AG591" s="454">
        <f t="shared" si="27"/>
        <v>0</v>
      </c>
      <c r="AH591" s="418">
        <f>IF(M591=M590,0,IF(M591=M589,0,IF(M591=M588,0,IF(M591=M587,0,IF(M591=M586,0,IF(M591=M585,0,IF(M591=M584,0,IF(M591=M583,0,IF(M591=M582,0,1)))))))))</f>
        <v>0</v>
      </c>
    </row>
    <row r="592" spans="1:34" ht="17.25" customHeight="1" thickTop="1" thickBot="1">
      <c r="A592" s="469"/>
      <c r="B592" s="470"/>
      <c r="C592" s="491" t="s">
        <v>483</v>
      </c>
      <c r="D592" s="479"/>
      <c r="E592" s="479"/>
      <c r="F592" s="492"/>
      <c r="G592" s="492"/>
      <c r="H592" s="493"/>
      <c r="I592" s="479"/>
      <c r="J592" s="492"/>
      <c r="K592" s="492"/>
      <c r="L592" s="492"/>
      <c r="M592" s="494"/>
      <c r="N592" s="480"/>
      <c r="O592" s="495"/>
      <c r="P592" s="470"/>
      <c r="Q592" s="470"/>
      <c r="R592" s="493"/>
      <c r="S592" s="493"/>
      <c r="T592" s="493"/>
      <c r="U592" s="493"/>
      <c r="V592" s="493"/>
      <c r="W592" s="481"/>
      <c r="X592" s="496">
        <f>SUM(X593:X596)</f>
        <v>0</v>
      </c>
      <c r="Y592" s="496"/>
      <c r="Z592" s="497">
        <f>SUM(Z593:Z596)</f>
        <v>0</v>
      </c>
      <c r="AA592" s="496">
        <f>SUM(AA593:AA596)</f>
        <v>0</v>
      </c>
      <c r="AB592" s="498"/>
      <c r="AC592" s="499" t="s">
        <v>475</v>
      </c>
      <c r="AF592" s="418" t="str">
        <f t="shared" si="25"/>
        <v>??</v>
      </c>
    </row>
    <row r="593" spans="1:35" ht="15.95" customHeight="1" thickTop="1">
      <c r="A593" s="500"/>
      <c r="B593" s="501"/>
      <c r="C593" s="502"/>
      <c r="D593" s="503"/>
      <c r="E593" s="504"/>
      <c r="F593" s="503"/>
      <c r="G593" s="503"/>
      <c r="H593" s="505"/>
      <c r="I593" s="503"/>
      <c r="J593" s="501"/>
      <c r="K593" s="501"/>
      <c r="L593" s="501"/>
      <c r="M593" s="447"/>
      <c r="N593" s="448"/>
      <c r="O593" s="449"/>
      <c r="P593" s="450"/>
      <c r="Q593" s="450"/>
      <c r="R593" s="506"/>
      <c r="S593" s="506"/>
      <c r="T593" s="506"/>
      <c r="U593" s="506"/>
      <c r="V593" s="506"/>
      <c r="W593" s="507"/>
      <c r="X593" s="452">
        <f>W593</f>
        <v>0</v>
      </c>
      <c r="Y593" s="508"/>
      <c r="Z593" s="509">
        <f>IF(X593&lt;=Y593,0,X593-Y593)</f>
        <v>0</v>
      </c>
      <c r="AA593" s="488">
        <f>IF(X593&lt;Y593,X593,Y593)/IF(Y593=0,1,Y593)</f>
        <v>0</v>
      </c>
      <c r="AB593" s="453" t="str">
        <f>IF(AA593=1,"pe",IF(AA593&gt;0,"ne",""))</f>
        <v/>
      </c>
      <c r="AC593" s="510"/>
      <c r="AD593" s="418">
        <v>1</v>
      </c>
      <c r="AE593" s="418" t="s">
        <v>484</v>
      </c>
      <c r="AF593" s="418" t="str">
        <f t="shared" si="25"/>
        <v>??</v>
      </c>
      <c r="AG593" s="454">
        <f>C593</f>
        <v>0</v>
      </c>
      <c r="AH593" s="419">
        <v>1</v>
      </c>
      <c r="AI593" s="511" t="str">
        <f>IF(Z593&gt;11,"Błąd","")</f>
        <v/>
      </c>
    </row>
    <row r="594" spans="1:35" ht="15.95" customHeight="1">
      <c r="A594" s="512"/>
      <c r="B594" s="513"/>
      <c r="C594" s="514"/>
      <c r="D594" s="515"/>
      <c r="E594" s="516"/>
      <c r="F594" s="515"/>
      <c r="G594" s="515"/>
      <c r="H594" s="517"/>
      <c r="I594" s="515"/>
      <c r="J594" s="513"/>
      <c r="K594" s="513"/>
      <c r="L594" s="513"/>
      <c r="M594" s="455"/>
      <c r="N594" s="518"/>
      <c r="O594" s="457"/>
      <c r="P594" s="458"/>
      <c r="Q594" s="458"/>
      <c r="R594" s="519"/>
      <c r="S594" s="519"/>
      <c r="T594" s="519"/>
      <c r="U594" s="519"/>
      <c r="V594" s="519"/>
      <c r="W594" s="458"/>
      <c r="X594" s="520">
        <f>W594</f>
        <v>0</v>
      </c>
      <c r="Y594" s="521"/>
      <c r="Z594" s="522">
        <f>IF(X594&lt;=Y594,0,X594-Y594)</f>
        <v>0</v>
      </c>
      <c r="AA594" s="523">
        <f>IF(X594&lt;Y594,X594,Y594)/IF(Y594=0,1,Y594)</f>
        <v>0</v>
      </c>
      <c r="AB594" s="524" t="str">
        <f>IF(AA594=1,"pe",IF(AA594&gt;0,"ne",""))</f>
        <v/>
      </c>
      <c r="AC594" s="525"/>
      <c r="AD594" s="418">
        <v>1</v>
      </c>
      <c r="AE594" s="418" t="s">
        <v>484</v>
      </c>
      <c r="AF594" s="418" t="str">
        <f t="shared" si="25"/>
        <v>??</v>
      </c>
      <c r="AG594" s="454">
        <f>C594</f>
        <v>0</v>
      </c>
      <c r="AH594" s="419">
        <v>1</v>
      </c>
      <c r="AI594" s="511" t="str">
        <f>IF(Z594&gt;11,"Błąd","")</f>
        <v/>
      </c>
    </row>
    <row r="595" spans="1:35" ht="15.95" customHeight="1">
      <c r="A595" s="512"/>
      <c r="B595" s="513"/>
      <c r="C595" s="514"/>
      <c r="D595" s="515"/>
      <c r="E595" s="516"/>
      <c r="F595" s="515"/>
      <c r="G595" s="515"/>
      <c r="H595" s="517"/>
      <c r="I595" s="515"/>
      <c r="J595" s="513"/>
      <c r="K595" s="513"/>
      <c r="L595" s="513"/>
      <c r="M595" s="455"/>
      <c r="N595" s="518"/>
      <c r="O595" s="457"/>
      <c r="P595" s="458"/>
      <c r="Q595" s="458"/>
      <c r="R595" s="526"/>
      <c r="S595" s="526"/>
      <c r="T595" s="526"/>
      <c r="U595" s="526"/>
      <c r="V595" s="526"/>
      <c r="W595" s="456"/>
      <c r="X595" s="520">
        <f>W595</f>
        <v>0</v>
      </c>
      <c r="Y595" s="521"/>
      <c r="Z595" s="522">
        <f>IF(X595&lt;=Y595,0,X595-Y595)</f>
        <v>0</v>
      </c>
      <c r="AA595" s="523">
        <f>IF(X595&lt;Y595,X595,Y595)/IF(Y595=0,1,Y595)</f>
        <v>0</v>
      </c>
      <c r="AB595" s="524" t="str">
        <f>IF(AA595=1,"pe",IF(AA595&gt;0,"ne",""))</f>
        <v/>
      </c>
      <c r="AC595" s="525"/>
      <c r="AD595" s="418">
        <v>1</v>
      </c>
      <c r="AE595" s="418" t="s">
        <v>484</v>
      </c>
      <c r="AF595" s="418" t="str">
        <f t="shared" si="25"/>
        <v>??</v>
      </c>
      <c r="AG595" s="454">
        <f>C595</f>
        <v>0</v>
      </c>
      <c r="AH595" s="419">
        <v>1</v>
      </c>
      <c r="AI595" s="511" t="str">
        <f>IF(Z595&gt;11,"Błąd","")</f>
        <v/>
      </c>
    </row>
    <row r="596" spans="1:35" ht="15.95" customHeight="1" thickBot="1">
      <c r="A596" s="527"/>
      <c r="B596" s="513"/>
      <c r="C596" s="528"/>
      <c r="D596" s="529"/>
      <c r="E596" s="516"/>
      <c r="F596" s="529"/>
      <c r="G596" s="529"/>
      <c r="H596" s="530"/>
      <c r="I596" s="515"/>
      <c r="J596" s="513"/>
      <c r="K596" s="513"/>
      <c r="L596" s="513"/>
      <c r="M596" s="462"/>
      <c r="N596" s="518"/>
      <c r="O596" s="464"/>
      <c r="P596" s="465"/>
      <c r="Q596" s="531"/>
      <c r="R596" s="532"/>
      <c r="S596" s="532"/>
      <c r="T596" s="532"/>
      <c r="U596" s="532"/>
      <c r="V596" s="532"/>
      <c r="W596" s="533"/>
      <c r="X596" s="467">
        <f>W596</f>
        <v>0</v>
      </c>
      <c r="Y596" s="534"/>
      <c r="Z596" s="535">
        <f>IF(X596&lt;=Y596,0,X596-Y596)</f>
        <v>0</v>
      </c>
      <c r="AA596" s="490">
        <f>IF(X596&lt;Y596,X596,Y596)/IF(Y596=0,1,Y596)</f>
        <v>0</v>
      </c>
      <c r="AB596" s="468" t="str">
        <f>IF(AA596=1,"pe",IF(AA596&gt;0,"ne",""))</f>
        <v/>
      </c>
      <c r="AC596" s="536"/>
      <c r="AD596" s="418">
        <v>1</v>
      </c>
      <c r="AE596" s="418" t="s">
        <v>484</v>
      </c>
      <c r="AF596" s="418" t="str">
        <f t="shared" si="25"/>
        <v>??</v>
      </c>
      <c r="AG596" s="454">
        <f>C596</f>
        <v>0</v>
      </c>
      <c r="AH596" s="419">
        <v>1</v>
      </c>
      <c r="AI596" s="511" t="str">
        <f>IF(Z596&gt;11,"Błąd","")</f>
        <v/>
      </c>
    </row>
    <row r="597" spans="1:35" ht="17.25" customHeight="1" thickTop="1" thickBot="1">
      <c r="A597" s="469"/>
      <c r="B597" s="537"/>
      <c r="C597" s="491" t="s">
        <v>485</v>
      </c>
      <c r="D597" s="479"/>
      <c r="E597" s="479"/>
      <c r="F597" s="492"/>
      <c r="G597" s="492"/>
      <c r="H597" s="493"/>
      <c r="I597" s="479"/>
      <c r="J597" s="492"/>
      <c r="K597" s="492"/>
      <c r="L597" s="492"/>
      <c r="M597" s="494"/>
      <c r="N597" s="494"/>
      <c r="O597" s="495"/>
      <c r="P597" s="470"/>
      <c r="Q597" s="470"/>
      <c r="R597" s="493"/>
      <c r="S597" s="493"/>
      <c r="T597" s="493"/>
      <c r="U597" s="493"/>
      <c r="V597" s="493"/>
      <c r="W597" s="481"/>
      <c r="X597" s="538">
        <f>SUM(X598:X661)</f>
        <v>0</v>
      </c>
      <c r="Y597" s="538"/>
      <c r="Z597" s="539">
        <f>SUM(Z598:Z661)</f>
        <v>0</v>
      </c>
      <c r="AA597" s="538">
        <f>SUM(AA598:AA661)</f>
        <v>0</v>
      </c>
      <c r="AB597" s="483"/>
      <c r="AC597" s="499" t="s">
        <v>475</v>
      </c>
      <c r="AF597" s="418" t="str">
        <f t="shared" si="25"/>
        <v>??</v>
      </c>
    </row>
    <row r="598" spans="1:35" ht="12.95" customHeight="1" thickTop="1" thickBot="1">
      <c r="A598" s="1417"/>
      <c r="B598" s="1401"/>
      <c r="C598" s="1420"/>
      <c r="D598" s="1423"/>
      <c r="E598" s="1426"/>
      <c r="F598" s="1402"/>
      <c r="G598" s="1401"/>
      <c r="H598" s="1404"/>
      <c r="I598" s="446" t="s">
        <v>98</v>
      </c>
      <c r="J598" s="1402"/>
      <c r="K598" s="1401"/>
      <c r="L598" s="1407"/>
      <c r="M598" s="447"/>
      <c r="N598" s="448"/>
      <c r="O598" s="449"/>
      <c r="P598" s="450"/>
      <c r="Q598" s="450"/>
      <c r="R598" s="451"/>
      <c r="S598" s="451"/>
      <c r="T598" s="451"/>
      <c r="U598" s="451"/>
      <c r="V598" s="451"/>
      <c r="W598" s="450"/>
      <c r="X598" s="1410">
        <f>SUM(R598:W605)</f>
        <v>0</v>
      </c>
      <c r="Y598" s="1410">
        <f>IF(X598&gt;0,20,0)</f>
        <v>0</v>
      </c>
      <c r="Z598" s="1450">
        <f>IF((X598-Y598)&gt;=0,X598-Y598,0)</f>
        <v>0</v>
      </c>
      <c r="AA598" s="1446">
        <f>IF(X598&lt;Y598,X598,Y598)/IF(Y598=0,1,Y598)</f>
        <v>0</v>
      </c>
      <c r="AB598" s="1393" t="str">
        <f>IF(AA598=1,"pe",IF(AA598&gt;0,"ne",""))</f>
        <v/>
      </c>
      <c r="AC598" s="1431"/>
      <c r="AD598" s="418">
        <v>1</v>
      </c>
      <c r="AE598" s="418" t="s">
        <v>486</v>
      </c>
      <c r="AF598" s="418" t="str">
        <f t="shared" si="25"/>
        <v>??</v>
      </c>
      <c r="AG598" s="454">
        <f>$C598</f>
        <v>0</v>
      </c>
      <c r="AH598" s="419">
        <v>1</v>
      </c>
    </row>
    <row r="599" spans="1:35" ht="12.95" customHeight="1" thickTop="1" thickBot="1">
      <c r="A599" s="1418"/>
      <c r="B599" s="1402"/>
      <c r="C599" s="1421"/>
      <c r="D599" s="1424"/>
      <c r="E599" s="1427"/>
      <c r="F599" s="1402"/>
      <c r="G599" s="1402"/>
      <c r="H599" s="1405"/>
      <c r="I599" s="1399"/>
      <c r="J599" s="1402"/>
      <c r="K599" s="1402"/>
      <c r="L599" s="1408"/>
      <c r="M599" s="455"/>
      <c r="N599" s="456"/>
      <c r="O599" s="457"/>
      <c r="P599" s="458"/>
      <c r="Q599" s="458"/>
      <c r="R599" s="459"/>
      <c r="S599" s="459"/>
      <c r="T599" s="459"/>
      <c r="U599" s="459"/>
      <c r="V599" s="459"/>
      <c r="W599" s="458"/>
      <c r="X599" s="1411"/>
      <c r="Y599" s="1411"/>
      <c r="Z599" s="1451"/>
      <c r="AA599" s="1446"/>
      <c r="AB599" s="1394"/>
      <c r="AC599" s="1431"/>
      <c r="AD599" s="418">
        <f>IF(O599=O598,0,1)</f>
        <v>0</v>
      </c>
      <c r="AE599" s="418" t="s">
        <v>486</v>
      </c>
      <c r="AF599" s="418" t="str">
        <f t="shared" si="25"/>
        <v>??</v>
      </c>
      <c r="AG599" s="454">
        <f t="shared" ref="AG599:AG645" si="28">AG598</f>
        <v>0</v>
      </c>
      <c r="AH599" s="418">
        <f>IF(M599=M598,0,1)</f>
        <v>0</v>
      </c>
    </row>
    <row r="600" spans="1:35" ht="12.95" customHeight="1" thickTop="1" thickBot="1">
      <c r="A600" s="1418"/>
      <c r="B600" s="1402"/>
      <c r="C600" s="1421"/>
      <c r="D600" s="1424"/>
      <c r="E600" s="1427"/>
      <c r="F600" s="1402"/>
      <c r="G600" s="1402"/>
      <c r="H600" s="1405"/>
      <c r="I600" s="1399"/>
      <c r="J600" s="1402"/>
      <c r="K600" s="1402"/>
      <c r="L600" s="1408"/>
      <c r="M600" s="455"/>
      <c r="N600" s="456"/>
      <c r="O600" s="457"/>
      <c r="P600" s="458"/>
      <c r="Q600" s="458"/>
      <c r="R600" s="459"/>
      <c r="S600" s="459"/>
      <c r="T600" s="459"/>
      <c r="U600" s="459"/>
      <c r="V600" s="459"/>
      <c r="W600" s="458"/>
      <c r="X600" s="1411"/>
      <c r="Y600" s="1411"/>
      <c r="Z600" s="1451"/>
      <c r="AA600" s="1446"/>
      <c r="AB600" s="1394"/>
      <c r="AC600" s="1431"/>
      <c r="AD600" s="418">
        <f>IF(O600=O599,0,IF(O600=O598,0,1))</f>
        <v>0</v>
      </c>
      <c r="AE600" s="418" t="s">
        <v>486</v>
      </c>
      <c r="AF600" s="418" t="str">
        <f t="shared" si="25"/>
        <v>??</v>
      </c>
      <c r="AG600" s="454">
        <f t="shared" si="28"/>
        <v>0</v>
      </c>
      <c r="AH600" s="418">
        <f>IF(M600=M599,0,IF(M600=M598,0,1))</f>
        <v>0</v>
      </c>
    </row>
    <row r="601" spans="1:35" ht="12.95" customHeight="1" thickTop="1" thickBot="1">
      <c r="A601" s="1418"/>
      <c r="B601" s="1402"/>
      <c r="C601" s="1421"/>
      <c r="D601" s="1424"/>
      <c r="E601" s="1427"/>
      <c r="F601" s="1402"/>
      <c r="G601" s="1402"/>
      <c r="H601" s="1405"/>
      <c r="I601" s="1399"/>
      <c r="J601" s="1402"/>
      <c r="K601" s="1402"/>
      <c r="L601" s="1408"/>
      <c r="M601" s="455"/>
      <c r="N601" s="456"/>
      <c r="O601" s="457"/>
      <c r="P601" s="458"/>
      <c r="Q601" s="458"/>
      <c r="R601" s="459"/>
      <c r="S601" s="459"/>
      <c r="T601" s="459"/>
      <c r="U601" s="459"/>
      <c r="V601" s="459"/>
      <c r="W601" s="458"/>
      <c r="X601" s="1411"/>
      <c r="Y601" s="1411"/>
      <c r="Z601" s="1451"/>
      <c r="AA601" s="1446"/>
      <c r="AB601" s="1394"/>
      <c r="AC601" s="1431"/>
      <c r="AD601" s="418">
        <f>IF(O601=O600,0,IF(O601=O599,0,IF(O601=O598,0,1)))</f>
        <v>0</v>
      </c>
      <c r="AE601" s="418" t="s">
        <v>486</v>
      </c>
      <c r="AF601" s="418" t="str">
        <f t="shared" si="25"/>
        <v>??</v>
      </c>
      <c r="AG601" s="454">
        <f t="shared" si="28"/>
        <v>0</v>
      </c>
      <c r="AH601" s="418">
        <f>IF(M601=M600,0,IF(M601=M599,0,IF(M601=M598,0,1)))</f>
        <v>0</v>
      </c>
    </row>
    <row r="602" spans="1:35" ht="12.95" customHeight="1" thickTop="1" thickBot="1">
      <c r="A602" s="1418"/>
      <c r="B602" s="1402"/>
      <c r="C602" s="1421"/>
      <c r="D602" s="1424"/>
      <c r="E602" s="1427"/>
      <c r="F602" s="1402"/>
      <c r="G602" s="1402"/>
      <c r="H602" s="1405"/>
      <c r="I602" s="1399"/>
      <c r="J602" s="1402"/>
      <c r="K602" s="1402"/>
      <c r="L602" s="1408"/>
      <c r="M602" s="455"/>
      <c r="N602" s="456"/>
      <c r="O602" s="457"/>
      <c r="P602" s="458"/>
      <c r="Q602" s="458"/>
      <c r="R602" s="459"/>
      <c r="S602" s="459"/>
      <c r="T602" s="459"/>
      <c r="U602" s="459"/>
      <c r="V602" s="459"/>
      <c r="W602" s="458"/>
      <c r="X602" s="1411"/>
      <c r="Y602" s="1411"/>
      <c r="Z602" s="1451"/>
      <c r="AA602" s="1446"/>
      <c r="AB602" s="1394"/>
      <c r="AC602" s="1431"/>
      <c r="AD602" s="418">
        <f>IF(O602=O601,0,IF(O602=O600,0,IF(O602=O599,0,IF(O602=O598,0,1))))</f>
        <v>0</v>
      </c>
      <c r="AE602" s="418" t="s">
        <v>486</v>
      </c>
      <c r="AF602" s="418" t="str">
        <f t="shared" ref="AF602:AF665" si="29">$C$1</f>
        <v>??</v>
      </c>
      <c r="AG602" s="454">
        <f t="shared" si="28"/>
        <v>0</v>
      </c>
      <c r="AH602" s="418">
        <f>IF(M602=M601,0,IF(M602=M600,0,IF(M602=M599,0,IF(M602=M598,0,1))))</f>
        <v>0</v>
      </c>
    </row>
    <row r="603" spans="1:35" ht="12.95" customHeight="1" thickTop="1" thickBot="1">
      <c r="A603" s="1418"/>
      <c r="B603" s="1402"/>
      <c r="C603" s="1421"/>
      <c r="D603" s="1424"/>
      <c r="E603" s="1427"/>
      <c r="F603" s="1402"/>
      <c r="G603" s="1402"/>
      <c r="H603" s="1405"/>
      <c r="I603" s="1399"/>
      <c r="J603" s="1402"/>
      <c r="K603" s="1402"/>
      <c r="L603" s="1408"/>
      <c r="M603" s="455"/>
      <c r="N603" s="456"/>
      <c r="O603" s="457"/>
      <c r="P603" s="458"/>
      <c r="Q603" s="458"/>
      <c r="R603" s="459"/>
      <c r="S603" s="459"/>
      <c r="T603" s="459"/>
      <c r="U603" s="459"/>
      <c r="V603" s="459"/>
      <c r="W603" s="458"/>
      <c r="X603" s="1411"/>
      <c r="Y603" s="1411"/>
      <c r="Z603" s="1434" t="str">
        <f>IF(Z598=0,"",IF(Z598&gt;11,"błąd",""))</f>
        <v/>
      </c>
      <c r="AA603" s="1446"/>
      <c r="AB603" s="1394"/>
      <c r="AC603" s="1431"/>
      <c r="AD603" s="418">
        <f>IF(O603=O602,0,IF(O603=O601,0,IF(O603=O600,0,IF(O603=O599,0,IF(O603=O598,0,1)))))</f>
        <v>0</v>
      </c>
      <c r="AE603" s="418" t="s">
        <v>486</v>
      </c>
      <c r="AF603" s="418" t="str">
        <f t="shared" si="29"/>
        <v>??</v>
      </c>
      <c r="AG603" s="454">
        <f t="shared" si="28"/>
        <v>0</v>
      </c>
      <c r="AH603" s="418">
        <f>IF(M603=M602,0,IF(M603=M601,0,IF(M603=M600,0,IF(M603=M599,0,IF(M603=M598,0,1)))))</f>
        <v>0</v>
      </c>
    </row>
    <row r="604" spans="1:35" ht="12.95" customHeight="1" thickTop="1" thickBot="1">
      <c r="A604" s="1418"/>
      <c r="B604" s="1402"/>
      <c r="C604" s="1421"/>
      <c r="D604" s="1424"/>
      <c r="E604" s="1427"/>
      <c r="F604" s="1402"/>
      <c r="G604" s="1402"/>
      <c r="H604" s="1405"/>
      <c r="I604" s="1399"/>
      <c r="J604" s="1402"/>
      <c r="K604" s="1402"/>
      <c r="L604" s="1408"/>
      <c r="M604" s="455"/>
      <c r="N604" s="456"/>
      <c r="O604" s="457"/>
      <c r="P604" s="458"/>
      <c r="Q604" s="458"/>
      <c r="R604" s="459"/>
      <c r="S604" s="459"/>
      <c r="T604" s="459"/>
      <c r="U604" s="459"/>
      <c r="V604" s="459"/>
      <c r="W604" s="458"/>
      <c r="X604" s="1411"/>
      <c r="Y604" s="1411"/>
      <c r="Z604" s="1434"/>
      <c r="AA604" s="1446"/>
      <c r="AB604" s="1394"/>
      <c r="AC604" s="1431"/>
      <c r="AD604" s="418">
        <f>IF(O604=O603,0,IF(O604=O602,0,IF(O604=O601,0,IF(O604=O600,0,IF(O604=O599,0,IF(O604=O598,0,1))))))</f>
        <v>0</v>
      </c>
      <c r="AE604" s="418" t="s">
        <v>486</v>
      </c>
      <c r="AF604" s="418" t="str">
        <f t="shared" si="29"/>
        <v>??</v>
      </c>
      <c r="AG604" s="454">
        <f t="shared" si="28"/>
        <v>0</v>
      </c>
      <c r="AH604" s="418">
        <f>IF(M604=M603,0,IF(M604=M602,0,IF(M604=M601,0,IF(M604=M600,0,IF(M604=M599,0,IF(M604=M598,0,1))))))</f>
        <v>0</v>
      </c>
    </row>
    <row r="605" spans="1:35" ht="12.95" customHeight="1" thickTop="1" thickBot="1">
      <c r="A605" s="1419"/>
      <c r="B605" s="1403"/>
      <c r="C605" s="1422"/>
      <c r="D605" s="1425"/>
      <c r="E605" s="1428"/>
      <c r="F605" s="1403"/>
      <c r="G605" s="1403"/>
      <c r="H605" s="1406"/>
      <c r="I605" s="1400"/>
      <c r="J605" s="1403"/>
      <c r="K605" s="1403"/>
      <c r="L605" s="1409"/>
      <c r="M605" s="462"/>
      <c r="N605" s="463"/>
      <c r="O605" s="464"/>
      <c r="P605" s="465"/>
      <c r="Q605" s="465"/>
      <c r="R605" s="466"/>
      <c r="S605" s="466"/>
      <c r="T605" s="466"/>
      <c r="U605" s="466"/>
      <c r="V605" s="466"/>
      <c r="W605" s="465"/>
      <c r="X605" s="1412"/>
      <c r="Y605" s="1412"/>
      <c r="Z605" s="1435"/>
      <c r="AA605" s="1446"/>
      <c r="AB605" s="1395"/>
      <c r="AC605" s="1431"/>
      <c r="AD605" s="418">
        <f>IF(O605=O604,0,IF(O605=O603,0,IF(O605=O602,0,IF(O605=O601,0,IF(O605=O600,0,IF(O605=O599,0,IF(O605=O598,0,1)))))))</f>
        <v>0</v>
      </c>
      <c r="AE605" s="418" t="s">
        <v>486</v>
      </c>
      <c r="AF605" s="418" t="str">
        <f t="shared" si="29"/>
        <v>??</v>
      </c>
      <c r="AG605" s="454">
        <f t="shared" si="28"/>
        <v>0</v>
      </c>
      <c r="AH605" s="418">
        <f>IF(M605=M604,0,IF(M605=M603,0,IF(M605=M602,0,IF(M605=M601,0,IF(M605=M600,0,IF(M605=M599,0,IF(M605=M598,0,1)))))))</f>
        <v>0</v>
      </c>
    </row>
    <row r="606" spans="1:35" ht="12.95" customHeight="1" thickTop="1" thickBot="1">
      <c r="A606" s="1417"/>
      <c r="B606" s="1401"/>
      <c r="C606" s="1420"/>
      <c r="D606" s="1423"/>
      <c r="E606" s="1426"/>
      <c r="F606" s="1402"/>
      <c r="G606" s="1401"/>
      <c r="H606" s="1404"/>
      <c r="I606" s="446" t="s">
        <v>98</v>
      </c>
      <c r="J606" s="1402"/>
      <c r="K606" s="1401"/>
      <c r="L606" s="1407"/>
      <c r="M606" s="447"/>
      <c r="N606" s="448"/>
      <c r="O606" s="449"/>
      <c r="P606" s="450"/>
      <c r="Q606" s="450"/>
      <c r="R606" s="451"/>
      <c r="S606" s="451"/>
      <c r="T606" s="451"/>
      <c r="U606" s="451"/>
      <c r="V606" s="451"/>
      <c r="W606" s="450"/>
      <c r="X606" s="1410">
        <f>SUM(R606:W613)</f>
        <v>0</v>
      </c>
      <c r="Y606" s="1410">
        <f t="shared" ref="Y606" si="30">IF(X606&gt;0,20,0)</f>
        <v>0</v>
      </c>
      <c r="Z606" s="1450">
        <f>IF((X606-Y606)&gt;=0,X606-Y606,0)</f>
        <v>0</v>
      </c>
      <c r="AA606" s="1446">
        <f>IF(X606&lt;Y606,X606,Y606)/IF(Y606=0,1,Y606)</f>
        <v>0</v>
      </c>
      <c r="AB606" s="1393" t="str">
        <f>IF(AA606=1,"pe",IF(AA606&gt;0,"ne",""))</f>
        <v/>
      </c>
      <c r="AC606" s="1431"/>
      <c r="AD606" s="418">
        <v>1</v>
      </c>
      <c r="AE606" s="418" t="s">
        <v>486</v>
      </c>
      <c r="AF606" s="418" t="str">
        <f t="shared" si="29"/>
        <v>??</v>
      </c>
      <c r="AG606" s="454">
        <f>$C606</f>
        <v>0</v>
      </c>
      <c r="AH606" s="419">
        <v>1</v>
      </c>
    </row>
    <row r="607" spans="1:35" ht="12.95" customHeight="1" thickTop="1" thickBot="1">
      <c r="A607" s="1418"/>
      <c r="B607" s="1402"/>
      <c r="C607" s="1421"/>
      <c r="D607" s="1424"/>
      <c r="E607" s="1427"/>
      <c r="F607" s="1402"/>
      <c r="G607" s="1402"/>
      <c r="H607" s="1405"/>
      <c r="I607" s="1399"/>
      <c r="J607" s="1402"/>
      <c r="K607" s="1402"/>
      <c r="L607" s="1408"/>
      <c r="M607" s="455"/>
      <c r="N607" s="456"/>
      <c r="O607" s="457"/>
      <c r="P607" s="458"/>
      <c r="Q607" s="458"/>
      <c r="R607" s="459"/>
      <c r="S607" s="459"/>
      <c r="T607" s="459"/>
      <c r="U607" s="459"/>
      <c r="V607" s="459"/>
      <c r="W607" s="458"/>
      <c r="X607" s="1411"/>
      <c r="Y607" s="1411"/>
      <c r="Z607" s="1451"/>
      <c r="AA607" s="1446"/>
      <c r="AB607" s="1394"/>
      <c r="AC607" s="1431"/>
      <c r="AD607" s="418">
        <f>IF(O607=O606,0,1)</f>
        <v>0</v>
      </c>
      <c r="AE607" s="418" t="s">
        <v>486</v>
      </c>
      <c r="AF607" s="418" t="str">
        <f t="shared" si="29"/>
        <v>??</v>
      </c>
      <c r="AG607" s="454">
        <f>AG606</f>
        <v>0</v>
      </c>
      <c r="AH607" s="418">
        <f>IF(M607=M606,0,1)</f>
        <v>0</v>
      </c>
    </row>
    <row r="608" spans="1:35" ht="12.95" customHeight="1" thickTop="1" thickBot="1">
      <c r="A608" s="1418"/>
      <c r="B608" s="1402"/>
      <c r="C608" s="1421"/>
      <c r="D608" s="1424"/>
      <c r="E608" s="1427"/>
      <c r="F608" s="1402"/>
      <c r="G608" s="1402"/>
      <c r="H608" s="1405"/>
      <c r="I608" s="1399"/>
      <c r="J608" s="1402"/>
      <c r="K608" s="1402"/>
      <c r="L608" s="1408"/>
      <c r="M608" s="455"/>
      <c r="N608" s="456"/>
      <c r="O608" s="457"/>
      <c r="P608" s="458"/>
      <c r="Q608" s="458"/>
      <c r="R608" s="459"/>
      <c r="S608" s="459"/>
      <c r="T608" s="459"/>
      <c r="U608" s="459"/>
      <c r="V608" s="459"/>
      <c r="W608" s="458"/>
      <c r="X608" s="1411"/>
      <c r="Y608" s="1411"/>
      <c r="Z608" s="1451"/>
      <c r="AA608" s="1446"/>
      <c r="AB608" s="1394"/>
      <c r="AC608" s="1431"/>
      <c r="AD608" s="418">
        <f>IF(O608=O607,0,IF(O608=O606,0,1))</f>
        <v>0</v>
      </c>
      <c r="AE608" s="418" t="s">
        <v>486</v>
      </c>
      <c r="AF608" s="418" t="str">
        <f t="shared" si="29"/>
        <v>??</v>
      </c>
      <c r="AG608" s="454">
        <f t="shared" si="28"/>
        <v>0</v>
      </c>
      <c r="AH608" s="418">
        <f>IF(M608=M607,0,IF(M608=M606,0,1))</f>
        <v>0</v>
      </c>
    </row>
    <row r="609" spans="1:34" ht="12.95" customHeight="1" thickTop="1" thickBot="1">
      <c r="A609" s="1418"/>
      <c r="B609" s="1402"/>
      <c r="C609" s="1421"/>
      <c r="D609" s="1424"/>
      <c r="E609" s="1427"/>
      <c r="F609" s="1402"/>
      <c r="G609" s="1402"/>
      <c r="H609" s="1405"/>
      <c r="I609" s="1399"/>
      <c r="J609" s="1402"/>
      <c r="K609" s="1402"/>
      <c r="L609" s="1408"/>
      <c r="M609" s="455"/>
      <c r="N609" s="456"/>
      <c r="O609" s="457"/>
      <c r="P609" s="458"/>
      <c r="Q609" s="458"/>
      <c r="R609" s="459"/>
      <c r="S609" s="459"/>
      <c r="T609" s="459"/>
      <c r="U609" s="459"/>
      <c r="V609" s="459"/>
      <c r="W609" s="458"/>
      <c r="X609" s="1411"/>
      <c r="Y609" s="1411"/>
      <c r="Z609" s="1451"/>
      <c r="AA609" s="1446"/>
      <c r="AB609" s="1394"/>
      <c r="AC609" s="1431"/>
      <c r="AD609" s="418">
        <f>IF(O609=O608,0,IF(O609=O607,0,IF(O609=O606,0,1)))</f>
        <v>0</v>
      </c>
      <c r="AE609" s="418" t="s">
        <v>486</v>
      </c>
      <c r="AF609" s="418" t="str">
        <f t="shared" si="29"/>
        <v>??</v>
      </c>
      <c r="AG609" s="454">
        <f t="shared" si="28"/>
        <v>0</v>
      </c>
      <c r="AH609" s="418">
        <f>IF(M609=M608,0,IF(M609=M607,0,IF(M609=M606,0,1)))</f>
        <v>0</v>
      </c>
    </row>
    <row r="610" spans="1:34" ht="12.95" customHeight="1" thickTop="1" thickBot="1">
      <c r="A610" s="1418"/>
      <c r="B610" s="1402"/>
      <c r="C610" s="1421"/>
      <c r="D610" s="1424"/>
      <c r="E610" s="1427"/>
      <c r="F610" s="1402"/>
      <c r="G610" s="1402"/>
      <c r="H610" s="1405"/>
      <c r="I610" s="1399"/>
      <c r="J610" s="1402"/>
      <c r="K610" s="1402"/>
      <c r="L610" s="1408"/>
      <c r="M610" s="455"/>
      <c r="N610" s="456"/>
      <c r="O610" s="457"/>
      <c r="P610" s="458"/>
      <c r="Q610" s="458"/>
      <c r="R610" s="459"/>
      <c r="S610" s="459"/>
      <c r="T610" s="459"/>
      <c r="U610" s="459"/>
      <c r="V610" s="459"/>
      <c r="W610" s="458"/>
      <c r="X610" s="1411"/>
      <c r="Y610" s="1411"/>
      <c r="Z610" s="1451"/>
      <c r="AA610" s="1446"/>
      <c r="AB610" s="1394"/>
      <c r="AC610" s="1431"/>
      <c r="AD610" s="418">
        <f>IF(O610=O609,0,IF(O610=O608,0,IF(O610=O607,0,IF(O610=O606,0,1))))</f>
        <v>0</v>
      </c>
      <c r="AE610" s="418" t="s">
        <v>486</v>
      </c>
      <c r="AF610" s="418" t="str">
        <f t="shared" si="29"/>
        <v>??</v>
      </c>
      <c r="AG610" s="454">
        <f t="shared" si="28"/>
        <v>0</v>
      </c>
      <c r="AH610" s="418">
        <f>IF(M610=M609,0,IF(M610=M608,0,IF(M610=M607,0,IF(M610=M606,0,1))))</f>
        <v>0</v>
      </c>
    </row>
    <row r="611" spans="1:34" ht="12.95" customHeight="1" thickTop="1" thickBot="1">
      <c r="A611" s="1418"/>
      <c r="B611" s="1402"/>
      <c r="C611" s="1421"/>
      <c r="D611" s="1424"/>
      <c r="E611" s="1427"/>
      <c r="F611" s="1402"/>
      <c r="G611" s="1402"/>
      <c r="H611" s="1405"/>
      <c r="I611" s="1399"/>
      <c r="J611" s="1402"/>
      <c r="K611" s="1402"/>
      <c r="L611" s="1408"/>
      <c r="M611" s="455"/>
      <c r="N611" s="456"/>
      <c r="O611" s="457"/>
      <c r="P611" s="458"/>
      <c r="Q611" s="458"/>
      <c r="R611" s="459"/>
      <c r="S611" s="459"/>
      <c r="T611" s="459"/>
      <c r="U611" s="459"/>
      <c r="V611" s="459"/>
      <c r="W611" s="458"/>
      <c r="X611" s="1411"/>
      <c r="Y611" s="1411"/>
      <c r="Z611" s="1434" t="str">
        <f>IF(Z606=0,"",IF(Z606&gt;11,"błąd",""))</f>
        <v/>
      </c>
      <c r="AA611" s="1446"/>
      <c r="AB611" s="1394"/>
      <c r="AC611" s="1431"/>
      <c r="AD611" s="418">
        <f>IF(O611=O610,0,IF(O611=O609,0,IF(O611=O608,0,IF(O611=O607,0,IF(O611=O606,0,1)))))</f>
        <v>0</v>
      </c>
      <c r="AE611" s="418" t="s">
        <v>486</v>
      </c>
      <c r="AF611" s="418" t="str">
        <f t="shared" si="29"/>
        <v>??</v>
      </c>
      <c r="AG611" s="454">
        <f t="shared" si="28"/>
        <v>0</v>
      </c>
      <c r="AH611" s="418">
        <f>IF(M611=M610,0,IF(M611=M609,0,IF(M611=M608,0,IF(M611=M607,0,IF(M611=M606,0,1)))))</f>
        <v>0</v>
      </c>
    </row>
    <row r="612" spans="1:34" ht="12.95" customHeight="1" thickTop="1" thickBot="1">
      <c r="A612" s="1418"/>
      <c r="B612" s="1402"/>
      <c r="C612" s="1421"/>
      <c r="D612" s="1424"/>
      <c r="E612" s="1427"/>
      <c r="F612" s="1402"/>
      <c r="G612" s="1402"/>
      <c r="H612" s="1405"/>
      <c r="I612" s="1399"/>
      <c r="J612" s="1402"/>
      <c r="K612" s="1402"/>
      <c r="L612" s="1408"/>
      <c r="M612" s="455"/>
      <c r="N612" s="456"/>
      <c r="O612" s="457"/>
      <c r="P612" s="458"/>
      <c r="Q612" s="458"/>
      <c r="R612" s="459"/>
      <c r="S612" s="459"/>
      <c r="T612" s="459"/>
      <c r="U612" s="459"/>
      <c r="V612" s="459"/>
      <c r="W612" s="458"/>
      <c r="X612" s="1411"/>
      <c r="Y612" s="1411"/>
      <c r="Z612" s="1434"/>
      <c r="AA612" s="1446"/>
      <c r="AB612" s="1394"/>
      <c r="AC612" s="1431"/>
      <c r="AD612" s="418">
        <f>IF(O612=O611,0,IF(O612=O610,0,IF(O612=O609,0,IF(O612=O608,0,IF(O612=O607,0,IF(O612=O606,0,1))))))</f>
        <v>0</v>
      </c>
      <c r="AE612" s="418" t="s">
        <v>486</v>
      </c>
      <c r="AF612" s="418" t="str">
        <f t="shared" si="29"/>
        <v>??</v>
      </c>
      <c r="AG612" s="454">
        <f t="shared" si="28"/>
        <v>0</v>
      </c>
      <c r="AH612" s="418">
        <f>IF(M612=M611,0,IF(M612=M610,0,IF(M612=M609,0,IF(M612=M608,0,IF(M612=M607,0,IF(M612=M606,0,1))))))</f>
        <v>0</v>
      </c>
    </row>
    <row r="613" spans="1:34" ht="12.95" customHeight="1" thickTop="1" thickBot="1">
      <c r="A613" s="1419"/>
      <c r="B613" s="1403"/>
      <c r="C613" s="1422"/>
      <c r="D613" s="1425"/>
      <c r="E613" s="1428"/>
      <c r="F613" s="1403"/>
      <c r="G613" s="1403"/>
      <c r="H613" s="1406"/>
      <c r="I613" s="1400"/>
      <c r="J613" s="1403"/>
      <c r="K613" s="1403"/>
      <c r="L613" s="1409"/>
      <c r="M613" s="462"/>
      <c r="N613" s="463"/>
      <c r="O613" s="464"/>
      <c r="P613" s="465"/>
      <c r="Q613" s="465"/>
      <c r="R613" s="466"/>
      <c r="S613" s="466"/>
      <c r="T613" s="466"/>
      <c r="U613" s="466"/>
      <c r="V613" s="466"/>
      <c r="W613" s="465"/>
      <c r="X613" s="1412"/>
      <c r="Y613" s="1412"/>
      <c r="Z613" s="1435"/>
      <c r="AA613" s="1446"/>
      <c r="AB613" s="1395"/>
      <c r="AC613" s="1431"/>
      <c r="AD613" s="418">
        <f>IF(O613=O612,0,IF(O613=O611,0,IF(O613=O610,0,IF(O613=O609,0,IF(O613=O608,0,IF(O613=O607,0,IF(O613=O606,0,1)))))))</f>
        <v>0</v>
      </c>
      <c r="AE613" s="418" t="s">
        <v>486</v>
      </c>
      <c r="AF613" s="418" t="str">
        <f t="shared" si="29"/>
        <v>??</v>
      </c>
      <c r="AG613" s="454">
        <f t="shared" si="28"/>
        <v>0</v>
      </c>
      <c r="AH613" s="418">
        <f>IF(M613=M612,0,IF(M613=M611,0,IF(M613=M610,0,IF(M613=M609,0,IF(M613=M608,0,IF(M613=M607,0,IF(M613=M606,0,1)))))))</f>
        <v>0</v>
      </c>
    </row>
    <row r="614" spans="1:34" ht="12.95" customHeight="1" thickTop="1" thickBot="1">
      <c r="A614" s="1417"/>
      <c r="B614" s="1401"/>
      <c r="C614" s="1420"/>
      <c r="D614" s="1423"/>
      <c r="E614" s="1426"/>
      <c r="F614" s="1402"/>
      <c r="G614" s="1401"/>
      <c r="H614" s="1404"/>
      <c r="I614" s="446" t="s">
        <v>98</v>
      </c>
      <c r="J614" s="1402"/>
      <c r="K614" s="1401"/>
      <c r="L614" s="1407"/>
      <c r="M614" s="447"/>
      <c r="N614" s="448"/>
      <c r="O614" s="449"/>
      <c r="P614" s="450"/>
      <c r="Q614" s="450"/>
      <c r="R614" s="451"/>
      <c r="S614" s="451"/>
      <c r="T614" s="451"/>
      <c r="U614" s="451"/>
      <c r="V614" s="451"/>
      <c r="W614" s="450"/>
      <c r="X614" s="1410">
        <f>SUM(R614:W621)</f>
        <v>0</v>
      </c>
      <c r="Y614" s="1410">
        <f t="shared" ref="Y614" si="31">IF(X614&gt;0,20,0)</f>
        <v>0</v>
      </c>
      <c r="Z614" s="1450">
        <f>IF((X614-Y614)&gt;=0,X614-Y614,0)</f>
        <v>0</v>
      </c>
      <c r="AA614" s="1446">
        <f>IF(X614&lt;Y614,X614,Y614)/IF(Y614=0,1,Y614)</f>
        <v>0</v>
      </c>
      <c r="AB614" s="1393" t="str">
        <f>IF(AA614=1,"pe",IF(AA614&gt;0,"ne",""))</f>
        <v/>
      </c>
      <c r="AC614" s="1431"/>
      <c r="AD614" s="418">
        <v>1</v>
      </c>
      <c r="AE614" s="418" t="s">
        <v>486</v>
      </c>
      <c r="AF614" s="418" t="str">
        <f t="shared" si="29"/>
        <v>??</v>
      </c>
      <c r="AG614" s="454">
        <f>$C614</f>
        <v>0</v>
      </c>
      <c r="AH614" s="419">
        <v>1</v>
      </c>
    </row>
    <row r="615" spans="1:34" ht="12.95" customHeight="1" thickTop="1" thickBot="1">
      <c r="A615" s="1418"/>
      <c r="B615" s="1402"/>
      <c r="C615" s="1421"/>
      <c r="D615" s="1424"/>
      <c r="E615" s="1427"/>
      <c r="F615" s="1402"/>
      <c r="G615" s="1402"/>
      <c r="H615" s="1405"/>
      <c r="I615" s="1399"/>
      <c r="J615" s="1402"/>
      <c r="K615" s="1402"/>
      <c r="L615" s="1408"/>
      <c r="M615" s="455"/>
      <c r="N615" s="456"/>
      <c r="O615" s="457"/>
      <c r="P615" s="458"/>
      <c r="Q615" s="458"/>
      <c r="R615" s="459"/>
      <c r="S615" s="459"/>
      <c r="T615" s="459"/>
      <c r="U615" s="459"/>
      <c r="V615" s="459"/>
      <c r="W615" s="458"/>
      <c r="X615" s="1411"/>
      <c r="Y615" s="1411"/>
      <c r="Z615" s="1451"/>
      <c r="AA615" s="1446"/>
      <c r="AB615" s="1394"/>
      <c r="AC615" s="1431"/>
      <c r="AD615" s="418">
        <f>IF(O615=O614,0,1)</f>
        <v>0</v>
      </c>
      <c r="AE615" s="418" t="s">
        <v>486</v>
      </c>
      <c r="AF615" s="418" t="str">
        <f t="shared" si="29"/>
        <v>??</v>
      </c>
      <c r="AG615" s="454">
        <f t="shared" ref="AG615:AG621" si="32">AG614</f>
        <v>0</v>
      </c>
      <c r="AH615" s="418">
        <f>IF(M615=M614,0,1)</f>
        <v>0</v>
      </c>
    </row>
    <row r="616" spans="1:34" ht="12.95" customHeight="1" thickTop="1" thickBot="1">
      <c r="A616" s="1418"/>
      <c r="B616" s="1402"/>
      <c r="C616" s="1421"/>
      <c r="D616" s="1424"/>
      <c r="E616" s="1427"/>
      <c r="F616" s="1402"/>
      <c r="G616" s="1402"/>
      <c r="H616" s="1405"/>
      <c r="I616" s="1399"/>
      <c r="J616" s="1402"/>
      <c r="K616" s="1402"/>
      <c r="L616" s="1408"/>
      <c r="M616" s="455"/>
      <c r="N616" s="456"/>
      <c r="O616" s="457"/>
      <c r="P616" s="458"/>
      <c r="Q616" s="458"/>
      <c r="R616" s="459"/>
      <c r="S616" s="459"/>
      <c r="T616" s="459"/>
      <c r="U616" s="459"/>
      <c r="V616" s="459"/>
      <c r="W616" s="458"/>
      <c r="X616" s="1411"/>
      <c r="Y616" s="1411"/>
      <c r="Z616" s="1451"/>
      <c r="AA616" s="1446"/>
      <c r="AB616" s="1394"/>
      <c r="AC616" s="1431"/>
      <c r="AD616" s="418">
        <f>IF(O616=O615,0,IF(O616=O614,0,1))</f>
        <v>0</v>
      </c>
      <c r="AE616" s="418" t="s">
        <v>486</v>
      </c>
      <c r="AF616" s="418" t="str">
        <f t="shared" si="29"/>
        <v>??</v>
      </c>
      <c r="AG616" s="454">
        <f t="shared" si="32"/>
        <v>0</v>
      </c>
      <c r="AH616" s="418">
        <f>IF(M616=M615,0,IF(M616=M614,0,1))</f>
        <v>0</v>
      </c>
    </row>
    <row r="617" spans="1:34" ht="12.95" customHeight="1" thickTop="1" thickBot="1">
      <c r="A617" s="1418"/>
      <c r="B617" s="1402"/>
      <c r="C617" s="1421"/>
      <c r="D617" s="1424"/>
      <c r="E617" s="1427"/>
      <c r="F617" s="1402"/>
      <c r="G617" s="1402"/>
      <c r="H617" s="1405"/>
      <c r="I617" s="1399"/>
      <c r="J617" s="1402"/>
      <c r="K617" s="1402"/>
      <c r="L617" s="1408"/>
      <c r="M617" s="455"/>
      <c r="N617" s="456"/>
      <c r="O617" s="457"/>
      <c r="P617" s="458"/>
      <c r="Q617" s="458"/>
      <c r="R617" s="459"/>
      <c r="S617" s="459"/>
      <c r="T617" s="459"/>
      <c r="U617" s="459"/>
      <c r="V617" s="459"/>
      <c r="W617" s="458"/>
      <c r="X617" s="1411"/>
      <c r="Y617" s="1411"/>
      <c r="Z617" s="1451"/>
      <c r="AA617" s="1446"/>
      <c r="AB617" s="1394"/>
      <c r="AC617" s="1431"/>
      <c r="AD617" s="418">
        <f>IF(O617=O616,0,IF(O617=O615,0,IF(O617=O614,0,1)))</f>
        <v>0</v>
      </c>
      <c r="AE617" s="418" t="s">
        <v>486</v>
      </c>
      <c r="AF617" s="418" t="str">
        <f t="shared" si="29"/>
        <v>??</v>
      </c>
      <c r="AG617" s="454">
        <f t="shared" si="32"/>
        <v>0</v>
      </c>
      <c r="AH617" s="418">
        <f>IF(M617=M616,0,IF(M617=M615,0,IF(M617=M614,0,1)))</f>
        <v>0</v>
      </c>
    </row>
    <row r="618" spans="1:34" ht="12.95" customHeight="1" thickTop="1" thickBot="1">
      <c r="A618" s="1418"/>
      <c r="B618" s="1402"/>
      <c r="C618" s="1421"/>
      <c r="D618" s="1424"/>
      <c r="E618" s="1427"/>
      <c r="F618" s="1402"/>
      <c r="G618" s="1402"/>
      <c r="H618" s="1405"/>
      <c r="I618" s="1399"/>
      <c r="J618" s="1402"/>
      <c r="K618" s="1402"/>
      <c r="L618" s="1408"/>
      <c r="M618" s="455"/>
      <c r="N618" s="456"/>
      <c r="O618" s="457"/>
      <c r="P618" s="458"/>
      <c r="Q618" s="458"/>
      <c r="R618" s="459"/>
      <c r="S618" s="459"/>
      <c r="T618" s="459"/>
      <c r="U618" s="459"/>
      <c r="V618" s="459"/>
      <c r="W618" s="458"/>
      <c r="X618" s="1411"/>
      <c r="Y618" s="1411"/>
      <c r="Z618" s="1451"/>
      <c r="AA618" s="1446"/>
      <c r="AB618" s="1394"/>
      <c r="AC618" s="1431"/>
      <c r="AD618" s="418">
        <f>IF(O618=O617,0,IF(O618=O616,0,IF(O618=O615,0,IF(O618=O614,0,1))))</f>
        <v>0</v>
      </c>
      <c r="AE618" s="418" t="s">
        <v>486</v>
      </c>
      <c r="AF618" s="418" t="str">
        <f t="shared" si="29"/>
        <v>??</v>
      </c>
      <c r="AG618" s="454">
        <f t="shared" si="32"/>
        <v>0</v>
      </c>
      <c r="AH618" s="418">
        <f>IF(M618=M617,0,IF(M618=M616,0,IF(M618=M615,0,IF(M618=M614,0,1))))</f>
        <v>0</v>
      </c>
    </row>
    <row r="619" spans="1:34" ht="12.95" customHeight="1" thickTop="1" thickBot="1">
      <c r="A619" s="1418"/>
      <c r="B619" s="1402"/>
      <c r="C619" s="1421"/>
      <c r="D619" s="1424"/>
      <c r="E619" s="1427"/>
      <c r="F619" s="1402"/>
      <c r="G619" s="1402"/>
      <c r="H619" s="1405"/>
      <c r="I619" s="1399"/>
      <c r="J619" s="1402"/>
      <c r="K619" s="1402"/>
      <c r="L619" s="1408"/>
      <c r="M619" s="455"/>
      <c r="N619" s="456"/>
      <c r="O619" s="457"/>
      <c r="P619" s="458"/>
      <c r="Q619" s="458"/>
      <c r="R619" s="459"/>
      <c r="S619" s="459"/>
      <c r="T619" s="459"/>
      <c r="U619" s="459"/>
      <c r="V619" s="459"/>
      <c r="W619" s="458"/>
      <c r="X619" s="1411"/>
      <c r="Y619" s="1411"/>
      <c r="Z619" s="1434" t="str">
        <f>IF(Z614=0,"",IF(Z614&gt;11,"błąd",""))</f>
        <v/>
      </c>
      <c r="AA619" s="1446"/>
      <c r="AB619" s="1394"/>
      <c r="AC619" s="1431"/>
      <c r="AD619" s="418">
        <f>IF(O619=O618,0,IF(O619=O617,0,IF(O619=O616,0,IF(O619=O615,0,IF(O619=O614,0,1)))))</f>
        <v>0</v>
      </c>
      <c r="AE619" s="418" t="s">
        <v>486</v>
      </c>
      <c r="AF619" s="418" t="str">
        <f t="shared" si="29"/>
        <v>??</v>
      </c>
      <c r="AG619" s="454">
        <f t="shared" si="32"/>
        <v>0</v>
      </c>
      <c r="AH619" s="418">
        <f>IF(M619=M618,0,IF(M619=M617,0,IF(M619=M616,0,IF(M619=M615,0,IF(M619=M614,0,1)))))</f>
        <v>0</v>
      </c>
    </row>
    <row r="620" spans="1:34" ht="12.95" customHeight="1" thickTop="1" thickBot="1">
      <c r="A620" s="1418"/>
      <c r="B620" s="1402"/>
      <c r="C620" s="1421"/>
      <c r="D620" s="1424"/>
      <c r="E620" s="1427"/>
      <c r="F620" s="1402"/>
      <c r="G620" s="1402"/>
      <c r="H620" s="1405"/>
      <c r="I620" s="1399"/>
      <c r="J620" s="1402"/>
      <c r="K620" s="1402"/>
      <c r="L620" s="1408"/>
      <c r="M620" s="455"/>
      <c r="N620" s="456"/>
      <c r="O620" s="457"/>
      <c r="P620" s="458"/>
      <c r="Q620" s="458"/>
      <c r="R620" s="459"/>
      <c r="S620" s="459"/>
      <c r="T620" s="459"/>
      <c r="U620" s="459"/>
      <c r="V620" s="459"/>
      <c r="W620" s="458"/>
      <c r="X620" s="1411"/>
      <c r="Y620" s="1411"/>
      <c r="Z620" s="1434"/>
      <c r="AA620" s="1446"/>
      <c r="AB620" s="1394"/>
      <c r="AC620" s="1431"/>
      <c r="AD620" s="418">
        <f>IF(O620=O619,0,IF(O620=O618,0,IF(O620=O617,0,IF(O620=O616,0,IF(O620=O615,0,IF(O620=O614,0,1))))))</f>
        <v>0</v>
      </c>
      <c r="AE620" s="418" t="s">
        <v>486</v>
      </c>
      <c r="AF620" s="418" t="str">
        <f t="shared" si="29"/>
        <v>??</v>
      </c>
      <c r="AG620" s="454">
        <f t="shared" si="32"/>
        <v>0</v>
      </c>
      <c r="AH620" s="418">
        <f>IF(M620=M619,0,IF(M620=M618,0,IF(M620=M617,0,IF(M620=M616,0,IF(M620=M615,0,IF(M620=M614,0,1))))))</f>
        <v>0</v>
      </c>
    </row>
    <row r="621" spans="1:34" ht="12.95" customHeight="1" thickTop="1" thickBot="1">
      <c r="A621" s="1419"/>
      <c r="B621" s="1403"/>
      <c r="C621" s="1422"/>
      <c r="D621" s="1425"/>
      <c r="E621" s="1428"/>
      <c r="F621" s="1403"/>
      <c r="G621" s="1403"/>
      <c r="H621" s="1406"/>
      <c r="I621" s="1400"/>
      <c r="J621" s="1403"/>
      <c r="K621" s="1403"/>
      <c r="L621" s="1409"/>
      <c r="M621" s="462"/>
      <c r="N621" s="463"/>
      <c r="O621" s="464"/>
      <c r="P621" s="465"/>
      <c r="Q621" s="465"/>
      <c r="R621" s="466"/>
      <c r="S621" s="466"/>
      <c r="T621" s="466"/>
      <c r="U621" s="466"/>
      <c r="V621" s="466"/>
      <c r="W621" s="465"/>
      <c r="X621" s="1412"/>
      <c r="Y621" s="1412"/>
      <c r="Z621" s="1435"/>
      <c r="AA621" s="1446"/>
      <c r="AB621" s="1395"/>
      <c r="AC621" s="1431"/>
      <c r="AD621" s="418">
        <f>IF(O621=O620,0,IF(O621=O619,0,IF(O621=O618,0,IF(O621=O617,0,IF(O621=O616,0,IF(O621=O615,0,IF(O621=O614,0,1)))))))</f>
        <v>0</v>
      </c>
      <c r="AE621" s="418" t="s">
        <v>486</v>
      </c>
      <c r="AF621" s="418" t="str">
        <f t="shared" si="29"/>
        <v>??</v>
      </c>
      <c r="AG621" s="454">
        <f t="shared" si="32"/>
        <v>0</v>
      </c>
      <c r="AH621" s="418">
        <f>IF(M621=M620,0,IF(M621=M619,0,IF(M621=M618,0,IF(M621=M617,0,IF(M621=M616,0,IF(M621=M615,0,IF(M621=M614,0,1)))))))</f>
        <v>0</v>
      </c>
    </row>
    <row r="622" spans="1:34" ht="12.95" customHeight="1" thickTop="1" thickBot="1">
      <c r="A622" s="1417"/>
      <c r="B622" s="1401"/>
      <c r="C622" s="1420"/>
      <c r="D622" s="1423"/>
      <c r="E622" s="1426"/>
      <c r="F622" s="1402"/>
      <c r="G622" s="1401"/>
      <c r="H622" s="1404"/>
      <c r="I622" s="446" t="s">
        <v>98</v>
      </c>
      <c r="J622" s="1402"/>
      <c r="K622" s="1401"/>
      <c r="L622" s="1407"/>
      <c r="M622" s="447"/>
      <c r="N622" s="448"/>
      <c r="O622" s="449"/>
      <c r="P622" s="450"/>
      <c r="Q622" s="450"/>
      <c r="R622" s="451"/>
      <c r="S622" s="451"/>
      <c r="T622" s="451"/>
      <c r="U622" s="451"/>
      <c r="V622" s="451"/>
      <c r="W622" s="450"/>
      <c r="X622" s="1410">
        <f>SUM(R622:W629)</f>
        <v>0</v>
      </c>
      <c r="Y622" s="1410">
        <f t="shared" ref="Y622" si="33">IF(X622&gt;0,20,0)</f>
        <v>0</v>
      </c>
      <c r="Z622" s="1450">
        <f>IF((X622-Y622)&gt;=0,X622-Y622,0)</f>
        <v>0</v>
      </c>
      <c r="AA622" s="1446">
        <f>IF(X622&lt;Y622,X622,Y622)/IF(Y622=0,1,Y622)</f>
        <v>0</v>
      </c>
      <c r="AB622" s="1393" t="str">
        <f>IF(AA622=1,"pe",IF(AA622&gt;0,"ne",""))</f>
        <v/>
      </c>
      <c r="AC622" s="1431"/>
      <c r="AD622" s="418">
        <v>1</v>
      </c>
      <c r="AE622" s="418" t="s">
        <v>486</v>
      </c>
      <c r="AF622" s="418" t="str">
        <f t="shared" si="29"/>
        <v>??</v>
      </c>
      <c r="AG622" s="454">
        <f>$C622</f>
        <v>0</v>
      </c>
      <c r="AH622" s="419">
        <v>1</v>
      </c>
    </row>
    <row r="623" spans="1:34" ht="12.95" customHeight="1" thickTop="1" thickBot="1">
      <c r="A623" s="1418"/>
      <c r="B623" s="1402"/>
      <c r="C623" s="1421"/>
      <c r="D623" s="1424"/>
      <c r="E623" s="1427"/>
      <c r="F623" s="1402"/>
      <c r="G623" s="1402"/>
      <c r="H623" s="1405"/>
      <c r="I623" s="1399"/>
      <c r="J623" s="1402"/>
      <c r="K623" s="1402"/>
      <c r="L623" s="1408"/>
      <c r="M623" s="455"/>
      <c r="N623" s="456"/>
      <c r="O623" s="457"/>
      <c r="P623" s="458"/>
      <c r="Q623" s="458"/>
      <c r="R623" s="459"/>
      <c r="S623" s="459"/>
      <c r="T623" s="459"/>
      <c r="U623" s="459"/>
      <c r="V623" s="459"/>
      <c r="W623" s="458"/>
      <c r="X623" s="1411"/>
      <c r="Y623" s="1411"/>
      <c r="Z623" s="1451"/>
      <c r="AA623" s="1446"/>
      <c r="AB623" s="1394"/>
      <c r="AC623" s="1431"/>
      <c r="AD623" s="418">
        <f>IF(O623=O622,0,1)</f>
        <v>0</v>
      </c>
      <c r="AE623" s="418" t="s">
        <v>486</v>
      </c>
      <c r="AF623" s="418" t="str">
        <f t="shared" si="29"/>
        <v>??</v>
      </c>
      <c r="AG623" s="454">
        <f>AG622</f>
        <v>0</v>
      </c>
      <c r="AH623" s="418">
        <f>IF(M623=M622,0,1)</f>
        <v>0</v>
      </c>
    </row>
    <row r="624" spans="1:34" ht="12.95" customHeight="1" thickTop="1" thickBot="1">
      <c r="A624" s="1418"/>
      <c r="B624" s="1402"/>
      <c r="C624" s="1421"/>
      <c r="D624" s="1424"/>
      <c r="E624" s="1427"/>
      <c r="F624" s="1402"/>
      <c r="G624" s="1402"/>
      <c r="H624" s="1405"/>
      <c r="I624" s="1399"/>
      <c r="J624" s="1402"/>
      <c r="K624" s="1402"/>
      <c r="L624" s="1408"/>
      <c r="M624" s="455"/>
      <c r="N624" s="456"/>
      <c r="O624" s="457"/>
      <c r="P624" s="458"/>
      <c r="Q624" s="458"/>
      <c r="R624" s="459"/>
      <c r="S624" s="459"/>
      <c r="T624" s="459"/>
      <c r="U624" s="459"/>
      <c r="V624" s="459"/>
      <c r="W624" s="458"/>
      <c r="X624" s="1411"/>
      <c r="Y624" s="1411"/>
      <c r="Z624" s="1451"/>
      <c r="AA624" s="1446"/>
      <c r="AB624" s="1394"/>
      <c r="AC624" s="1431"/>
      <c r="AD624" s="418">
        <f>IF(O624=O623,0,IF(O624=O622,0,1))</f>
        <v>0</v>
      </c>
      <c r="AE624" s="418" t="s">
        <v>486</v>
      </c>
      <c r="AF624" s="418" t="str">
        <f t="shared" si="29"/>
        <v>??</v>
      </c>
      <c r="AG624" s="454">
        <f t="shared" si="28"/>
        <v>0</v>
      </c>
      <c r="AH624" s="418">
        <f>IF(M624=M623,0,IF(M624=M622,0,1))</f>
        <v>0</v>
      </c>
    </row>
    <row r="625" spans="1:34" ht="12.95" customHeight="1" thickTop="1" thickBot="1">
      <c r="A625" s="1418"/>
      <c r="B625" s="1402"/>
      <c r="C625" s="1421"/>
      <c r="D625" s="1424"/>
      <c r="E625" s="1427"/>
      <c r="F625" s="1402"/>
      <c r="G625" s="1402"/>
      <c r="H625" s="1405"/>
      <c r="I625" s="1399"/>
      <c r="J625" s="1402"/>
      <c r="K625" s="1402"/>
      <c r="L625" s="1408"/>
      <c r="M625" s="455"/>
      <c r="N625" s="456"/>
      <c r="O625" s="457"/>
      <c r="P625" s="458"/>
      <c r="Q625" s="458"/>
      <c r="R625" s="459"/>
      <c r="S625" s="459"/>
      <c r="T625" s="459"/>
      <c r="U625" s="459"/>
      <c r="V625" s="459"/>
      <c r="W625" s="458"/>
      <c r="X625" s="1411"/>
      <c r="Y625" s="1411"/>
      <c r="Z625" s="1451"/>
      <c r="AA625" s="1446"/>
      <c r="AB625" s="1394"/>
      <c r="AC625" s="1431"/>
      <c r="AD625" s="418">
        <f>IF(O625=O624,0,IF(O625=O623,0,IF(O625=O622,0,1)))</f>
        <v>0</v>
      </c>
      <c r="AE625" s="418" t="s">
        <v>486</v>
      </c>
      <c r="AF625" s="418" t="str">
        <f t="shared" si="29"/>
        <v>??</v>
      </c>
      <c r="AG625" s="454">
        <f t="shared" si="28"/>
        <v>0</v>
      </c>
      <c r="AH625" s="418">
        <f>IF(M625=M624,0,IF(M625=M623,0,IF(M625=M622,0,1)))</f>
        <v>0</v>
      </c>
    </row>
    <row r="626" spans="1:34" ht="12.95" customHeight="1" thickTop="1" thickBot="1">
      <c r="A626" s="1418"/>
      <c r="B626" s="1402"/>
      <c r="C626" s="1421"/>
      <c r="D626" s="1424"/>
      <c r="E626" s="1427"/>
      <c r="F626" s="1402"/>
      <c r="G626" s="1402"/>
      <c r="H626" s="1405"/>
      <c r="I626" s="1399"/>
      <c r="J626" s="1402"/>
      <c r="K626" s="1402"/>
      <c r="L626" s="1408"/>
      <c r="M626" s="455"/>
      <c r="N626" s="456"/>
      <c r="O626" s="457"/>
      <c r="P626" s="458"/>
      <c r="Q626" s="458"/>
      <c r="R626" s="459"/>
      <c r="S626" s="459"/>
      <c r="T626" s="459"/>
      <c r="U626" s="459"/>
      <c r="V626" s="459"/>
      <c r="W626" s="458"/>
      <c r="X626" s="1411"/>
      <c r="Y626" s="1411"/>
      <c r="Z626" s="1451"/>
      <c r="AA626" s="1446"/>
      <c r="AB626" s="1394"/>
      <c r="AC626" s="1431"/>
      <c r="AD626" s="418">
        <f>IF(O626=O625,0,IF(O626=O624,0,IF(O626=O623,0,IF(O626=O622,0,1))))</f>
        <v>0</v>
      </c>
      <c r="AE626" s="418" t="s">
        <v>486</v>
      </c>
      <c r="AF626" s="418" t="str">
        <f t="shared" si="29"/>
        <v>??</v>
      </c>
      <c r="AG626" s="454">
        <f t="shared" si="28"/>
        <v>0</v>
      </c>
      <c r="AH626" s="418">
        <f>IF(M626=M625,0,IF(M626=M624,0,IF(M626=M623,0,IF(M626=M622,0,1))))</f>
        <v>0</v>
      </c>
    </row>
    <row r="627" spans="1:34" ht="12.95" customHeight="1" thickTop="1" thickBot="1">
      <c r="A627" s="1418"/>
      <c r="B627" s="1402"/>
      <c r="C627" s="1421"/>
      <c r="D627" s="1424"/>
      <c r="E627" s="1427"/>
      <c r="F627" s="1402"/>
      <c r="G627" s="1402"/>
      <c r="H627" s="1405"/>
      <c r="I627" s="1399"/>
      <c r="J627" s="1402"/>
      <c r="K627" s="1402"/>
      <c r="L627" s="1408"/>
      <c r="M627" s="455"/>
      <c r="N627" s="456"/>
      <c r="O627" s="457"/>
      <c r="P627" s="458"/>
      <c r="Q627" s="458"/>
      <c r="R627" s="459"/>
      <c r="S627" s="459"/>
      <c r="T627" s="459"/>
      <c r="U627" s="459"/>
      <c r="V627" s="459"/>
      <c r="W627" s="458"/>
      <c r="X627" s="1411"/>
      <c r="Y627" s="1411"/>
      <c r="Z627" s="1434" t="str">
        <f>IF(Z622=0,"",IF(Z622&gt;11,"błąd",""))</f>
        <v/>
      </c>
      <c r="AA627" s="1446"/>
      <c r="AB627" s="1394"/>
      <c r="AC627" s="1431"/>
      <c r="AD627" s="418">
        <f>IF(O627=O626,0,IF(O627=O625,0,IF(O627=O624,0,IF(O627=O623,0,IF(O627=O622,0,1)))))</f>
        <v>0</v>
      </c>
      <c r="AE627" s="418" t="s">
        <v>486</v>
      </c>
      <c r="AF627" s="418" t="str">
        <f t="shared" si="29"/>
        <v>??</v>
      </c>
      <c r="AG627" s="454">
        <f t="shared" si="28"/>
        <v>0</v>
      </c>
      <c r="AH627" s="418">
        <f>IF(M627=M626,0,IF(M627=M625,0,IF(M627=M624,0,IF(M627=M623,0,IF(M627=M622,0,1)))))</f>
        <v>0</v>
      </c>
    </row>
    <row r="628" spans="1:34" ht="12.95" customHeight="1" thickTop="1" thickBot="1">
      <c r="A628" s="1418"/>
      <c r="B628" s="1402"/>
      <c r="C628" s="1421"/>
      <c r="D628" s="1424"/>
      <c r="E628" s="1427"/>
      <c r="F628" s="1402"/>
      <c r="G628" s="1402"/>
      <c r="H628" s="1405"/>
      <c r="I628" s="1399"/>
      <c r="J628" s="1402"/>
      <c r="K628" s="1402"/>
      <c r="L628" s="1408"/>
      <c r="M628" s="455"/>
      <c r="N628" s="456"/>
      <c r="O628" s="457"/>
      <c r="P628" s="458"/>
      <c r="Q628" s="458"/>
      <c r="R628" s="459"/>
      <c r="S628" s="459"/>
      <c r="T628" s="459"/>
      <c r="U628" s="459"/>
      <c r="V628" s="459"/>
      <c r="W628" s="458"/>
      <c r="X628" s="1411"/>
      <c r="Y628" s="1411"/>
      <c r="Z628" s="1434"/>
      <c r="AA628" s="1446"/>
      <c r="AB628" s="1394"/>
      <c r="AC628" s="1431"/>
      <c r="AD628" s="418">
        <f>IF(O628=O627,0,IF(O628=O626,0,IF(O628=O625,0,IF(O628=O624,0,IF(O628=O623,0,IF(O628=O622,0,1))))))</f>
        <v>0</v>
      </c>
      <c r="AE628" s="418" t="s">
        <v>486</v>
      </c>
      <c r="AF628" s="418" t="str">
        <f t="shared" si="29"/>
        <v>??</v>
      </c>
      <c r="AG628" s="454">
        <f t="shared" si="28"/>
        <v>0</v>
      </c>
      <c r="AH628" s="418">
        <f>IF(M628=M627,0,IF(M628=M626,0,IF(M628=M625,0,IF(M628=M624,0,IF(M628=M623,0,IF(M628=M622,0,1))))))</f>
        <v>0</v>
      </c>
    </row>
    <row r="629" spans="1:34" ht="12.95" customHeight="1" thickTop="1" thickBot="1">
      <c r="A629" s="1419"/>
      <c r="B629" s="1403"/>
      <c r="C629" s="1422"/>
      <c r="D629" s="1425"/>
      <c r="E629" s="1428"/>
      <c r="F629" s="1403"/>
      <c r="G629" s="1403"/>
      <c r="H629" s="1406"/>
      <c r="I629" s="1400"/>
      <c r="J629" s="1403"/>
      <c r="K629" s="1403"/>
      <c r="L629" s="1409"/>
      <c r="M629" s="462"/>
      <c r="N629" s="463"/>
      <c r="O629" s="464"/>
      <c r="P629" s="465"/>
      <c r="Q629" s="465"/>
      <c r="R629" s="466"/>
      <c r="S629" s="466"/>
      <c r="T629" s="466"/>
      <c r="U629" s="466"/>
      <c r="V629" s="466"/>
      <c r="W629" s="465"/>
      <c r="X629" s="1412"/>
      <c r="Y629" s="1412"/>
      <c r="Z629" s="1435"/>
      <c r="AA629" s="1446"/>
      <c r="AB629" s="1395"/>
      <c r="AC629" s="1431"/>
      <c r="AD629" s="418">
        <f>IF(O629=O628,0,IF(O629=O627,0,IF(O629=O626,0,IF(O629=O625,0,IF(O629=O624,0,IF(O629=O623,0,IF(O629=O622,0,1)))))))</f>
        <v>0</v>
      </c>
      <c r="AE629" s="418" t="s">
        <v>486</v>
      </c>
      <c r="AF629" s="418" t="str">
        <f t="shared" si="29"/>
        <v>??</v>
      </c>
      <c r="AG629" s="454">
        <f t="shared" si="28"/>
        <v>0</v>
      </c>
      <c r="AH629" s="418">
        <f>IF(M629=M628,0,IF(M629=M627,0,IF(M629=M626,0,IF(M629=M625,0,IF(M629=M624,0,IF(M629=M623,0,IF(M629=M622,0,1)))))))</f>
        <v>0</v>
      </c>
    </row>
    <row r="630" spans="1:34" ht="12.95" customHeight="1" thickTop="1" thickBot="1">
      <c r="A630" s="1417"/>
      <c r="B630" s="1401"/>
      <c r="C630" s="1420"/>
      <c r="D630" s="1423"/>
      <c r="E630" s="1426"/>
      <c r="F630" s="1402"/>
      <c r="G630" s="1401"/>
      <c r="H630" s="1404"/>
      <c r="I630" s="446" t="s">
        <v>98</v>
      </c>
      <c r="J630" s="1402"/>
      <c r="K630" s="1401"/>
      <c r="L630" s="1407"/>
      <c r="M630" s="447"/>
      <c r="N630" s="448"/>
      <c r="O630" s="449"/>
      <c r="P630" s="450"/>
      <c r="Q630" s="450"/>
      <c r="R630" s="451"/>
      <c r="S630" s="451"/>
      <c r="T630" s="451"/>
      <c r="U630" s="451"/>
      <c r="V630" s="451"/>
      <c r="W630" s="450"/>
      <c r="X630" s="1410">
        <f>SUM(R630:W637)</f>
        <v>0</v>
      </c>
      <c r="Y630" s="1410">
        <f t="shared" ref="Y630" si="34">IF(X630&gt;0,20,0)</f>
        <v>0</v>
      </c>
      <c r="Z630" s="1450">
        <f>IF((X630-Y630)&gt;=0,X630-Y630,0)</f>
        <v>0</v>
      </c>
      <c r="AA630" s="1446">
        <f>IF(X630&lt;Y630,X630,Y630)/IF(Y630=0,1,Y630)</f>
        <v>0</v>
      </c>
      <c r="AB630" s="1393" t="str">
        <f>IF(AA630=1,"pe",IF(AA630&gt;0,"ne",""))</f>
        <v/>
      </c>
      <c r="AC630" s="1431"/>
      <c r="AD630" s="418">
        <v>1</v>
      </c>
      <c r="AE630" s="418" t="s">
        <v>486</v>
      </c>
      <c r="AF630" s="418" t="str">
        <f t="shared" si="29"/>
        <v>??</v>
      </c>
      <c r="AG630" s="454">
        <f>$C630</f>
        <v>0</v>
      </c>
      <c r="AH630" s="419">
        <v>1</v>
      </c>
    </row>
    <row r="631" spans="1:34" ht="12.95" customHeight="1" thickTop="1" thickBot="1">
      <c r="A631" s="1418"/>
      <c r="B631" s="1402"/>
      <c r="C631" s="1421"/>
      <c r="D631" s="1424"/>
      <c r="E631" s="1427"/>
      <c r="F631" s="1402"/>
      <c r="G631" s="1402"/>
      <c r="H631" s="1405"/>
      <c r="I631" s="1399"/>
      <c r="J631" s="1402"/>
      <c r="K631" s="1402"/>
      <c r="L631" s="1408"/>
      <c r="M631" s="455"/>
      <c r="N631" s="456"/>
      <c r="O631" s="457"/>
      <c r="P631" s="458"/>
      <c r="Q631" s="458"/>
      <c r="R631" s="459"/>
      <c r="S631" s="459"/>
      <c r="T631" s="459"/>
      <c r="U631" s="459"/>
      <c r="V631" s="459"/>
      <c r="W631" s="458"/>
      <c r="X631" s="1411"/>
      <c r="Y631" s="1411"/>
      <c r="Z631" s="1451"/>
      <c r="AA631" s="1446"/>
      <c r="AB631" s="1394"/>
      <c r="AC631" s="1431"/>
      <c r="AD631" s="418">
        <f>IF(O631=O630,0,1)</f>
        <v>0</v>
      </c>
      <c r="AE631" s="418" t="s">
        <v>486</v>
      </c>
      <c r="AF631" s="418" t="str">
        <f t="shared" si="29"/>
        <v>??</v>
      </c>
      <c r="AG631" s="454">
        <f t="shared" ref="AG631:AG637" si="35">AG630</f>
        <v>0</v>
      </c>
      <c r="AH631" s="418">
        <f>IF(M631=M630,0,1)</f>
        <v>0</v>
      </c>
    </row>
    <row r="632" spans="1:34" ht="12.95" customHeight="1" thickTop="1" thickBot="1">
      <c r="A632" s="1418"/>
      <c r="B632" s="1402"/>
      <c r="C632" s="1421"/>
      <c r="D632" s="1424"/>
      <c r="E632" s="1427"/>
      <c r="F632" s="1402"/>
      <c r="G632" s="1402"/>
      <c r="H632" s="1405"/>
      <c r="I632" s="1399"/>
      <c r="J632" s="1402"/>
      <c r="K632" s="1402"/>
      <c r="L632" s="1408"/>
      <c r="M632" s="455"/>
      <c r="N632" s="456"/>
      <c r="O632" s="457"/>
      <c r="P632" s="458"/>
      <c r="Q632" s="458"/>
      <c r="R632" s="459"/>
      <c r="S632" s="459"/>
      <c r="T632" s="459"/>
      <c r="U632" s="459"/>
      <c r="V632" s="459"/>
      <c r="W632" s="458"/>
      <c r="X632" s="1411"/>
      <c r="Y632" s="1411"/>
      <c r="Z632" s="1451"/>
      <c r="AA632" s="1446"/>
      <c r="AB632" s="1394"/>
      <c r="AC632" s="1431"/>
      <c r="AD632" s="418">
        <f>IF(O632=O631,0,IF(O632=O630,0,1))</f>
        <v>0</v>
      </c>
      <c r="AE632" s="418" t="s">
        <v>486</v>
      </c>
      <c r="AF632" s="418" t="str">
        <f t="shared" si="29"/>
        <v>??</v>
      </c>
      <c r="AG632" s="454">
        <f t="shared" si="35"/>
        <v>0</v>
      </c>
      <c r="AH632" s="418">
        <f>IF(M632=M631,0,IF(M632=M630,0,1))</f>
        <v>0</v>
      </c>
    </row>
    <row r="633" spans="1:34" ht="12.95" customHeight="1" thickTop="1" thickBot="1">
      <c r="A633" s="1418"/>
      <c r="B633" s="1402"/>
      <c r="C633" s="1421"/>
      <c r="D633" s="1424"/>
      <c r="E633" s="1427"/>
      <c r="F633" s="1402"/>
      <c r="G633" s="1402"/>
      <c r="H633" s="1405"/>
      <c r="I633" s="1399"/>
      <c r="J633" s="1402"/>
      <c r="K633" s="1402"/>
      <c r="L633" s="1408"/>
      <c r="M633" s="455"/>
      <c r="N633" s="456"/>
      <c r="O633" s="457"/>
      <c r="P633" s="458"/>
      <c r="Q633" s="458"/>
      <c r="R633" s="459"/>
      <c r="S633" s="459"/>
      <c r="T633" s="459"/>
      <c r="U633" s="459"/>
      <c r="V633" s="459"/>
      <c r="W633" s="458"/>
      <c r="X633" s="1411"/>
      <c r="Y633" s="1411"/>
      <c r="Z633" s="1451"/>
      <c r="AA633" s="1446"/>
      <c r="AB633" s="1394"/>
      <c r="AC633" s="1431"/>
      <c r="AD633" s="418">
        <f>IF(O633=O632,0,IF(O633=O631,0,IF(O633=O630,0,1)))</f>
        <v>0</v>
      </c>
      <c r="AE633" s="418" t="s">
        <v>486</v>
      </c>
      <c r="AF633" s="418" t="str">
        <f t="shared" si="29"/>
        <v>??</v>
      </c>
      <c r="AG633" s="454">
        <f t="shared" si="35"/>
        <v>0</v>
      </c>
      <c r="AH633" s="418">
        <f>IF(M633=M632,0,IF(M633=M631,0,IF(M633=M630,0,1)))</f>
        <v>0</v>
      </c>
    </row>
    <row r="634" spans="1:34" ht="12.95" customHeight="1" thickTop="1" thickBot="1">
      <c r="A634" s="1418"/>
      <c r="B634" s="1402"/>
      <c r="C634" s="1421"/>
      <c r="D634" s="1424"/>
      <c r="E634" s="1427"/>
      <c r="F634" s="1402"/>
      <c r="G634" s="1402"/>
      <c r="H634" s="1405"/>
      <c r="I634" s="1399"/>
      <c r="J634" s="1402"/>
      <c r="K634" s="1402"/>
      <c r="L634" s="1408"/>
      <c r="M634" s="455"/>
      <c r="N634" s="456"/>
      <c r="O634" s="457"/>
      <c r="P634" s="458"/>
      <c r="Q634" s="458"/>
      <c r="R634" s="459"/>
      <c r="S634" s="459"/>
      <c r="T634" s="459"/>
      <c r="U634" s="459"/>
      <c r="V634" s="459"/>
      <c r="W634" s="458"/>
      <c r="X634" s="1411"/>
      <c r="Y634" s="1411"/>
      <c r="Z634" s="1451"/>
      <c r="AA634" s="1446"/>
      <c r="AB634" s="1394"/>
      <c r="AC634" s="1431"/>
      <c r="AD634" s="418">
        <f>IF(O634=O633,0,IF(O634=O632,0,IF(O634=O631,0,IF(O634=O630,0,1))))</f>
        <v>0</v>
      </c>
      <c r="AE634" s="418" t="s">
        <v>486</v>
      </c>
      <c r="AF634" s="418" t="str">
        <f t="shared" si="29"/>
        <v>??</v>
      </c>
      <c r="AG634" s="454">
        <f t="shared" si="35"/>
        <v>0</v>
      </c>
      <c r="AH634" s="418">
        <f>IF(M634=M633,0,IF(M634=M632,0,IF(M634=M631,0,IF(M634=M630,0,1))))</f>
        <v>0</v>
      </c>
    </row>
    <row r="635" spans="1:34" ht="12.95" customHeight="1" thickTop="1" thickBot="1">
      <c r="A635" s="1418"/>
      <c r="B635" s="1402"/>
      <c r="C635" s="1421"/>
      <c r="D635" s="1424"/>
      <c r="E635" s="1427"/>
      <c r="F635" s="1402"/>
      <c r="G635" s="1402"/>
      <c r="H635" s="1405"/>
      <c r="I635" s="1399"/>
      <c r="J635" s="1402"/>
      <c r="K635" s="1402"/>
      <c r="L635" s="1408"/>
      <c r="M635" s="455"/>
      <c r="N635" s="456"/>
      <c r="O635" s="457"/>
      <c r="P635" s="458"/>
      <c r="Q635" s="458"/>
      <c r="R635" s="459"/>
      <c r="S635" s="459"/>
      <c r="T635" s="459"/>
      <c r="U635" s="459"/>
      <c r="V635" s="459"/>
      <c r="W635" s="458"/>
      <c r="X635" s="1411"/>
      <c r="Y635" s="1411"/>
      <c r="Z635" s="1434" t="str">
        <f>IF(Z630=0,"",IF(Z630&gt;11,"błąd",""))</f>
        <v/>
      </c>
      <c r="AA635" s="1446"/>
      <c r="AB635" s="1394"/>
      <c r="AC635" s="1431"/>
      <c r="AD635" s="418">
        <f>IF(O635=O634,0,IF(O635=O633,0,IF(O635=O632,0,IF(O635=O631,0,IF(O635=O630,0,1)))))</f>
        <v>0</v>
      </c>
      <c r="AE635" s="418" t="s">
        <v>486</v>
      </c>
      <c r="AF635" s="418" t="str">
        <f t="shared" si="29"/>
        <v>??</v>
      </c>
      <c r="AG635" s="454">
        <f t="shared" si="35"/>
        <v>0</v>
      </c>
      <c r="AH635" s="418">
        <f>IF(M635=M634,0,IF(M635=M633,0,IF(M635=M632,0,IF(M635=M631,0,IF(M635=M630,0,1)))))</f>
        <v>0</v>
      </c>
    </row>
    <row r="636" spans="1:34" ht="12.95" customHeight="1" thickTop="1" thickBot="1">
      <c r="A636" s="1418"/>
      <c r="B636" s="1402"/>
      <c r="C636" s="1421"/>
      <c r="D636" s="1424"/>
      <c r="E636" s="1427"/>
      <c r="F636" s="1402"/>
      <c r="G636" s="1402"/>
      <c r="H636" s="1405"/>
      <c r="I636" s="1399"/>
      <c r="J636" s="1402"/>
      <c r="K636" s="1402"/>
      <c r="L636" s="1408"/>
      <c r="M636" s="455"/>
      <c r="N636" s="456"/>
      <c r="O636" s="457"/>
      <c r="P636" s="458"/>
      <c r="Q636" s="458"/>
      <c r="R636" s="459"/>
      <c r="S636" s="459"/>
      <c r="T636" s="459"/>
      <c r="U636" s="459"/>
      <c r="V636" s="459"/>
      <c r="W636" s="458"/>
      <c r="X636" s="1411"/>
      <c r="Y636" s="1411"/>
      <c r="Z636" s="1434"/>
      <c r="AA636" s="1446"/>
      <c r="AB636" s="1394"/>
      <c r="AC636" s="1431"/>
      <c r="AD636" s="418">
        <f>IF(O636=O635,0,IF(O636=O634,0,IF(O636=O633,0,IF(O636=O632,0,IF(O636=O631,0,IF(O636=O630,0,1))))))</f>
        <v>0</v>
      </c>
      <c r="AE636" s="418" t="s">
        <v>486</v>
      </c>
      <c r="AF636" s="418" t="str">
        <f t="shared" si="29"/>
        <v>??</v>
      </c>
      <c r="AG636" s="454">
        <f t="shared" si="35"/>
        <v>0</v>
      </c>
      <c r="AH636" s="418">
        <f>IF(M636=M635,0,IF(M636=M634,0,IF(M636=M633,0,IF(M636=M632,0,IF(M636=M631,0,IF(M636=M630,0,1))))))</f>
        <v>0</v>
      </c>
    </row>
    <row r="637" spans="1:34" ht="12.95" customHeight="1" thickTop="1" thickBot="1">
      <c r="A637" s="1419"/>
      <c r="B637" s="1403"/>
      <c r="C637" s="1422"/>
      <c r="D637" s="1425"/>
      <c r="E637" s="1428"/>
      <c r="F637" s="1403"/>
      <c r="G637" s="1403"/>
      <c r="H637" s="1406"/>
      <c r="I637" s="1400"/>
      <c r="J637" s="1403"/>
      <c r="K637" s="1403"/>
      <c r="L637" s="1409"/>
      <c r="M637" s="462"/>
      <c r="N637" s="463"/>
      <c r="O637" s="464"/>
      <c r="P637" s="465"/>
      <c r="Q637" s="465"/>
      <c r="R637" s="466"/>
      <c r="S637" s="466"/>
      <c r="T637" s="466"/>
      <c r="U637" s="466"/>
      <c r="V637" s="466"/>
      <c r="W637" s="465"/>
      <c r="X637" s="1412"/>
      <c r="Y637" s="1412"/>
      <c r="Z637" s="1435"/>
      <c r="AA637" s="1446"/>
      <c r="AB637" s="1395"/>
      <c r="AC637" s="1431"/>
      <c r="AD637" s="418">
        <f>IF(O637=O636,0,IF(O637=O635,0,IF(O637=O634,0,IF(O637=O633,0,IF(O637=O632,0,IF(O637=O631,0,IF(O637=O630,0,1)))))))</f>
        <v>0</v>
      </c>
      <c r="AE637" s="418" t="s">
        <v>486</v>
      </c>
      <c r="AF637" s="418" t="str">
        <f t="shared" si="29"/>
        <v>??</v>
      </c>
      <c r="AG637" s="454">
        <f t="shared" si="35"/>
        <v>0</v>
      </c>
      <c r="AH637" s="418">
        <f>IF(M637=M636,0,IF(M637=M635,0,IF(M637=M634,0,IF(M637=M633,0,IF(M637=M632,0,IF(M637=M631,0,IF(M637=M630,0,1)))))))</f>
        <v>0</v>
      </c>
    </row>
    <row r="638" spans="1:34" ht="12.95" customHeight="1" thickTop="1" thickBot="1">
      <c r="A638" s="1417"/>
      <c r="B638" s="1401"/>
      <c r="C638" s="1420"/>
      <c r="D638" s="1423"/>
      <c r="E638" s="1426"/>
      <c r="F638" s="1402"/>
      <c r="G638" s="1401"/>
      <c r="H638" s="1404"/>
      <c r="I638" s="446" t="s">
        <v>98</v>
      </c>
      <c r="J638" s="1402"/>
      <c r="K638" s="1401"/>
      <c r="L638" s="1407"/>
      <c r="M638" s="447"/>
      <c r="N638" s="448"/>
      <c r="O638" s="449"/>
      <c r="P638" s="450"/>
      <c r="Q638" s="450"/>
      <c r="R638" s="451"/>
      <c r="S638" s="451"/>
      <c r="T638" s="451"/>
      <c r="U638" s="451"/>
      <c r="V638" s="451"/>
      <c r="W638" s="450"/>
      <c r="X638" s="1410">
        <f>SUM(R638:W645)</f>
        <v>0</v>
      </c>
      <c r="Y638" s="1410">
        <f t="shared" ref="Y638" si="36">IF(X638&gt;0,20,0)</f>
        <v>0</v>
      </c>
      <c r="Z638" s="1450">
        <f>IF((X638-Y638)&gt;=0,X638-Y638,0)</f>
        <v>0</v>
      </c>
      <c r="AA638" s="1446">
        <f>IF(X638&lt;Y638,X638,Y638)/IF(Y638=0,1,Y638)</f>
        <v>0</v>
      </c>
      <c r="AB638" s="1393" t="str">
        <f>IF(AA638=1,"pe",IF(AA638&gt;0,"ne",""))</f>
        <v/>
      </c>
      <c r="AC638" s="1431"/>
      <c r="AD638" s="418">
        <v>1</v>
      </c>
      <c r="AE638" s="418" t="s">
        <v>486</v>
      </c>
      <c r="AF638" s="418" t="str">
        <f t="shared" si="29"/>
        <v>??</v>
      </c>
      <c r="AG638" s="454">
        <f>$C638</f>
        <v>0</v>
      </c>
      <c r="AH638" s="419">
        <v>1</v>
      </c>
    </row>
    <row r="639" spans="1:34" ht="12.95" customHeight="1" thickTop="1" thickBot="1">
      <c r="A639" s="1418"/>
      <c r="B639" s="1402"/>
      <c r="C639" s="1421"/>
      <c r="D639" s="1424"/>
      <c r="E639" s="1427"/>
      <c r="F639" s="1402"/>
      <c r="G639" s="1402"/>
      <c r="H639" s="1405"/>
      <c r="I639" s="1399"/>
      <c r="J639" s="1402"/>
      <c r="K639" s="1402"/>
      <c r="L639" s="1408"/>
      <c r="M639" s="455"/>
      <c r="N639" s="456"/>
      <c r="O639" s="457"/>
      <c r="P639" s="458"/>
      <c r="Q639" s="458"/>
      <c r="R639" s="459"/>
      <c r="S639" s="459"/>
      <c r="T639" s="459"/>
      <c r="U639" s="459"/>
      <c r="V639" s="459"/>
      <c r="W639" s="458"/>
      <c r="X639" s="1411"/>
      <c r="Y639" s="1411"/>
      <c r="Z639" s="1451"/>
      <c r="AA639" s="1446"/>
      <c r="AB639" s="1394"/>
      <c r="AC639" s="1431"/>
      <c r="AD639" s="418">
        <f>IF(O639=O638,0,1)</f>
        <v>0</v>
      </c>
      <c r="AE639" s="418" t="s">
        <v>486</v>
      </c>
      <c r="AF639" s="418" t="str">
        <f t="shared" si="29"/>
        <v>??</v>
      </c>
      <c r="AG639" s="454">
        <f>AG638</f>
        <v>0</v>
      </c>
      <c r="AH639" s="418">
        <f>IF(M639=M638,0,1)</f>
        <v>0</v>
      </c>
    </row>
    <row r="640" spans="1:34" ht="12.95" customHeight="1" thickTop="1" thickBot="1">
      <c r="A640" s="1418"/>
      <c r="B640" s="1402"/>
      <c r="C640" s="1421"/>
      <c r="D640" s="1424"/>
      <c r="E640" s="1427"/>
      <c r="F640" s="1402"/>
      <c r="G640" s="1402"/>
      <c r="H640" s="1405"/>
      <c r="I640" s="1399"/>
      <c r="J640" s="1402"/>
      <c r="K640" s="1402"/>
      <c r="L640" s="1408"/>
      <c r="M640" s="455"/>
      <c r="N640" s="456"/>
      <c r="O640" s="457"/>
      <c r="P640" s="458"/>
      <c r="Q640" s="458"/>
      <c r="R640" s="459"/>
      <c r="S640" s="459"/>
      <c r="T640" s="459"/>
      <c r="U640" s="459"/>
      <c r="V640" s="459"/>
      <c r="W640" s="458"/>
      <c r="X640" s="1411"/>
      <c r="Y640" s="1411"/>
      <c r="Z640" s="1451"/>
      <c r="AA640" s="1446"/>
      <c r="AB640" s="1394"/>
      <c r="AC640" s="1431"/>
      <c r="AD640" s="418">
        <f>IF(O640=O639,0,IF(O640=O638,0,1))</f>
        <v>0</v>
      </c>
      <c r="AE640" s="418" t="s">
        <v>486</v>
      </c>
      <c r="AF640" s="418" t="str">
        <f t="shared" si="29"/>
        <v>??</v>
      </c>
      <c r="AG640" s="454">
        <f t="shared" si="28"/>
        <v>0</v>
      </c>
      <c r="AH640" s="418">
        <f>IF(M640=M639,0,IF(M640=M638,0,1))</f>
        <v>0</v>
      </c>
    </row>
    <row r="641" spans="1:34" ht="12.95" customHeight="1" thickTop="1" thickBot="1">
      <c r="A641" s="1418"/>
      <c r="B641" s="1402"/>
      <c r="C641" s="1421"/>
      <c r="D641" s="1424"/>
      <c r="E641" s="1427"/>
      <c r="F641" s="1402"/>
      <c r="G641" s="1402"/>
      <c r="H641" s="1405"/>
      <c r="I641" s="1399"/>
      <c r="J641" s="1402"/>
      <c r="K641" s="1402"/>
      <c r="L641" s="1408"/>
      <c r="M641" s="455"/>
      <c r="N641" s="456"/>
      <c r="O641" s="457"/>
      <c r="P641" s="458"/>
      <c r="Q641" s="458"/>
      <c r="R641" s="459"/>
      <c r="S641" s="459"/>
      <c r="T641" s="459"/>
      <c r="U641" s="459"/>
      <c r="V641" s="459"/>
      <c r="W641" s="458"/>
      <c r="X641" s="1411"/>
      <c r="Y641" s="1411"/>
      <c r="Z641" s="1451"/>
      <c r="AA641" s="1446"/>
      <c r="AB641" s="1394"/>
      <c r="AC641" s="1431"/>
      <c r="AD641" s="418">
        <f>IF(O641=O640,0,IF(O641=O639,0,IF(O641=O638,0,1)))</f>
        <v>0</v>
      </c>
      <c r="AE641" s="418" t="s">
        <v>486</v>
      </c>
      <c r="AF641" s="418" t="str">
        <f t="shared" si="29"/>
        <v>??</v>
      </c>
      <c r="AG641" s="454">
        <f t="shared" si="28"/>
        <v>0</v>
      </c>
      <c r="AH641" s="418">
        <f>IF(M641=M640,0,IF(M641=M639,0,IF(M641=M638,0,1)))</f>
        <v>0</v>
      </c>
    </row>
    <row r="642" spans="1:34" ht="12.95" customHeight="1" thickTop="1" thickBot="1">
      <c r="A642" s="1418"/>
      <c r="B642" s="1402"/>
      <c r="C642" s="1421"/>
      <c r="D642" s="1424"/>
      <c r="E642" s="1427"/>
      <c r="F642" s="1402"/>
      <c r="G642" s="1402"/>
      <c r="H642" s="1405"/>
      <c r="I642" s="1399"/>
      <c r="J642" s="1402"/>
      <c r="K642" s="1402"/>
      <c r="L642" s="1408"/>
      <c r="M642" s="455"/>
      <c r="N642" s="456"/>
      <c r="O642" s="457"/>
      <c r="P642" s="458"/>
      <c r="Q642" s="458"/>
      <c r="R642" s="459"/>
      <c r="S642" s="459"/>
      <c r="T642" s="459"/>
      <c r="U642" s="459"/>
      <c r="V642" s="459"/>
      <c r="W642" s="458"/>
      <c r="X642" s="1411"/>
      <c r="Y642" s="1411"/>
      <c r="Z642" s="1451"/>
      <c r="AA642" s="1446"/>
      <c r="AB642" s="1394"/>
      <c r="AC642" s="1431"/>
      <c r="AD642" s="418">
        <f>IF(O642=O641,0,IF(O642=O640,0,IF(O642=O639,0,IF(O642=O638,0,1))))</f>
        <v>0</v>
      </c>
      <c r="AE642" s="418" t="s">
        <v>486</v>
      </c>
      <c r="AF642" s="418" t="str">
        <f t="shared" si="29"/>
        <v>??</v>
      </c>
      <c r="AG642" s="454">
        <f t="shared" si="28"/>
        <v>0</v>
      </c>
      <c r="AH642" s="418">
        <f>IF(M642=M641,0,IF(M642=M640,0,IF(M642=M639,0,IF(M642=M638,0,1))))</f>
        <v>0</v>
      </c>
    </row>
    <row r="643" spans="1:34" ht="12.95" customHeight="1" thickTop="1" thickBot="1">
      <c r="A643" s="1418"/>
      <c r="B643" s="1402"/>
      <c r="C643" s="1421"/>
      <c r="D643" s="1424"/>
      <c r="E643" s="1427"/>
      <c r="F643" s="1402"/>
      <c r="G643" s="1402"/>
      <c r="H643" s="1405"/>
      <c r="I643" s="1399"/>
      <c r="J643" s="1402"/>
      <c r="K643" s="1402"/>
      <c r="L643" s="1408"/>
      <c r="M643" s="455"/>
      <c r="N643" s="456"/>
      <c r="O643" s="457"/>
      <c r="P643" s="458"/>
      <c r="Q643" s="458"/>
      <c r="R643" s="459"/>
      <c r="S643" s="459"/>
      <c r="T643" s="459"/>
      <c r="U643" s="459"/>
      <c r="V643" s="459"/>
      <c r="W643" s="458"/>
      <c r="X643" s="1411"/>
      <c r="Y643" s="1411"/>
      <c r="Z643" s="1434" t="str">
        <f>IF(Z638=0,"",IF(Z638&gt;11,"błąd",""))</f>
        <v/>
      </c>
      <c r="AA643" s="1446"/>
      <c r="AB643" s="1394"/>
      <c r="AC643" s="1431"/>
      <c r="AD643" s="418">
        <f>IF(O643=O642,0,IF(O643=O641,0,IF(O643=O640,0,IF(O643=O639,0,IF(O643=O638,0,1)))))</f>
        <v>0</v>
      </c>
      <c r="AE643" s="418" t="s">
        <v>486</v>
      </c>
      <c r="AF643" s="418" t="str">
        <f t="shared" si="29"/>
        <v>??</v>
      </c>
      <c r="AG643" s="454">
        <f t="shared" si="28"/>
        <v>0</v>
      </c>
      <c r="AH643" s="418">
        <f>IF(M643=M642,0,IF(M643=M641,0,IF(M643=M640,0,IF(M643=M639,0,IF(M643=M638,0,1)))))</f>
        <v>0</v>
      </c>
    </row>
    <row r="644" spans="1:34" ht="12.95" customHeight="1" thickTop="1" thickBot="1">
      <c r="A644" s="1418"/>
      <c r="B644" s="1402"/>
      <c r="C644" s="1421"/>
      <c r="D644" s="1424"/>
      <c r="E644" s="1427"/>
      <c r="F644" s="1402"/>
      <c r="G644" s="1402"/>
      <c r="H644" s="1405"/>
      <c r="I644" s="1399"/>
      <c r="J644" s="1402"/>
      <c r="K644" s="1402"/>
      <c r="L644" s="1408"/>
      <c r="M644" s="455"/>
      <c r="N644" s="456"/>
      <c r="O644" s="457"/>
      <c r="P644" s="458"/>
      <c r="Q644" s="458"/>
      <c r="R644" s="459"/>
      <c r="S644" s="459"/>
      <c r="T644" s="459"/>
      <c r="U644" s="459"/>
      <c r="V644" s="459"/>
      <c r="W644" s="458"/>
      <c r="X644" s="1411"/>
      <c r="Y644" s="1411"/>
      <c r="Z644" s="1434"/>
      <c r="AA644" s="1446"/>
      <c r="AB644" s="1394"/>
      <c r="AC644" s="1431"/>
      <c r="AD644" s="418">
        <f>IF(O644=O643,0,IF(O644=O642,0,IF(O644=O641,0,IF(O644=O640,0,IF(O644=O639,0,IF(O644=O638,0,1))))))</f>
        <v>0</v>
      </c>
      <c r="AE644" s="418" t="s">
        <v>486</v>
      </c>
      <c r="AF644" s="418" t="str">
        <f t="shared" si="29"/>
        <v>??</v>
      </c>
      <c r="AG644" s="454">
        <f t="shared" si="28"/>
        <v>0</v>
      </c>
      <c r="AH644" s="418">
        <f>IF(M644=M643,0,IF(M644=M642,0,IF(M644=M641,0,IF(M644=M640,0,IF(M644=M639,0,IF(M644=M638,0,1))))))</f>
        <v>0</v>
      </c>
    </row>
    <row r="645" spans="1:34" ht="12.95" customHeight="1" thickTop="1" thickBot="1">
      <c r="A645" s="1419"/>
      <c r="B645" s="1403"/>
      <c r="C645" s="1422"/>
      <c r="D645" s="1425"/>
      <c r="E645" s="1428"/>
      <c r="F645" s="1403"/>
      <c r="G645" s="1403"/>
      <c r="H645" s="1406"/>
      <c r="I645" s="1400"/>
      <c r="J645" s="1403"/>
      <c r="K645" s="1403"/>
      <c r="L645" s="1409"/>
      <c r="M645" s="462"/>
      <c r="N645" s="463"/>
      <c r="O645" s="464"/>
      <c r="P645" s="465"/>
      <c r="Q645" s="465"/>
      <c r="R645" s="466"/>
      <c r="S645" s="466"/>
      <c r="T645" s="466"/>
      <c r="U645" s="466"/>
      <c r="V645" s="466"/>
      <c r="W645" s="465"/>
      <c r="X645" s="1412"/>
      <c r="Y645" s="1412"/>
      <c r="Z645" s="1435"/>
      <c r="AA645" s="1446"/>
      <c r="AB645" s="1395"/>
      <c r="AC645" s="1431"/>
      <c r="AD645" s="418">
        <f>IF(O645=O644,0,IF(O645=O643,0,IF(O645=O642,0,IF(O645=O641,0,IF(O645=O640,0,IF(O645=O639,0,IF(O645=O638,0,1)))))))</f>
        <v>0</v>
      </c>
      <c r="AE645" s="418" t="s">
        <v>486</v>
      </c>
      <c r="AF645" s="418" t="str">
        <f t="shared" si="29"/>
        <v>??</v>
      </c>
      <c r="AG645" s="454">
        <f t="shared" si="28"/>
        <v>0</v>
      </c>
      <c r="AH645" s="418">
        <f>IF(M645=M644,0,IF(M645=M643,0,IF(M645=M642,0,IF(M645=M641,0,IF(M645=M640,0,IF(M645=M639,0,IF(M645=M638,0,1)))))))</f>
        <v>0</v>
      </c>
    </row>
    <row r="646" spans="1:34" ht="12.95" customHeight="1" thickTop="1" thickBot="1">
      <c r="A646" s="1417"/>
      <c r="B646" s="1401"/>
      <c r="C646" s="1420"/>
      <c r="D646" s="1423"/>
      <c r="E646" s="1426"/>
      <c r="F646" s="1402"/>
      <c r="G646" s="1401"/>
      <c r="H646" s="1404"/>
      <c r="I646" s="446" t="s">
        <v>98</v>
      </c>
      <c r="J646" s="1402"/>
      <c r="K646" s="1401"/>
      <c r="L646" s="1407"/>
      <c r="M646" s="447"/>
      <c r="N646" s="448"/>
      <c r="O646" s="449"/>
      <c r="P646" s="450"/>
      <c r="Q646" s="450"/>
      <c r="R646" s="451"/>
      <c r="S646" s="451"/>
      <c r="T646" s="451"/>
      <c r="U646" s="451"/>
      <c r="V646" s="451"/>
      <c r="W646" s="450"/>
      <c r="X646" s="1410">
        <f>SUM(R646:W653)</f>
        <v>0</v>
      </c>
      <c r="Y646" s="1410">
        <f t="shared" ref="Y646" si="37">IF(X646&gt;0,20,0)</f>
        <v>0</v>
      </c>
      <c r="Z646" s="1450">
        <f>IF((X646-Y646)&gt;=0,X646-Y646,0)</f>
        <v>0</v>
      </c>
      <c r="AA646" s="1446">
        <f>IF(X646&lt;Y646,X646,Y646)/IF(Y646=0,1,Y646)</f>
        <v>0</v>
      </c>
      <c r="AB646" s="1393" t="str">
        <f>IF(AA646=1,"pe",IF(AA646&gt;0,"ne",""))</f>
        <v/>
      </c>
      <c r="AC646" s="1431"/>
      <c r="AD646" s="418">
        <v>1</v>
      </c>
      <c r="AE646" s="418" t="s">
        <v>486</v>
      </c>
      <c r="AF646" s="418" t="str">
        <f t="shared" si="29"/>
        <v>??</v>
      </c>
      <c r="AG646" s="454">
        <f>$C646</f>
        <v>0</v>
      </c>
      <c r="AH646" s="419">
        <v>1</v>
      </c>
    </row>
    <row r="647" spans="1:34" ht="12.95" customHeight="1" thickTop="1" thickBot="1">
      <c r="A647" s="1418"/>
      <c r="B647" s="1402"/>
      <c r="C647" s="1421"/>
      <c r="D647" s="1424"/>
      <c r="E647" s="1427"/>
      <c r="F647" s="1402"/>
      <c r="G647" s="1402"/>
      <c r="H647" s="1405"/>
      <c r="I647" s="1399"/>
      <c r="J647" s="1402"/>
      <c r="K647" s="1402"/>
      <c r="L647" s="1408"/>
      <c r="M647" s="455"/>
      <c r="N647" s="456"/>
      <c r="O647" s="457"/>
      <c r="P647" s="458"/>
      <c r="Q647" s="458"/>
      <c r="R647" s="459"/>
      <c r="S647" s="459"/>
      <c r="T647" s="459"/>
      <c r="U647" s="459"/>
      <c r="V647" s="459"/>
      <c r="W647" s="458"/>
      <c r="X647" s="1411"/>
      <c r="Y647" s="1411"/>
      <c r="Z647" s="1451"/>
      <c r="AA647" s="1446"/>
      <c r="AB647" s="1394"/>
      <c r="AC647" s="1431"/>
      <c r="AD647" s="418">
        <f>IF(O647=O646,0,1)</f>
        <v>0</v>
      </c>
      <c r="AE647" s="418" t="s">
        <v>486</v>
      </c>
      <c r="AF647" s="418" t="str">
        <f t="shared" si="29"/>
        <v>??</v>
      </c>
      <c r="AG647" s="454">
        <f t="shared" ref="AG647:AG661" si="38">AG646</f>
        <v>0</v>
      </c>
      <c r="AH647" s="418">
        <f>IF(M647=M646,0,1)</f>
        <v>0</v>
      </c>
    </row>
    <row r="648" spans="1:34" ht="12.95" customHeight="1" thickTop="1" thickBot="1">
      <c r="A648" s="1418"/>
      <c r="B648" s="1402"/>
      <c r="C648" s="1421"/>
      <c r="D648" s="1424"/>
      <c r="E648" s="1427"/>
      <c r="F648" s="1402"/>
      <c r="G648" s="1402"/>
      <c r="H648" s="1405"/>
      <c r="I648" s="1399"/>
      <c r="J648" s="1402"/>
      <c r="K648" s="1402"/>
      <c r="L648" s="1408"/>
      <c r="M648" s="455"/>
      <c r="N648" s="456"/>
      <c r="O648" s="457"/>
      <c r="P648" s="458"/>
      <c r="Q648" s="458"/>
      <c r="R648" s="459"/>
      <c r="S648" s="459"/>
      <c r="T648" s="459"/>
      <c r="U648" s="459"/>
      <c r="V648" s="459"/>
      <c r="W648" s="458"/>
      <c r="X648" s="1411"/>
      <c r="Y648" s="1411"/>
      <c r="Z648" s="1451"/>
      <c r="AA648" s="1446"/>
      <c r="AB648" s="1394"/>
      <c r="AC648" s="1431"/>
      <c r="AD648" s="418">
        <f>IF(O648=O647,0,IF(O648=O646,0,1))</f>
        <v>0</v>
      </c>
      <c r="AE648" s="418" t="s">
        <v>486</v>
      </c>
      <c r="AF648" s="418" t="str">
        <f t="shared" si="29"/>
        <v>??</v>
      </c>
      <c r="AG648" s="454">
        <f t="shared" si="38"/>
        <v>0</v>
      </c>
      <c r="AH648" s="418">
        <f>IF(M648=M647,0,IF(M648=M646,0,1))</f>
        <v>0</v>
      </c>
    </row>
    <row r="649" spans="1:34" ht="12.95" customHeight="1" thickTop="1" thickBot="1">
      <c r="A649" s="1418"/>
      <c r="B649" s="1402"/>
      <c r="C649" s="1421"/>
      <c r="D649" s="1424"/>
      <c r="E649" s="1427"/>
      <c r="F649" s="1402"/>
      <c r="G649" s="1402"/>
      <c r="H649" s="1405"/>
      <c r="I649" s="1399"/>
      <c r="J649" s="1402"/>
      <c r="K649" s="1402"/>
      <c r="L649" s="1408"/>
      <c r="M649" s="455"/>
      <c r="N649" s="456"/>
      <c r="O649" s="457"/>
      <c r="P649" s="458"/>
      <c r="Q649" s="458"/>
      <c r="R649" s="459"/>
      <c r="S649" s="459"/>
      <c r="T649" s="459"/>
      <c r="U649" s="459"/>
      <c r="V649" s="459"/>
      <c r="W649" s="458"/>
      <c r="X649" s="1411"/>
      <c r="Y649" s="1411"/>
      <c r="Z649" s="1451"/>
      <c r="AA649" s="1446"/>
      <c r="AB649" s="1394"/>
      <c r="AC649" s="1431"/>
      <c r="AD649" s="418">
        <f>IF(O649=O648,0,IF(O649=O647,0,IF(O649=O646,0,1)))</f>
        <v>0</v>
      </c>
      <c r="AE649" s="418" t="s">
        <v>486</v>
      </c>
      <c r="AF649" s="418" t="str">
        <f t="shared" si="29"/>
        <v>??</v>
      </c>
      <c r="AG649" s="454">
        <f t="shared" si="38"/>
        <v>0</v>
      </c>
      <c r="AH649" s="418">
        <f>IF(M649=M648,0,IF(M649=M647,0,IF(M649=M646,0,1)))</f>
        <v>0</v>
      </c>
    </row>
    <row r="650" spans="1:34" ht="12.95" customHeight="1" thickTop="1" thickBot="1">
      <c r="A650" s="1418"/>
      <c r="B650" s="1402"/>
      <c r="C650" s="1421"/>
      <c r="D650" s="1424"/>
      <c r="E650" s="1427"/>
      <c r="F650" s="1402"/>
      <c r="G650" s="1402"/>
      <c r="H650" s="1405"/>
      <c r="I650" s="1399"/>
      <c r="J650" s="1402"/>
      <c r="K650" s="1402"/>
      <c r="L650" s="1408"/>
      <c r="M650" s="455"/>
      <c r="N650" s="456"/>
      <c r="O650" s="457"/>
      <c r="P650" s="458"/>
      <c r="Q650" s="458"/>
      <c r="R650" s="459"/>
      <c r="S650" s="459"/>
      <c r="T650" s="459"/>
      <c r="U650" s="459"/>
      <c r="V650" s="459"/>
      <c r="W650" s="458"/>
      <c r="X650" s="1411"/>
      <c r="Y650" s="1411"/>
      <c r="Z650" s="1451"/>
      <c r="AA650" s="1446"/>
      <c r="AB650" s="1394"/>
      <c r="AC650" s="1431"/>
      <c r="AD650" s="418">
        <f>IF(O650=O649,0,IF(O650=O648,0,IF(O650=O647,0,IF(O650=O646,0,1))))</f>
        <v>0</v>
      </c>
      <c r="AE650" s="418" t="s">
        <v>486</v>
      </c>
      <c r="AF650" s="418" t="str">
        <f t="shared" si="29"/>
        <v>??</v>
      </c>
      <c r="AG650" s="454">
        <f t="shared" si="38"/>
        <v>0</v>
      </c>
      <c r="AH650" s="418">
        <f>IF(M650=M649,0,IF(M650=M648,0,IF(M650=M647,0,IF(M650=M646,0,1))))</f>
        <v>0</v>
      </c>
    </row>
    <row r="651" spans="1:34" ht="12.95" customHeight="1" thickTop="1" thickBot="1">
      <c r="A651" s="1418"/>
      <c r="B651" s="1402"/>
      <c r="C651" s="1421"/>
      <c r="D651" s="1424"/>
      <c r="E651" s="1427"/>
      <c r="F651" s="1402"/>
      <c r="G651" s="1402"/>
      <c r="H651" s="1405"/>
      <c r="I651" s="1399"/>
      <c r="J651" s="1402"/>
      <c r="K651" s="1402"/>
      <c r="L651" s="1408"/>
      <c r="M651" s="455"/>
      <c r="N651" s="456"/>
      <c r="O651" s="457"/>
      <c r="P651" s="458"/>
      <c r="Q651" s="458"/>
      <c r="R651" s="459"/>
      <c r="S651" s="459"/>
      <c r="T651" s="459"/>
      <c r="U651" s="459"/>
      <c r="V651" s="459"/>
      <c r="W651" s="458"/>
      <c r="X651" s="1411"/>
      <c r="Y651" s="1411"/>
      <c r="Z651" s="1434" t="str">
        <f>IF(Z646=0,"",IF(Z646&gt;11,"błąd",""))</f>
        <v/>
      </c>
      <c r="AA651" s="1446"/>
      <c r="AB651" s="1394"/>
      <c r="AC651" s="1431"/>
      <c r="AD651" s="418">
        <f>IF(O651=O650,0,IF(O651=O649,0,IF(O651=O648,0,IF(O651=O647,0,IF(O651=O646,0,1)))))</f>
        <v>0</v>
      </c>
      <c r="AE651" s="418" t="s">
        <v>486</v>
      </c>
      <c r="AF651" s="418" t="str">
        <f t="shared" si="29"/>
        <v>??</v>
      </c>
      <c r="AG651" s="454">
        <f t="shared" si="38"/>
        <v>0</v>
      </c>
      <c r="AH651" s="418">
        <f>IF(M651=M650,0,IF(M651=M649,0,IF(M651=M648,0,IF(M651=M647,0,IF(M651=M646,0,1)))))</f>
        <v>0</v>
      </c>
    </row>
    <row r="652" spans="1:34" ht="12.95" customHeight="1" thickTop="1" thickBot="1">
      <c r="A652" s="1418"/>
      <c r="B652" s="1402"/>
      <c r="C652" s="1421"/>
      <c r="D652" s="1424"/>
      <c r="E652" s="1427"/>
      <c r="F652" s="1402"/>
      <c r="G652" s="1402"/>
      <c r="H652" s="1405"/>
      <c r="I652" s="1399"/>
      <c r="J652" s="1402"/>
      <c r="K652" s="1402"/>
      <c r="L652" s="1408"/>
      <c r="M652" s="455"/>
      <c r="N652" s="456"/>
      <c r="O652" s="457"/>
      <c r="P652" s="458"/>
      <c r="Q652" s="458"/>
      <c r="R652" s="459"/>
      <c r="S652" s="459"/>
      <c r="T652" s="459"/>
      <c r="U652" s="459"/>
      <c r="V652" s="459"/>
      <c r="W652" s="458"/>
      <c r="X652" s="1411"/>
      <c r="Y652" s="1411"/>
      <c r="Z652" s="1434"/>
      <c r="AA652" s="1446"/>
      <c r="AB652" s="1394"/>
      <c r="AC652" s="1431"/>
      <c r="AD652" s="418">
        <f>IF(O652=O651,0,IF(O652=O650,0,IF(O652=O649,0,IF(O652=O648,0,IF(O652=O647,0,IF(O652=O646,0,1))))))</f>
        <v>0</v>
      </c>
      <c r="AE652" s="418" t="s">
        <v>486</v>
      </c>
      <c r="AF652" s="418" t="str">
        <f t="shared" si="29"/>
        <v>??</v>
      </c>
      <c r="AG652" s="454">
        <f t="shared" si="38"/>
        <v>0</v>
      </c>
      <c r="AH652" s="418">
        <f>IF(M652=M651,0,IF(M652=M650,0,IF(M652=M649,0,IF(M652=M648,0,IF(M652=M647,0,IF(M652=M646,0,1))))))</f>
        <v>0</v>
      </c>
    </row>
    <row r="653" spans="1:34" ht="12.95" customHeight="1" thickTop="1" thickBot="1">
      <c r="A653" s="1419"/>
      <c r="B653" s="1403"/>
      <c r="C653" s="1422"/>
      <c r="D653" s="1425"/>
      <c r="E653" s="1428"/>
      <c r="F653" s="1403"/>
      <c r="G653" s="1403"/>
      <c r="H653" s="1406"/>
      <c r="I653" s="1400"/>
      <c r="J653" s="1403"/>
      <c r="K653" s="1403"/>
      <c r="L653" s="1409"/>
      <c r="M653" s="462"/>
      <c r="N653" s="463"/>
      <c r="O653" s="464"/>
      <c r="P653" s="465"/>
      <c r="Q653" s="465"/>
      <c r="R653" s="466"/>
      <c r="S653" s="466"/>
      <c r="T653" s="466"/>
      <c r="U653" s="466"/>
      <c r="V653" s="466"/>
      <c r="W653" s="465"/>
      <c r="X653" s="1412"/>
      <c r="Y653" s="1412"/>
      <c r="Z653" s="1435"/>
      <c r="AA653" s="1446"/>
      <c r="AB653" s="1395"/>
      <c r="AC653" s="1431"/>
      <c r="AD653" s="418">
        <f>IF(O653=O652,0,IF(O653=O651,0,IF(O653=O650,0,IF(O653=O649,0,IF(O653=O648,0,IF(O653=O647,0,IF(O653=O646,0,1)))))))</f>
        <v>0</v>
      </c>
      <c r="AE653" s="418" t="s">
        <v>486</v>
      </c>
      <c r="AF653" s="418" t="str">
        <f t="shared" si="29"/>
        <v>??</v>
      </c>
      <c r="AG653" s="454">
        <f t="shared" si="38"/>
        <v>0</v>
      </c>
      <c r="AH653" s="418">
        <f>IF(M653=M652,0,IF(M653=M651,0,IF(M653=M650,0,IF(M653=M649,0,IF(M653=M648,0,IF(M653=M647,0,IF(M653=M646,0,1)))))))</f>
        <v>0</v>
      </c>
    </row>
    <row r="654" spans="1:34" ht="12.95" customHeight="1" thickTop="1" thickBot="1">
      <c r="A654" s="1417"/>
      <c r="B654" s="1401"/>
      <c r="C654" s="1420"/>
      <c r="D654" s="1423"/>
      <c r="E654" s="1426"/>
      <c r="F654" s="1402"/>
      <c r="G654" s="1401"/>
      <c r="H654" s="1404"/>
      <c r="I654" s="446" t="s">
        <v>98</v>
      </c>
      <c r="J654" s="1402"/>
      <c r="K654" s="1401"/>
      <c r="L654" s="1407"/>
      <c r="M654" s="447"/>
      <c r="N654" s="448"/>
      <c r="O654" s="449"/>
      <c r="P654" s="450"/>
      <c r="Q654" s="450"/>
      <c r="R654" s="451"/>
      <c r="S654" s="451"/>
      <c r="T654" s="451"/>
      <c r="U654" s="451"/>
      <c r="V654" s="451"/>
      <c r="W654" s="450"/>
      <c r="X654" s="1410">
        <f>SUM(R654:W661)</f>
        <v>0</v>
      </c>
      <c r="Y654" s="1410">
        <f t="shared" ref="Y654" si="39">IF(X654&gt;0,20,0)</f>
        <v>0</v>
      </c>
      <c r="Z654" s="1450">
        <f>IF((X654-Y654)&gt;=0,X654-Y654,0)</f>
        <v>0</v>
      </c>
      <c r="AA654" s="1447">
        <f>IF(X654&lt;Y654,X654,Y654)/IF(Y654=0,1,Y654)</f>
        <v>0</v>
      </c>
      <c r="AB654" s="1393" t="str">
        <f>IF(AA654=1,"pe",IF(AA654&gt;0,"ne",""))</f>
        <v/>
      </c>
      <c r="AC654" s="1431"/>
      <c r="AD654" s="418">
        <v>1</v>
      </c>
      <c r="AE654" s="418" t="s">
        <v>486</v>
      </c>
      <c r="AF654" s="418" t="str">
        <f t="shared" si="29"/>
        <v>??</v>
      </c>
      <c r="AG654" s="454">
        <f>$C654</f>
        <v>0</v>
      </c>
      <c r="AH654" s="419">
        <v>1</v>
      </c>
    </row>
    <row r="655" spans="1:34" ht="12.95" customHeight="1" thickTop="1" thickBot="1">
      <c r="A655" s="1418"/>
      <c r="B655" s="1402"/>
      <c r="C655" s="1421"/>
      <c r="D655" s="1424"/>
      <c r="E655" s="1427"/>
      <c r="F655" s="1402"/>
      <c r="G655" s="1402"/>
      <c r="H655" s="1405"/>
      <c r="I655" s="1399"/>
      <c r="J655" s="1402"/>
      <c r="K655" s="1402"/>
      <c r="L655" s="1408"/>
      <c r="M655" s="455"/>
      <c r="N655" s="456"/>
      <c r="O655" s="457"/>
      <c r="P655" s="458"/>
      <c r="Q655" s="458"/>
      <c r="R655" s="459"/>
      <c r="S655" s="459"/>
      <c r="T655" s="459"/>
      <c r="U655" s="459"/>
      <c r="V655" s="459"/>
      <c r="W655" s="458"/>
      <c r="X655" s="1411"/>
      <c r="Y655" s="1411"/>
      <c r="Z655" s="1451"/>
      <c r="AA655" s="1448"/>
      <c r="AB655" s="1394"/>
      <c r="AC655" s="1431"/>
      <c r="AD655" s="418">
        <f>IF(O655=O654,0,1)</f>
        <v>0</v>
      </c>
      <c r="AE655" s="418" t="s">
        <v>486</v>
      </c>
      <c r="AF655" s="418" t="str">
        <f t="shared" si="29"/>
        <v>??</v>
      </c>
      <c r="AG655" s="454">
        <f>AG654</f>
        <v>0</v>
      </c>
      <c r="AH655" s="418">
        <f>IF(M655=M654,0,1)</f>
        <v>0</v>
      </c>
    </row>
    <row r="656" spans="1:34" ht="12.95" customHeight="1" thickTop="1" thickBot="1">
      <c r="A656" s="1418"/>
      <c r="B656" s="1402"/>
      <c r="C656" s="1421"/>
      <c r="D656" s="1424"/>
      <c r="E656" s="1427"/>
      <c r="F656" s="1402"/>
      <c r="G656" s="1402"/>
      <c r="H656" s="1405"/>
      <c r="I656" s="1399"/>
      <c r="J656" s="1402"/>
      <c r="K656" s="1402"/>
      <c r="L656" s="1408"/>
      <c r="M656" s="455"/>
      <c r="N656" s="456"/>
      <c r="O656" s="457"/>
      <c r="P656" s="458"/>
      <c r="Q656" s="458"/>
      <c r="R656" s="459"/>
      <c r="S656" s="459"/>
      <c r="T656" s="459"/>
      <c r="U656" s="459"/>
      <c r="V656" s="459"/>
      <c r="W656" s="458"/>
      <c r="X656" s="1411"/>
      <c r="Y656" s="1411"/>
      <c r="Z656" s="1451"/>
      <c r="AA656" s="1448"/>
      <c r="AB656" s="1394"/>
      <c r="AC656" s="1431"/>
      <c r="AD656" s="418">
        <f>IF(O656=O655,0,IF(O656=O654,0,1))</f>
        <v>0</v>
      </c>
      <c r="AE656" s="418" t="s">
        <v>486</v>
      </c>
      <c r="AF656" s="418" t="str">
        <f t="shared" si="29"/>
        <v>??</v>
      </c>
      <c r="AG656" s="454">
        <f t="shared" si="38"/>
        <v>0</v>
      </c>
      <c r="AH656" s="418">
        <f>IF(M656=M655,0,IF(M656=M654,0,1))</f>
        <v>0</v>
      </c>
    </row>
    <row r="657" spans="1:35" ht="12.95" customHeight="1" thickTop="1" thickBot="1">
      <c r="A657" s="1418"/>
      <c r="B657" s="1402"/>
      <c r="C657" s="1421"/>
      <c r="D657" s="1424"/>
      <c r="E657" s="1427"/>
      <c r="F657" s="1402"/>
      <c r="G657" s="1402"/>
      <c r="H657" s="1405"/>
      <c r="I657" s="1399"/>
      <c r="J657" s="1402"/>
      <c r="K657" s="1402"/>
      <c r="L657" s="1408"/>
      <c r="M657" s="455"/>
      <c r="N657" s="456"/>
      <c r="O657" s="457"/>
      <c r="P657" s="458"/>
      <c r="Q657" s="458"/>
      <c r="R657" s="459"/>
      <c r="S657" s="459"/>
      <c r="T657" s="459"/>
      <c r="U657" s="459"/>
      <c r="V657" s="459"/>
      <c r="W657" s="458"/>
      <c r="X657" s="1411"/>
      <c r="Y657" s="1411"/>
      <c r="Z657" s="1451"/>
      <c r="AA657" s="1448"/>
      <c r="AB657" s="1394"/>
      <c r="AC657" s="1431"/>
      <c r="AD657" s="418">
        <f>IF(O657=O656,0,IF(O657=O655,0,IF(O657=O654,0,1)))</f>
        <v>0</v>
      </c>
      <c r="AE657" s="418" t="s">
        <v>486</v>
      </c>
      <c r="AF657" s="418" t="str">
        <f t="shared" si="29"/>
        <v>??</v>
      </c>
      <c r="AG657" s="454">
        <f t="shared" si="38"/>
        <v>0</v>
      </c>
      <c r="AH657" s="418">
        <f>IF(M657=M656,0,IF(M657=M655,0,IF(M657=M654,0,1)))</f>
        <v>0</v>
      </c>
    </row>
    <row r="658" spans="1:35" ht="12.95" customHeight="1" thickTop="1" thickBot="1">
      <c r="A658" s="1418"/>
      <c r="B658" s="1402"/>
      <c r="C658" s="1421"/>
      <c r="D658" s="1424"/>
      <c r="E658" s="1427"/>
      <c r="F658" s="1402"/>
      <c r="G658" s="1402"/>
      <c r="H658" s="1405"/>
      <c r="I658" s="1399"/>
      <c r="J658" s="1402"/>
      <c r="K658" s="1402"/>
      <c r="L658" s="1408"/>
      <c r="M658" s="455"/>
      <c r="N658" s="456"/>
      <c r="O658" s="457"/>
      <c r="P658" s="458"/>
      <c r="Q658" s="458"/>
      <c r="R658" s="459"/>
      <c r="S658" s="459"/>
      <c r="T658" s="459"/>
      <c r="U658" s="459"/>
      <c r="V658" s="459"/>
      <c r="W658" s="458"/>
      <c r="X658" s="1411"/>
      <c r="Y658" s="1411"/>
      <c r="Z658" s="1451"/>
      <c r="AA658" s="1448"/>
      <c r="AB658" s="1394"/>
      <c r="AC658" s="1431"/>
      <c r="AD658" s="418">
        <f>IF(O658=O657,0,IF(O658=O656,0,IF(O658=O655,0,IF(O658=O654,0,1))))</f>
        <v>0</v>
      </c>
      <c r="AE658" s="418" t="s">
        <v>486</v>
      </c>
      <c r="AF658" s="418" t="str">
        <f t="shared" si="29"/>
        <v>??</v>
      </c>
      <c r="AG658" s="454">
        <f t="shared" si="38"/>
        <v>0</v>
      </c>
      <c r="AH658" s="418">
        <f>IF(M658=M657,0,IF(M658=M656,0,IF(M658=M655,0,IF(M658=M654,0,1))))</f>
        <v>0</v>
      </c>
    </row>
    <row r="659" spans="1:35" ht="12.95" customHeight="1" thickTop="1" thickBot="1">
      <c r="A659" s="1418"/>
      <c r="B659" s="1402"/>
      <c r="C659" s="1421"/>
      <c r="D659" s="1424"/>
      <c r="E659" s="1427"/>
      <c r="F659" s="1402"/>
      <c r="G659" s="1402"/>
      <c r="H659" s="1405"/>
      <c r="I659" s="1399"/>
      <c r="J659" s="1402"/>
      <c r="K659" s="1402"/>
      <c r="L659" s="1408"/>
      <c r="M659" s="455"/>
      <c r="N659" s="456"/>
      <c r="O659" s="457"/>
      <c r="P659" s="458"/>
      <c r="Q659" s="458"/>
      <c r="R659" s="459"/>
      <c r="S659" s="459"/>
      <c r="T659" s="459"/>
      <c r="U659" s="459"/>
      <c r="V659" s="459"/>
      <c r="W659" s="458"/>
      <c r="X659" s="1411"/>
      <c r="Y659" s="1411"/>
      <c r="Z659" s="1434" t="str">
        <f>IF(Z654=0,"",IF(Z654&gt;11,"błąd",""))</f>
        <v/>
      </c>
      <c r="AA659" s="1448"/>
      <c r="AB659" s="1394"/>
      <c r="AC659" s="1431"/>
      <c r="AD659" s="418">
        <f>IF(O659=O658,0,IF(O659=O657,0,IF(O659=O656,0,IF(O659=O655,0,IF(O659=O654,0,1)))))</f>
        <v>0</v>
      </c>
      <c r="AE659" s="418" t="s">
        <v>486</v>
      </c>
      <c r="AF659" s="418" t="str">
        <f t="shared" si="29"/>
        <v>??</v>
      </c>
      <c r="AG659" s="454">
        <f t="shared" si="38"/>
        <v>0</v>
      </c>
      <c r="AH659" s="418">
        <f>IF(M659=M658,0,IF(M659=M657,0,IF(M659=M656,0,IF(M659=M655,0,IF(M659=M654,0,1)))))</f>
        <v>0</v>
      </c>
    </row>
    <row r="660" spans="1:35" ht="12.95" customHeight="1" thickTop="1" thickBot="1">
      <c r="A660" s="1418"/>
      <c r="B660" s="1402"/>
      <c r="C660" s="1421"/>
      <c r="D660" s="1424"/>
      <c r="E660" s="1427"/>
      <c r="F660" s="1402"/>
      <c r="G660" s="1402"/>
      <c r="H660" s="1405"/>
      <c r="I660" s="1399"/>
      <c r="J660" s="1402"/>
      <c r="K660" s="1402"/>
      <c r="L660" s="1408"/>
      <c r="M660" s="455"/>
      <c r="N660" s="456"/>
      <c r="O660" s="457"/>
      <c r="P660" s="458"/>
      <c r="Q660" s="458"/>
      <c r="R660" s="459"/>
      <c r="S660" s="459"/>
      <c r="T660" s="459"/>
      <c r="U660" s="459"/>
      <c r="V660" s="459"/>
      <c r="W660" s="458"/>
      <c r="X660" s="1411"/>
      <c r="Y660" s="1411"/>
      <c r="Z660" s="1434"/>
      <c r="AA660" s="1448"/>
      <c r="AB660" s="1394"/>
      <c r="AC660" s="1431"/>
      <c r="AD660" s="418">
        <f>IF(O660=O659,0,IF(O660=O658,0,IF(O660=O657,0,IF(O660=O656,0,IF(O660=O655,0,IF(O660=O654,0,1))))))</f>
        <v>0</v>
      </c>
      <c r="AE660" s="418" t="s">
        <v>486</v>
      </c>
      <c r="AF660" s="418" t="str">
        <f t="shared" si="29"/>
        <v>??</v>
      </c>
      <c r="AG660" s="454">
        <f t="shared" si="38"/>
        <v>0</v>
      </c>
      <c r="AH660" s="418">
        <f>IF(M660=M659,0,IF(M660=M658,0,IF(M660=M657,0,IF(M660=M656,0,IF(M660=M655,0,IF(M660=M654,0,1))))))</f>
        <v>0</v>
      </c>
    </row>
    <row r="661" spans="1:35" ht="12.95" customHeight="1" thickTop="1" thickBot="1">
      <c r="A661" s="1419"/>
      <c r="B661" s="1403"/>
      <c r="C661" s="1422"/>
      <c r="D661" s="1425"/>
      <c r="E661" s="1428"/>
      <c r="F661" s="1403"/>
      <c r="G661" s="1403"/>
      <c r="H661" s="1406"/>
      <c r="I661" s="1400"/>
      <c r="J661" s="1403"/>
      <c r="K661" s="1403"/>
      <c r="L661" s="1409"/>
      <c r="M661" s="462"/>
      <c r="N661" s="463"/>
      <c r="O661" s="464"/>
      <c r="P661" s="465"/>
      <c r="Q661" s="465"/>
      <c r="R661" s="466"/>
      <c r="S661" s="466"/>
      <c r="T661" s="466"/>
      <c r="U661" s="466"/>
      <c r="V661" s="466"/>
      <c r="W661" s="465"/>
      <c r="X661" s="1412"/>
      <c r="Y661" s="1412"/>
      <c r="Z661" s="1435"/>
      <c r="AA661" s="1449"/>
      <c r="AB661" s="1395"/>
      <c r="AC661" s="1431"/>
      <c r="AD661" s="418">
        <f>IF(O661=O660,0,IF(O661=O659,0,IF(O661=O658,0,IF(O661=O657,0,IF(O661=O656,0,IF(O661=O655,0,IF(O661=O654,0,1)))))))</f>
        <v>0</v>
      </c>
      <c r="AE661" s="418" t="s">
        <v>486</v>
      </c>
      <c r="AF661" s="418" t="str">
        <f t="shared" si="29"/>
        <v>??</v>
      </c>
      <c r="AG661" s="454">
        <f t="shared" si="38"/>
        <v>0</v>
      </c>
      <c r="AH661" s="418">
        <f>IF(M661=M660,0,IF(M661=M659,0,IF(M661=M658,0,IF(M661=M657,0,IF(M661=M656,0,IF(M661=M655,0,IF(M661=M654,0,1)))))))</f>
        <v>0</v>
      </c>
    </row>
    <row r="662" spans="1:35" ht="17.25" customHeight="1" thickTop="1" thickBot="1">
      <c r="A662" s="469"/>
      <c r="B662" s="470"/>
      <c r="C662" s="491" t="s">
        <v>487</v>
      </c>
      <c r="D662" s="479"/>
      <c r="E662" s="479"/>
      <c r="F662" s="492"/>
      <c r="G662" s="492"/>
      <c r="H662" s="493"/>
      <c r="I662" s="479"/>
      <c r="J662" s="492"/>
      <c r="K662" s="492"/>
      <c r="L662" s="492"/>
      <c r="M662" s="494"/>
      <c r="N662" s="480"/>
      <c r="O662" s="495"/>
      <c r="P662" s="470"/>
      <c r="Q662" s="470"/>
      <c r="R662" s="493"/>
      <c r="S662" s="493"/>
      <c r="T662" s="493"/>
      <c r="U662" s="493"/>
      <c r="V662" s="493"/>
      <c r="W662" s="481"/>
      <c r="X662" s="540">
        <f>SUM(X663:X666)</f>
        <v>0</v>
      </c>
      <c r="Y662" s="540"/>
      <c r="Z662" s="541">
        <f>SUM(Z663:Z666)</f>
        <v>0</v>
      </c>
      <c r="AA662" s="540">
        <f>SUM(AA663:AA666)</f>
        <v>0</v>
      </c>
      <c r="AB662" s="444"/>
      <c r="AC662" s="499" t="s">
        <v>475</v>
      </c>
      <c r="AF662" s="418" t="str">
        <f t="shared" si="29"/>
        <v>??</v>
      </c>
    </row>
    <row r="663" spans="1:35" s="436" customFormat="1" ht="15" customHeight="1" thickTop="1">
      <c r="A663" s="500"/>
      <c r="B663" s="501"/>
      <c r="C663" s="502"/>
      <c r="D663" s="503"/>
      <c r="E663" s="504"/>
      <c r="F663" s="503"/>
      <c r="G663" s="503"/>
      <c r="H663" s="505"/>
      <c r="I663" s="503"/>
      <c r="J663" s="501"/>
      <c r="K663" s="501"/>
      <c r="L663" s="501"/>
      <c r="M663" s="447"/>
      <c r="N663" s="448"/>
      <c r="O663" s="449"/>
      <c r="P663" s="450"/>
      <c r="Q663" s="450"/>
      <c r="R663" s="542"/>
      <c r="S663" s="542"/>
      <c r="T663" s="542"/>
      <c r="U663" s="542"/>
      <c r="V663" s="542"/>
      <c r="W663" s="543"/>
      <c r="X663" s="452">
        <f>W663</f>
        <v>0</v>
      </c>
      <c r="Y663" s="452">
        <f>IF(X663&gt;0,26,0)</f>
        <v>0</v>
      </c>
      <c r="Z663" s="509">
        <f>IF(X663&lt;=26,0,X663-Y663)</f>
        <v>0</v>
      </c>
      <c r="AA663" s="488">
        <f>IF(X663&lt;Y663,X663,Y663)/IF(Y663=0,1,Y663)</f>
        <v>0</v>
      </c>
      <c r="AB663" s="453" t="str">
        <f>IF(AA663=1,"pe",IF(AA663&gt;0,"ne",""))</f>
        <v/>
      </c>
      <c r="AC663" s="544"/>
      <c r="AD663" s="435">
        <v>1</v>
      </c>
      <c r="AE663" s="435" t="s">
        <v>488</v>
      </c>
      <c r="AF663" s="418" t="str">
        <f t="shared" si="29"/>
        <v>??</v>
      </c>
      <c r="AG663" s="545">
        <f>C663</f>
        <v>0</v>
      </c>
      <c r="AH663" s="418">
        <v>1</v>
      </c>
      <c r="AI663" s="511" t="str">
        <f>IF(Z663&gt;13,"Błąd","")</f>
        <v/>
      </c>
    </row>
    <row r="664" spans="1:35" s="436" customFormat="1" ht="15" customHeight="1">
      <c r="A664" s="512"/>
      <c r="B664" s="513"/>
      <c r="C664" s="514"/>
      <c r="D664" s="515"/>
      <c r="E664" s="516"/>
      <c r="F664" s="515"/>
      <c r="G664" s="515"/>
      <c r="H664" s="517"/>
      <c r="I664" s="515"/>
      <c r="J664" s="513"/>
      <c r="K664" s="513"/>
      <c r="L664" s="513"/>
      <c r="M664" s="455"/>
      <c r="N664" s="518"/>
      <c r="O664" s="457"/>
      <c r="P664" s="458"/>
      <c r="Q664" s="458"/>
      <c r="R664" s="526"/>
      <c r="S664" s="526"/>
      <c r="T664" s="526"/>
      <c r="U664" s="526"/>
      <c r="V664" s="526"/>
      <c r="W664" s="546"/>
      <c r="X664" s="520">
        <f>W664</f>
        <v>0</v>
      </c>
      <c r="Y664" s="520">
        <f>IF(X664&gt;0,26,0)</f>
        <v>0</v>
      </c>
      <c r="Z664" s="522">
        <f>IF(X664&lt;=26,0,X664-Y664)</f>
        <v>0</v>
      </c>
      <c r="AA664" s="523">
        <f>IF(X664&lt;Y664,X664,Y664)/IF(Y664=0,1,Y664)</f>
        <v>0</v>
      </c>
      <c r="AB664" s="524" t="str">
        <f>IF(AA664=1,"pe",IF(AA664&gt;0,"ne",""))</f>
        <v/>
      </c>
      <c r="AC664" s="547"/>
      <c r="AD664" s="435">
        <v>1</v>
      </c>
      <c r="AE664" s="435" t="s">
        <v>488</v>
      </c>
      <c r="AF664" s="418" t="str">
        <f t="shared" si="29"/>
        <v>??</v>
      </c>
      <c r="AG664" s="545">
        <f>C664</f>
        <v>0</v>
      </c>
      <c r="AH664" s="418">
        <v>1</v>
      </c>
      <c r="AI664" s="511" t="str">
        <f>IF(Z664&gt;13,"Błąd","")</f>
        <v/>
      </c>
    </row>
    <row r="665" spans="1:35" s="436" customFormat="1" ht="15" customHeight="1">
      <c r="A665" s="512"/>
      <c r="B665" s="513"/>
      <c r="C665" s="514"/>
      <c r="D665" s="515"/>
      <c r="E665" s="516"/>
      <c r="F665" s="515"/>
      <c r="G665" s="515"/>
      <c r="H665" s="517"/>
      <c r="I665" s="515"/>
      <c r="J665" s="513"/>
      <c r="K665" s="513"/>
      <c r="L665" s="513"/>
      <c r="M665" s="455"/>
      <c r="N665" s="518"/>
      <c r="O665" s="457"/>
      <c r="P665" s="458"/>
      <c r="Q665" s="458"/>
      <c r="R665" s="526"/>
      <c r="S665" s="526"/>
      <c r="T665" s="526"/>
      <c r="U665" s="526"/>
      <c r="V665" s="526"/>
      <c r="W665" s="546"/>
      <c r="X665" s="520">
        <f>W665</f>
        <v>0</v>
      </c>
      <c r="Y665" s="520">
        <f>IF(X665&gt;0,26,0)</f>
        <v>0</v>
      </c>
      <c r="Z665" s="522">
        <f>IF(X665&lt;=26,0,X665-Y665)</f>
        <v>0</v>
      </c>
      <c r="AA665" s="523">
        <f>IF(X665&lt;Y665,X665,Y665)/IF(Y665=0,1,Y665)</f>
        <v>0</v>
      </c>
      <c r="AB665" s="524" t="str">
        <f>IF(AA665=1,"pe",IF(AA665&gt;0,"ne",""))</f>
        <v/>
      </c>
      <c r="AC665" s="547"/>
      <c r="AD665" s="435">
        <v>1</v>
      </c>
      <c r="AE665" s="435" t="s">
        <v>488</v>
      </c>
      <c r="AF665" s="418" t="str">
        <f t="shared" si="29"/>
        <v>??</v>
      </c>
      <c r="AG665" s="545">
        <f>C665</f>
        <v>0</v>
      </c>
      <c r="AH665" s="418">
        <v>1</v>
      </c>
      <c r="AI665" s="511" t="str">
        <f>IF(Z665&gt;13,"Błąd","")</f>
        <v/>
      </c>
    </row>
    <row r="666" spans="1:35" s="436" customFormat="1" ht="15" customHeight="1" thickBot="1">
      <c r="A666" s="527"/>
      <c r="B666" s="548"/>
      <c r="C666" s="528"/>
      <c r="D666" s="529"/>
      <c r="E666" s="516"/>
      <c r="F666" s="529"/>
      <c r="G666" s="529"/>
      <c r="H666" s="530"/>
      <c r="I666" s="515"/>
      <c r="J666" s="513"/>
      <c r="K666" s="513"/>
      <c r="L666" s="513"/>
      <c r="M666" s="462"/>
      <c r="N666" s="518"/>
      <c r="O666" s="464"/>
      <c r="P666" s="465"/>
      <c r="Q666" s="531"/>
      <c r="R666" s="532"/>
      <c r="S666" s="532"/>
      <c r="T666" s="532"/>
      <c r="U666" s="532"/>
      <c r="V666" s="532"/>
      <c r="W666" s="549"/>
      <c r="X666" s="467">
        <f>W666</f>
        <v>0</v>
      </c>
      <c r="Y666" s="467">
        <f>IF(X666&gt;0,26,0)</f>
        <v>0</v>
      </c>
      <c r="Z666" s="550">
        <f>IF(X666&lt;=26,0,X666-Y666)</f>
        <v>0</v>
      </c>
      <c r="AA666" s="490">
        <f>IF(X666&lt;Y666,X666,Y666)/IF(Y666=0,1,Y666)</f>
        <v>0</v>
      </c>
      <c r="AB666" s="468" t="str">
        <f>IF(AA666=1,"pe",IF(AA666&gt;0,"ne",""))</f>
        <v/>
      </c>
      <c r="AC666" s="551"/>
      <c r="AD666" s="435">
        <v>1</v>
      </c>
      <c r="AE666" s="435" t="s">
        <v>488</v>
      </c>
      <c r="AF666" s="418" t="str">
        <f t="shared" ref="AF666:AF721" si="40">$C$1</f>
        <v>??</v>
      </c>
      <c r="AG666" s="545">
        <f>C666</f>
        <v>0</v>
      </c>
      <c r="AH666" s="418">
        <v>1</v>
      </c>
      <c r="AI666" s="511" t="str">
        <f>IF(Z666&gt;13,"Błąd","")</f>
        <v/>
      </c>
    </row>
    <row r="667" spans="1:35" ht="18" thickTop="1" thickBot="1">
      <c r="A667" s="469"/>
      <c r="B667" s="537"/>
      <c r="C667" s="491" t="s">
        <v>489</v>
      </c>
      <c r="D667" s="479"/>
      <c r="E667" s="479"/>
      <c r="F667" s="492"/>
      <c r="G667" s="492"/>
      <c r="H667" s="493"/>
      <c r="I667" s="479"/>
      <c r="J667" s="492"/>
      <c r="K667" s="492"/>
      <c r="L667" s="492"/>
      <c r="M667" s="494"/>
      <c r="N667" s="480"/>
      <c r="O667" s="495"/>
      <c r="P667" s="470"/>
      <c r="Q667" s="470"/>
      <c r="R667" s="493"/>
      <c r="S667" s="493"/>
      <c r="T667" s="493"/>
      <c r="U667" s="493"/>
      <c r="V667" s="493"/>
      <c r="W667" s="470"/>
      <c r="X667" s="540">
        <f>SUM(X668:X670)</f>
        <v>0</v>
      </c>
      <c r="Y667" s="540"/>
      <c r="Z667" s="541">
        <f>SUM(Z668:Z670)</f>
        <v>0</v>
      </c>
      <c r="AA667" s="540">
        <f>SUM(AA668:AA670)</f>
        <v>0</v>
      </c>
      <c r="AB667" s="444"/>
      <c r="AC667" s="499" t="s">
        <v>475</v>
      </c>
      <c r="AF667" s="418" t="str">
        <f t="shared" si="40"/>
        <v>??</v>
      </c>
      <c r="AH667" s="418"/>
    </row>
    <row r="668" spans="1:35" s="436" customFormat="1" ht="17.25" customHeight="1" thickTop="1">
      <c r="A668" s="500"/>
      <c r="B668" s="501"/>
      <c r="C668" s="502"/>
      <c r="D668" s="503"/>
      <c r="E668" s="504"/>
      <c r="F668" s="503"/>
      <c r="G668" s="503"/>
      <c r="H668" s="505"/>
      <c r="I668" s="503"/>
      <c r="J668" s="501"/>
      <c r="K668" s="501"/>
      <c r="L668" s="501"/>
      <c r="M668" s="447"/>
      <c r="N668" s="448"/>
      <c r="O668" s="449"/>
      <c r="P668" s="450"/>
      <c r="Q668" s="450"/>
      <c r="R668" s="542"/>
      <c r="S668" s="542"/>
      <c r="T668" s="542"/>
      <c r="U668" s="542"/>
      <c r="V668" s="542"/>
      <c r="W668" s="543"/>
      <c r="X668" s="452">
        <f>W668</f>
        <v>0</v>
      </c>
      <c r="Y668" s="452">
        <f>IF(X668&gt;0,30,0)</f>
        <v>0</v>
      </c>
      <c r="Z668" s="509">
        <f>IF(X668&lt;=30,0,X668-Y668)</f>
        <v>0</v>
      </c>
      <c r="AA668" s="488">
        <f>IF(X668&lt;Y668,X668,Y668)/IF(Y668=0,1,Y668)</f>
        <v>0</v>
      </c>
      <c r="AB668" s="453" t="str">
        <f>IF(AA668=1,"pe",IF(AA668&gt;0,"ne",""))</f>
        <v/>
      </c>
      <c r="AC668" s="544"/>
      <c r="AD668" s="435">
        <v>1</v>
      </c>
      <c r="AE668" s="435" t="s">
        <v>490</v>
      </c>
      <c r="AF668" s="418" t="str">
        <f t="shared" si="40"/>
        <v>??</v>
      </c>
      <c r="AG668" s="545">
        <f>C668</f>
        <v>0</v>
      </c>
      <c r="AH668" s="418">
        <v>1</v>
      </c>
      <c r="AI668" s="511" t="str">
        <f>IF(Z668&gt;15,"Błąd","")</f>
        <v/>
      </c>
    </row>
    <row r="669" spans="1:35" s="436" customFormat="1" ht="16.5" customHeight="1">
      <c r="A669" s="512"/>
      <c r="B669" s="513"/>
      <c r="C669" s="514"/>
      <c r="D669" s="515"/>
      <c r="E669" s="516"/>
      <c r="F669" s="515"/>
      <c r="G669" s="515"/>
      <c r="H669" s="517"/>
      <c r="I669" s="515"/>
      <c r="J669" s="513"/>
      <c r="K669" s="513"/>
      <c r="L669" s="513"/>
      <c r="M669" s="455"/>
      <c r="N669" s="518"/>
      <c r="O669" s="457"/>
      <c r="P669" s="458"/>
      <c r="Q669" s="458"/>
      <c r="R669" s="526"/>
      <c r="S669" s="526"/>
      <c r="T669" s="526"/>
      <c r="U669" s="526"/>
      <c r="V669" s="526"/>
      <c r="W669" s="546"/>
      <c r="X669" s="520">
        <f>W669</f>
        <v>0</v>
      </c>
      <c r="Y669" s="520">
        <f>IF(X669&gt;0,30,0)</f>
        <v>0</v>
      </c>
      <c r="Z669" s="522">
        <f>IF(X669&lt;=30,0,X669-Y669)</f>
        <v>0</v>
      </c>
      <c r="AA669" s="523">
        <f>IF(X669&lt;Y669,X669,Y669)/IF(Y669=0,1,Y669)</f>
        <v>0</v>
      </c>
      <c r="AB669" s="524" t="str">
        <f>IF(AA669=1,"pe",IF(AA669&gt;0,"ne",""))</f>
        <v/>
      </c>
      <c r="AC669" s="547"/>
      <c r="AD669" s="435">
        <v>1</v>
      </c>
      <c r="AE669" s="435" t="s">
        <v>490</v>
      </c>
      <c r="AF669" s="418" t="str">
        <f t="shared" si="40"/>
        <v>??</v>
      </c>
      <c r="AG669" s="545">
        <f>C669</f>
        <v>0</v>
      </c>
      <c r="AH669" s="418">
        <v>1</v>
      </c>
      <c r="AI669" s="511" t="str">
        <f>IF(Z669&gt;15,"Błąd","")</f>
        <v/>
      </c>
    </row>
    <row r="670" spans="1:35" s="436" customFormat="1" ht="15" customHeight="1" thickBot="1">
      <c r="A670" s="512"/>
      <c r="B670" s="548"/>
      <c r="C670" s="514"/>
      <c r="D670" s="515"/>
      <c r="E670" s="516"/>
      <c r="F670" s="515"/>
      <c r="G670" s="515"/>
      <c r="H670" s="517"/>
      <c r="I670" s="515"/>
      <c r="J670" s="513"/>
      <c r="K670" s="513"/>
      <c r="L670" s="513"/>
      <c r="M670" s="455"/>
      <c r="N670" s="518"/>
      <c r="O670" s="457"/>
      <c r="P670" s="458"/>
      <c r="Q670" s="458"/>
      <c r="R670" s="552"/>
      <c r="S670" s="552"/>
      <c r="T670" s="552"/>
      <c r="U670" s="552"/>
      <c r="V670" s="552"/>
      <c r="W670" s="553"/>
      <c r="X670" s="460">
        <f>W670</f>
        <v>0</v>
      </c>
      <c r="Y670" s="460">
        <f>IF(X670&gt;0,30,0)</f>
        <v>0</v>
      </c>
      <c r="Z670" s="535">
        <f>IF(X670&lt;=30,0,X670-Y670)</f>
        <v>0</v>
      </c>
      <c r="AA670" s="489">
        <f>IF(X670&lt;Y670,X670,Y670)/IF(Y670=0,1,Y670)</f>
        <v>0</v>
      </c>
      <c r="AB670" s="461" t="str">
        <f>IF(AA670=1,"pe",IF(AA670&gt;0,"ne",""))</f>
        <v/>
      </c>
      <c r="AC670" s="554"/>
      <c r="AD670" s="435">
        <v>1</v>
      </c>
      <c r="AE670" s="435" t="s">
        <v>490</v>
      </c>
      <c r="AF670" s="418" t="str">
        <f t="shared" si="40"/>
        <v>??</v>
      </c>
      <c r="AG670" s="545">
        <f>C670</f>
        <v>0</v>
      </c>
      <c r="AH670" s="418">
        <v>1</v>
      </c>
      <c r="AI670" s="511" t="str">
        <f>IF(Z670&gt;15,"Błąd","")</f>
        <v/>
      </c>
    </row>
    <row r="671" spans="1:35" s="436" customFormat="1" ht="15" customHeight="1" thickTop="1" thickBot="1">
      <c r="A671" s="469"/>
      <c r="B671" s="537"/>
      <c r="C671" s="491" t="s">
        <v>491</v>
      </c>
      <c r="D671" s="479"/>
      <c r="E671" s="479"/>
      <c r="F671" s="492"/>
      <c r="G671" s="492"/>
      <c r="H671" s="493"/>
      <c r="I671" s="479"/>
      <c r="J671" s="492"/>
      <c r="K671" s="492"/>
      <c r="L671" s="492"/>
      <c r="M671" s="494"/>
      <c r="N671" s="480"/>
      <c r="O671" s="495"/>
      <c r="P671" s="470"/>
      <c r="Q671" s="470"/>
      <c r="R671" s="493"/>
      <c r="S671" s="493"/>
      <c r="T671" s="493"/>
      <c r="U671" s="493"/>
      <c r="V671" s="493"/>
      <c r="W671" s="470"/>
      <c r="X671" s="540">
        <f>SUM(X672:X711)</f>
        <v>0</v>
      </c>
      <c r="Y671" s="540"/>
      <c r="Z671" s="541">
        <f>SUM(Z672:Z711)</f>
        <v>0</v>
      </c>
      <c r="AA671" s="540">
        <f>SUM(AA672:AA711)</f>
        <v>0</v>
      </c>
      <c r="AB671" s="444"/>
      <c r="AC671" s="499" t="s">
        <v>475</v>
      </c>
      <c r="AD671" s="418"/>
      <c r="AE671" s="418"/>
      <c r="AF671" s="418" t="str">
        <f t="shared" si="40"/>
        <v>??</v>
      </c>
      <c r="AG671" s="419"/>
      <c r="AH671" s="418"/>
      <c r="AI671" s="419"/>
    </row>
    <row r="672" spans="1:35" s="436" customFormat="1" ht="15" customHeight="1" thickTop="1" thickBot="1">
      <c r="A672" s="1417"/>
      <c r="B672" s="1401"/>
      <c r="C672" s="1455"/>
      <c r="D672" s="1401"/>
      <c r="E672" s="1401"/>
      <c r="F672" s="1401"/>
      <c r="G672" s="1401"/>
      <c r="H672" s="1436"/>
      <c r="I672" s="446" t="s">
        <v>98</v>
      </c>
      <c r="J672" s="1401"/>
      <c r="K672" s="1401"/>
      <c r="L672" s="1401"/>
      <c r="M672" s="455"/>
      <c r="N672" s="456"/>
      <c r="O672" s="457"/>
      <c r="P672" s="458"/>
      <c r="Q672" s="458"/>
      <c r="R672" s="459"/>
      <c r="S672" s="459"/>
      <c r="T672" s="459"/>
      <c r="U672" s="459"/>
      <c r="V672" s="459"/>
      <c r="W672" s="458"/>
      <c r="X672" s="1410">
        <f>SUM(R672:W679)</f>
        <v>0</v>
      </c>
      <c r="Y672" s="1452"/>
      <c r="Z672" s="1450">
        <f>IF((X672-Y672)&gt;=0,X672-Y672,0)</f>
        <v>0</v>
      </c>
      <c r="AA672" s="1446">
        <f>IF(X672&lt;Y672,X672,Y672)/IF(Y672=0,1,Y672)</f>
        <v>0</v>
      </c>
      <c r="AB672" s="1393" t="str">
        <f>IF(AA672=1,"pe",IF(AA672&gt;0,"ne",""))</f>
        <v/>
      </c>
      <c r="AC672" s="1431"/>
      <c r="AD672" s="418">
        <v>1</v>
      </c>
      <c r="AE672" s="418" t="s">
        <v>486</v>
      </c>
      <c r="AF672" s="418" t="str">
        <f t="shared" si="40"/>
        <v>??</v>
      </c>
      <c r="AG672" s="454">
        <f>$C672</f>
        <v>0</v>
      </c>
      <c r="AH672" s="419">
        <v>1</v>
      </c>
      <c r="AI672" s="419"/>
    </row>
    <row r="673" spans="1:35" s="436" customFormat="1" ht="15" customHeight="1" thickTop="1" thickBot="1">
      <c r="A673" s="1418"/>
      <c r="B673" s="1402"/>
      <c r="C673" s="1456"/>
      <c r="D673" s="1402"/>
      <c r="E673" s="1402"/>
      <c r="F673" s="1402"/>
      <c r="G673" s="1402"/>
      <c r="H673" s="1437"/>
      <c r="I673" s="1399"/>
      <c r="J673" s="1402"/>
      <c r="K673" s="1402"/>
      <c r="L673" s="1402"/>
      <c r="M673" s="455"/>
      <c r="N673" s="456"/>
      <c r="O673" s="457"/>
      <c r="P673" s="458"/>
      <c r="Q673" s="458"/>
      <c r="R673" s="459"/>
      <c r="S673" s="459"/>
      <c r="T673" s="459"/>
      <c r="U673" s="459"/>
      <c r="V673" s="459"/>
      <c r="W673" s="458"/>
      <c r="X673" s="1411"/>
      <c r="Y673" s="1453"/>
      <c r="Z673" s="1451"/>
      <c r="AA673" s="1446"/>
      <c r="AB673" s="1394"/>
      <c r="AC673" s="1431"/>
      <c r="AD673" s="418">
        <f>IF(O673=O672,0,1)</f>
        <v>0</v>
      </c>
      <c r="AE673" s="418" t="s">
        <v>486</v>
      </c>
      <c r="AF673" s="418" t="str">
        <f t="shared" si="40"/>
        <v>??</v>
      </c>
      <c r="AG673" s="454">
        <f>AG672</f>
        <v>0</v>
      </c>
      <c r="AH673" s="418">
        <f>IF(M673=M672,0,1)</f>
        <v>0</v>
      </c>
      <c r="AI673" s="419"/>
    </row>
    <row r="674" spans="1:35" s="436" customFormat="1" ht="15" customHeight="1" thickTop="1" thickBot="1">
      <c r="A674" s="1418"/>
      <c r="B674" s="1402"/>
      <c r="C674" s="1456"/>
      <c r="D674" s="1402"/>
      <c r="E674" s="1402"/>
      <c r="F674" s="1402"/>
      <c r="G674" s="1402"/>
      <c r="H674" s="1437"/>
      <c r="I674" s="1399"/>
      <c r="J674" s="1402"/>
      <c r="K674" s="1402"/>
      <c r="L674" s="1402"/>
      <c r="M674" s="455"/>
      <c r="N674" s="456"/>
      <c r="O674" s="457"/>
      <c r="P674" s="458"/>
      <c r="Q674" s="458"/>
      <c r="R674" s="459"/>
      <c r="S674" s="459"/>
      <c r="T674" s="459"/>
      <c r="U674" s="459"/>
      <c r="V674" s="459"/>
      <c r="W674" s="458"/>
      <c r="X674" s="1411"/>
      <c r="Y674" s="1453"/>
      <c r="Z674" s="1451"/>
      <c r="AA674" s="1446"/>
      <c r="AB674" s="1394"/>
      <c r="AC674" s="1431"/>
      <c r="AD674" s="418">
        <f>IF(O674=O673,0,IF(O674=O672,0,1))</f>
        <v>0</v>
      </c>
      <c r="AE674" s="418" t="s">
        <v>486</v>
      </c>
      <c r="AF674" s="418" t="str">
        <f t="shared" si="40"/>
        <v>??</v>
      </c>
      <c r="AG674" s="454">
        <f t="shared" ref="AG674:AG695" si="41">AG673</f>
        <v>0</v>
      </c>
      <c r="AH674" s="418">
        <f>IF(M674=M673,0,IF(M674=M672,0,1))</f>
        <v>0</v>
      </c>
      <c r="AI674" s="419"/>
    </row>
    <row r="675" spans="1:35" s="436" customFormat="1" ht="15" customHeight="1" thickTop="1" thickBot="1">
      <c r="A675" s="1418"/>
      <c r="B675" s="1402"/>
      <c r="C675" s="1456"/>
      <c r="D675" s="1402"/>
      <c r="E675" s="1402"/>
      <c r="F675" s="1402"/>
      <c r="G675" s="1402"/>
      <c r="H675" s="1437"/>
      <c r="I675" s="1399"/>
      <c r="J675" s="1402"/>
      <c r="K675" s="1402"/>
      <c r="L675" s="1402"/>
      <c r="M675" s="455"/>
      <c r="N675" s="456"/>
      <c r="O675" s="457"/>
      <c r="P675" s="458"/>
      <c r="Q675" s="458"/>
      <c r="R675" s="459"/>
      <c r="S675" s="459"/>
      <c r="T675" s="459"/>
      <c r="U675" s="459"/>
      <c r="V675" s="459"/>
      <c r="W675" s="458"/>
      <c r="X675" s="1411"/>
      <c r="Y675" s="1453"/>
      <c r="Z675" s="1451"/>
      <c r="AA675" s="1446"/>
      <c r="AB675" s="1394"/>
      <c r="AC675" s="1431"/>
      <c r="AD675" s="418">
        <f>IF(O675=O674,0,IF(O675=O673,0,IF(O675=O672,0,1)))</f>
        <v>0</v>
      </c>
      <c r="AE675" s="418" t="s">
        <v>486</v>
      </c>
      <c r="AF675" s="418" t="str">
        <f t="shared" si="40"/>
        <v>??</v>
      </c>
      <c r="AG675" s="454">
        <f t="shared" si="41"/>
        <v>0</v>
      </c>
      <c r="AH675" s="418">
        <f>IF(M675=M674,0,IF(M675=M673,0,IF(M675=M672,0,1)))</f>
        <v>0</v>
      </c>
      <c r="AI675" s="419"/>
    </row>
    <row r="676" spans="1:35" s="436" customFormat="1" ht="15" customHeight="1" thickTop="1" thickBot="1">
      <c r="A676" s="1418"/>
      <c r="B676" s="1402"/>
      <c r="C676" s="1456"/>
      <c r="D676" s="1402"/>
      <c r="E676" s="1402"/>
      <c r="F676" s="1402"/>
      <c r="G676" s="1402"/>
      <c r="H676" s="1437"/>
      <c r="I676" s="1399"/>
      <c r="J676" s="1402"/>
      <c r="K676" s="1402"/>
      <c r="L676" s="1402"/>
      <c r="M676" s="455"/>
      <c r="N676" s="456"/>
      <c r="O676" s="457"/>
      <c r="P676" s="458"/>
      <c r="Q676" s="458"/>
      <c r="R676" s="459"/>
      <c r="S676" s="459"/>
      <c r="T676" s="459"/>
      <c r="U676" s="459"/>
      <c r="V676" s="459"/>
      <c r="W676" s="458"/>
      <c r="X676" s="1411"/>
      <c r="Y676" s="1453"/>
      <c r="Z676" s="1451"/>
      <c r="AA676" s="1446"/>
      <c r="AB676" s="1394"/>
      <c r="AC676" s="1431"/>
      <c r="AD676" s="418">
        <f>IF(O676=O675,0,IF(O676=O674,0,IF(O676=O673,0,IF(O676=O672,0,1))))</f>
        <v>0</v>
      </c>
      <c r="AE676" s="418" t="s">
        <v>486</v>
      </c>
      <c r="AF676" s="418" t="str">
        <f t="shared" si="40"/>
        <v>??</v>
      </c>
      <c r="AG676" s="454">
        <f t="shared" si="41"/>
        <v>0</v>
      </c>
      <c r="AH676" s="418">
        <f>IF(M676=M675,0,IF(M676=M674,0,IF(M676=M673,0,IF(M676=M672,0,1))))</f>
        <v>0</v>
      </c>
      <c r="AI676" s="419"/>
    </row>
    <row r="677" spans="1:35" s="436" customFormat="1" ht="15" customHeight="1" thickTop="1" thickBot="1">
      <c r="A677" s="1418"/>
      <c r="B677" s="1402"/>
      <c r="C677" s="1456"/>
      <c r="D677" s="1402"/>
      <c r="E677" s="1402"/>
      <c r="F677" s="1402"/>
      <c r="G677" s="1402"/>
      <c r="H677" s="1437"/>
      <c r="I677" s="1399"/>
      <c r="J677" s="1402"/>
      <c r="K677" s="1402"/>
      <c r="L677" s="1402"/>
      <c r="M677" s="455"/>
      <c r="N677" s="456"/>
      <c r="O677" s="457"/>
      <c r="P677" s="458"/>
      <c r="Q677" s="458"/>
      <c r="R677" s="459"/>
      <c r="S677" s="459"/>
      <c r="T677" s="459"/>
      <c r="U677" s="459"/>
      <c r="V677" s="459"/>
      <c r="W677" s="458"/>
      <c r="X677" s="1411"/>
      <c r="Y677" s="1453"/>
      <c r="Z677" s="1434" t="str">
        <f>IF(Z672=0,"",IF(Z672&gt;11,"błąd",""))</f>
        <v/>
      </c>
      <c r="AA677" s="1446"/>
      <c r="AB677" s="1394"/>
      <c r="AC677" s="1431"/>
      <c r="AD677" s="418">
        <f>IF(O677=O676,0,IF(O677=O675,0,IF(O677=O674,0,IF(O677=O673,0,IF(O677=O672,0,1)))))</f>
        <v>0</v>
      </c>
      <c r="AE677" s="418" t="s">
        <v>486</v>
      </c>
      <c r="AF677" s="418" t="str">
        <f t="shared" si="40"/>
        <v>??</v>
      </c>
      <c r="AG677" s="454">
        <f t="shared" si="41"/>
        <v>0</v>
      </c>
      <c r="AH677" s="418">
        <f>IF(M677=M676,0,IF(M677=M675,0,IF(M677=M674,0,IF(M677=M673,0,IF(M677=M672,0,1)))))</f>
        <v>0</v>
      </c>
      <c r="AI677" s="419"/>
    </row>
    <row r="678" spans="1:35" s="436" customFormat="1" ht="15" customHeight="1" thickTop="1" thickBot="1">
      <c r="A678" s="1418"/>
      <c r="B678" s="1402"/>
      <c r="C678" s="1456"/>
      <c r="D678" s="1402"/>
      <c r="E678" s="1402"/>
      <c r="F678" s="1402"/>
      <c r="G678" s="1402"/>
      <c r="H678" s="1437"/>
      <c r="I678" s="1399"/>
      <c r="J678" s="1402"/>
      <c r="K678" s="1402"/>
      <c r="L678" s="1402"/>
      <c r="M678" s="455"/>
      <c r="N678" s="456"/>
      <c r="O678" s="457"/>
      <c r="P678" s="458"/>
      <c r="Q678" s="458"/>
      <c r="R678" s="459"/>
      <c r="S678" s="459"/>
      <c r="T678" s="459"/>
      <c r="U678" s="459"/>
      <c r="V678" s="459"/>
      <c r="W678" s="458"/>
      <c r="X678" s="1411"/>
      <c r="Y678" s="1453"/>
      <c r="Z678" s="1434"/>
      <c r="AA678" s="1446"/>
      <c r="AB678" s="1394"/>
      <c r="AC678" s="1431"/>
      <c r="AD678" s="418">
        <f>IF(O678=O677,0,IF(O678=O676,0,IF(O678=O675,0,IF(O678=O674,0,IF(O678=O673,0,IF(O678=O672,0,1))))))</f>
        <v>0</v>
      </c>
      <c r="AE678" s="418" t="s">
        <v>486</v>
      </c>
      <c r="AF678" s="418" t="str">
        <f t="shared" si="40"/>
        <v>??</v>
      </c>
      <c r="AG678" s="454">
        <f t="shared" si="41"/>
        <v>0</v>
      </c>
      <c r="AH678" s="418">
        <f>IF(M678=M677,0,IF(M678=M676,0,IF(M678=M675,0,IF(M678=M674,0,IF(M678=M673,0,IF(M678=M672,0,1))))))</f>
        <v>0</v>
      </c>
      <c r="AI678" s="419"/>
    </row>
    <row r="679" spans="1:35" s="436" customFormat="1" ht="15" customHeight="1" thickTop="1" thickBot="1">
      <c r="A679" s="1419"/>
      <c r="B679" s="1403"/>
      <c r="C679" s="1457"/>
      <c r="D679" s="1403"/>
      <c r="E679" s="1403"/>
      <c r="F679" s="1403"/>
      <c r="G679" s="1403"/>
      <c r="H679" s="1438"/>
      <c r="I679" s="1400"/>
      <c r="J679" s="1403"/>
      <c r="K679" s="1403"/>
      <c r="L679" s="1403"/>
      <c r="M679" s="455"/>
      <c r="N679" s="456"/>
      <c r="O679" s="457"/>
      <c r="P679" s="458"/>
      <c r="Q679" s="458"/>
      <c r="R679" s="459"/>
      <c r="S679" s="459"/>
      <c r="T679" s="459"/>
      <c r="U679" s="459"/>
      <c r="V679" s="459"/>
      <c r="W679" s="458"/>
      <c r="X679" s="1412"/>
      <c r="Y679" s="1454"/>
      <c r="Z679" s="1435"/>
      <c r="AA679" s="1446"/>
      <c r="AB679" s="1395"/>
      <c r="AC679" s="1431"/>
      <c r="AD679" s="418">
        <f>IF(O679=O678,0,IF(O679=O677,0,IF(O679=O676,0,IF(O679=O675,0,IF(O679=O674,0,IF(O679=O673,0,IF(O679=O672,0,1)))))))</f>
        <v>0</v>
      </c>
      <c r="AE679" s="418" t="s">
        <v>486</v>
      </c>
      <c r="AF679" s="418" t="str">
        <f t="shared" si="40"/>
        <v>??</v>
      </c>
      <c r="AG679" s="454">
        <f t="shared" si="41"/>
        <v>0</v>
      </c>
      <c r="AH679" s="418">
        <f>IF(M679=M678,0,IF(M679=M677,0,IF(M679=M676,0,IF(M679=M675,0,IF(M679=M674,0,IF(M679=M673,0,IF(M679=M672,0,1)))))))</f>
        <v>0</v>
      </c>
      <c r="AI679" s="419"/>
    </row>
    <row r="680" spans="1:35" s="436" customFormat="1" ht="15" customHeight="1" thickTop="1" thickBot="1">
      <c r="A680" s="1417"/>
      <c r="B680" s="1401"/>
      <c r="C680" s="1455"/>
      <c r="D680" s="1401"/>
      <c r="E680" s="1401"/>
      <c r="F680" s="1401"/>
      <c r="G680" s="1401"/>
      <c r="H680" s="1436"/>
      <c r="I680" s="446" t="s">
        <v>98</v>
      </c>
      <c r="J680" s="1401"/>
      <c r="K680" s="1401"/>
      <c r="L680" s="1401"/>
      <c r="M680" s="455"/>
      <c r="N680" s="456"/>
      <c r="O680" s="457"/>
      <c r="P680" s="458"/>
      <c r="Q680" s="458"/>
      <c r="R680" s="459"/>
      <c r="S680" s="459"/>
      <c r="T680" s="459"/>
      <c r="U680" s="459"/>
      <c r="V680" s="459"/>
      <c r="W680" s="458"/>
      <c r="X680" s="1410">
        <f>SUM(R680:W687)</f>
        <v>0</v>
      </c>
      <c r="Y680" s="1452"/>
      <c r="Z680" s="1450">
        <f>IF((X680-Y680)&gt;=0,X680-Y680,0)</f>
        <v>0</v>
      </c>
      <c r="AA680" s="1446">
        <f>IF(X680&lt;Y680,X680,Y680)/IF(Y680=0,1,Y680)</f>
        <v>0</v>
      </c>
      <c r="AB680" s="1393" t="str">
        <f>IF(AA680=1,"pe",IF(AA680&gt;0,"ne",""))</f>
        <v/>
      </c>
      <c r="AC680" s="1431"/>
      <c r="AD680" s="418">
        <v>1</v>
      </c>
      <c r="AE680" s="418" t="s">
        <v>486</v>
      </c>
      <c r="AF680" s="418" t="str">
        <f t="shared" si="40"/>
        <v>??</v>
      </c>
      <c r="AG680" s="454">
        <f>$C680</f>
        <v>0</v>
      </c>
      <c r="AH680" s="419">
        <v>1</v>
      </c>
      <c r="AI680" s="419"/>
    </row>
    <row r="681" spans="1:35" s="436" customFormat="1" ht="15" customHeight="1" thickTop="1" thickBot="1">
      <c r="A681" s="1418"/>
      <c r="B681" s="1402"/>
      <c r="C681" s="1456"/>
      <c r="D681" s="1402"/>
      <c r="E681" s="1402"/>
      <c r="F681" s="1402"/>
      <c r="G681" s="1402"/>
      <c r="H681" s="1437"/>
      <c r="I681" s="1399"/>
      <c r="J681" s="1402"/>
      <c r="K681" s="1402"/>
      <c r="L681" s="1402"/>
      <c r="M681" s="455"/>
      <c r="N681" s="456"/>
      <c r="O681" s="457"/>
      <c r="P681" s="458"/>
      <c r="Q681" s="458"/>
      <c r="R681" s="459"/>
      <c r="S681" s="459"/>
      <c r="T681" s="459"/>
      <c r="U681" s="459"/>
      <c r="V681" s="459"/>
      <c r="W681" s="458"/>
      <c r="X681" s="1411"/>
      <c r="Y681" s="1453"/>
      <c r="Z681" s="1451"/>
      <c r="AA681" s="1446"/>
      <c r="AB681" s="1394"/>
      <c r="AC681" s="1431"/>
      <c r="AD681" s="418">
        <f>IF(O681=O680,0,1)</f>
        <v>0</v>
      </c>
      <c r="AE681" s="418" t="s">
        <v>486</v>
      </c>
      <c r="AF681" s="418" t="str">
        <f t="shared" si="40"/>
        <v>??</v>
      </c>
      <c r="AG681" s="454">
        <f t="shared" ref="AG681:AG687" si="42">AG680</f>
        <v>0</v>
      </c>
      <c r="AH681" s="418">
        <f>IF(M681=M680,0,1)</f>
        <v>0</v>
      </c>
      <c r="AI681" s="419"/>
    </row>
    <row r="682" spans="1:35" s="436" customFormat="1" ht="15" customHeight="1" thickTop="1" thickBot="1">
      <c r="A682" s="1418"/>
      <c r="B682" s="1402"/>
      <c r="C682" s="1456"/>
      <c r="D682" s="1402"/>
      <c r="E682" s="1402"/>
      <c r="F682" s="1402"/>
      <c r="G682" s="1402"/>
      <c r="H682" s="1437"/>
      <c r="I682" s="1399"/>
      <c r="J682" s="1402"/>
      <c r="K682" s="1402"/>
      <c r="L682" s="1402"/>
      <c r="M682" s="455"/>
      <c r="N682" s="456"/>
      <c r="O682" s="457"/>
      <c r="P682" s="458"/>
      <c r="Q682" s="458"/>
      <c r="R682" s="459"/>
      <c r="S682" s="459"/>
      <c r="T682" s="459"/>
      <c r="U682" s="459"/>
      <c r="V682" s="459"/>
      <c r="W682" s="458"/>
      <c r="X682" s="1411"/>
      <c r="Y682" s="1453"/>
      <c r="Z682" s="1451"/>
      <c r="AA682" s="1446"/>
      <c r="AB682" s="1394"/>
      <c r="AC682" s="1431"/>
      <c r="AD682" s="418">
        <f>IF(O682=O681,0,IF(O682=O680,0,1))</f>
        <v>0</v>
      </c>
      <c r="AE682" s="418" t="s">
        <v>486</v>
      </c>
      <c r="AF682" s="418" t="str">
        <f t="shared" si="40"/>
        <v>??</v>
      </c>
      <c r="AG682" s="454">
        <f t="shared" si="42"/>
        <v>0</v>
      </c>
      <c r="AH682" s="418">
        <f>IF(M682=M681,0,IF(M682=M680,0,1))</f>
        <v>0</v>
      </c>
      <c r="AI682" s="419"/>
    </row>
    <row r="683" spans="1:35" s="436" customFormat="1" ht="15" customHeight="1" thickTop="1" thickBot="1">
      <c r="A683" s="1418"/>
      <c r="B683" s="1402"/>
      <c r="C683" s="1456"/>
      <c r="D683" s="1402"/>
      <c r="E683" s="1402"/>
      <c r="F683" s="1402"/>
      <c r="G683" s="1402"/>
      <c r="H683" s="1437"/>
      <c r="I683" s="1399"/>
      <c r="J683" s="1402"/>
      <c r="K683" s="1402"/>
      <c r="L683" s="1402"/>
      <c r="M683" s="455"/>
      <c r="N683" s="456"/>
      <c r="O683" s="457"/>
      <c r="P683" s="458"/>
      <c r="Q683" s="458"/>
      <c r="R683" s="459"/>
      <c r="S683" s="459"/>
      <c r="T683" s="459"/>
      <c r="U683" s="459"/>
      <c r="V683" s="459"/>
      <c r="W683" s="458"/>
      <c r="X683" s="1411"/>
      <c r="Y683" s="1453"/>
      <c r="Z683" s="1451"/>
      <c r="AA683" s="1446"/>
      <c r="AB683" s="1394"/>
      <c r="AC683" s="1431"/>
      <c r="AD683" s="418">
        <f>IF(O683=O682,0,IF(O683=O681,0,IF(O683=O680,0,1)))</f>
        <v>0</v>
      </c>
      <c r="AE683" s="418" t="s">
        <v>486</v>
      </c>
      <c r="AF683" s="418" t="str">
        <f t="shared" si="40"/>
        <v>??</v>
      </c>
      <c r="AG683" s="454">
        <f t="shared" si="42"/>
        <v>0</v>
      </c>
      <c r="AH683" s="418">
        <f>IF(M683=M682,0,IF(M683=M681,0,IF(M683=M680,0,1)))</f>
        <v>0</v>
      </c>
      <c r="AI683" s="419"/>
    </row>
    <row r="684" spans="1:35" s="436" customFormat="1" ht="15" customHeight="1" thickTop="1" thickBot="1">
      <c r="A684" s="1418"/>
      <c r="B684" s="1402"/>
      <c r="C684" s="1456"/>
      <c r="D684" s="1402"/>
      <c r="E684" s="1402"/>
      <c r="F684" s="1402"/>
      <c r="G684" s="1402"/>
      <c r="H684" s="1437"/>
      <c r="I684" s="1399"/>
      <c r="J684" s="1402"/>
      <c r="K684" s="1402"/>
      <c r="L684" s="1402"/>
      <c r="M684" s="455"/>
      <c r="N684" s="456"/>
      <c r="O684" s="457"/>
      <c r="P684" s="458"/>
      <c r="Q684" s="458"/>
      <c r="R684" s="459"/>
      <c r="S684" s="459"/>
      <c r="T684" s="459"/>
      <c r="U684" s="459"/>
      <c r="V684" s="459"/>
      <c r="W684" s="458"/>
      <c r="X684" s="1411"/>
      <c r="Y684" s="1453"/>
      <c r="Z684" s="1451"/>
      <c r="AA684" s="1446"/>
      <c r="AB684" s="1394"/>
      <c r="AC684" s="1431"/>
      <c r="AD684" s="418">
        <f>IF(O684=O683,0,IF(O684=O682,0,IF(O684=O681,0,IF(O684=O680,0,1))))</f>
        <v>0</v>
      </c>
      <c r="AE684" s="418" t="s">
        <v>486</v>
      </c>
      <c r="AF684" s="418" t="str">
        <f t="shared" si="40"/>
        <v>??</v>
      </c>
      <c r="AG684" s="454">
        <f t="shared" si="42"/>
        <v>0</v>
      </c>
      <c r="AH684" s="418">
        <f>IF(M684=M683,0,IF(M684=M682,0,IF(M684=M681,0,IF(M684=M680,0,1))))</f>
        <v>0</v>
      </c>
      <c r="AI684" s="419"/>
    </row>
    <row r="685" spans="1:35" s="436" customFormat="1" ht="15" customHeight="1" thickTop="1" thickBot="1">
      <c r="A685" s="1418"/>
      <c r="B685" s="1402"/>
      <c r="C685" s="1456"/>
      <c r="D685" s="1402"/>
      <c r="E685" s="1402"/>
      <c r="F685" s="1402"/>
      <c r="G685" s="1402"/>
      <c r="H685" s="1437"/>
      <c r="I685" s="1399"/>
      <c r="J685" s="1402"/>
      <c r="K685" s="1402"/>
      <c r="L685" s="1402"/>
      <c r="M685" s="455"/>
      <c r="N685" s="456"/>
      <c r="O685" s="457"/>
      <c r="P685" s="458"/>
      <c r="Q685" s="458"/>
      <c r="R685" s="459"/>
      <c r="S685" s="459"/>
      <c r="T685" s="459"/>
      <c r="U685" s="459"/>
      <c r="V685" s="459"/>
      <c r="W685" s="458"/>
      <c r="X685" s="1411"/>
      <c r="Y685" s="1453"/>
      <c r="Z685" s="1434" t="str">
        <f>IF(Z680=0,"",IF(Z680&gt;11,"błąd",""))</f>
        <v/>
      </c>
      <c r="AA685" s="1446"/>
      <c r="AB685" s="1394"/>
      <c r="AC685" s="1431"/>
      <c r="AD685" s="418">
        <f>IF(O685=O684,0,IF(O685=O683,0,IF(O685=O682,0,IF(O685=O681,0,IF(O685=O680,0,1)))))</f>
        <v>0</v>
      </c>
      <c r="AE685" s="418" t="s">
        <v>486</v>
      </c>
      <c r="AF685" s="418" t="str">
        <f t="shared" si="40"/>
        <v>??</v>
      </c>
      <c r="AG685" s="454">
        <f t="shared" si="42"/>
        <v>0</v>
      </c>
      <c r="AH685" s="418">
        <f>IF(M685=M684,0,IF(M685=M683,0,IF(M685=M682,0,IF(M685=M681,0,IF(M685=M680,0,1)))))</f>
        <v>0</v>
      </c>
      <c r="AI685" s="419"/>
    </row>
    <row r="686" spans="1:35" s="436" customFormat="1" ht="15" customHeight="1" thickTop="1" thickBot="1">
      <c r="A686" s="1418"/>
      <c r="B686" s="1402"/>
      <c r="C686" s="1456"/>
      <c r="D686" s="1402"/>
      <c r="E686" s="1402"/>
      <c r="F686" s="1402"/>
      <c r="G686" s="1402"/>
      <c r="H686" s="1437"/>
      <c r="I686" s="1399"/>
      <c r="J686" s="1402"/>
      <c r="K686" s="1402"/>
      <c r="L686" s="1402"/>
      <c r="M686" s="455"/>
      <c r="N686" s="456"/>
      <c r="O686" s="457"/>
      <c r="P686" s="458"/>
      <c r="Q686" s="458"/>
      <c r="R686" s="459"/>
      <c r="S686" s="459"/>
      <c r="T686" s="459"/>
      <c r="U686" s="459"/>
      <c r="V686" s="459"/>
      <c r="W686" s="458"/>
      <c r="X686" s="1411"/>
      <c r="Y686" s="1453"/>
      <c r="Z686" s="1434"/>
      <c r="AA686" s="1446"/>
      <c r="AB686" s="1394"/>
      <c r="AC686" s="1431"/>
      <c r="AD686" s="418">
        <f>IF(O686=O685,0,IF(O686=O684,0,IF(O686=O683,0,IF(O686=O682,0,IF(O686=O681,0,IF(O686=O680,0,1))))))</f>
        <v>0</v>
      </c>
      <c r="AE686" s="418" t="s">
        <v>486</v>
      </c>
      <c r="AF686" s="418" t="str">
        <f t="shared" si="40"/>
        <v>??</v>
      </c>
      <c r="AG686" s="454">
        <f t="shared" si="42"/>
        <v>0</v>
      </c>
      <c r="AH686" s="418">
        <f>IF(M686=M685,0,IF(M686=M684,0,IF(M686=M683,0,IF(M686=M682,0,IF(M686=M681,0,IF(M686=M680,0,1))))))</f>
        <v>0</v>
      </c>
      <c r="AI686" s="419"/>
    </row>
    <row r="687" spans="1:35" s="436" customFormat="1" ht="15" customHeight="1" thickTop="1" thickBot="1">
      <c r="A687" s="1419"/>
      <c r="B687" s="1403"/>
      <c r="C687" s="1457"/>
      <c r="D687" s="1403"/>
      <c r="E687" s="1403"/>
      <c r="F687" s="1403"/>
      <c r="G687" s="1403"/>
      <c r="H687" s="1438"/>
      <c r="I687" s="1400"/>
      <c r="J687" s="1403"/>
      <c r="K687" s="1403"/>
      <c r="L687" s="1403"/>
      <c r="M687" s="462"/>
      <c r="N687" s="463"/>
      <c r="O687" s="464"/>
      <c r="P687" s="465"/>
      <c r="Q687" s="465"/>
      <c r="R687" s="466"/>
      <c r="S687" s="466"/>
      <c r="T687" s="466"/>
      <c r="U687" s="466"/>
      <c r="V687" s="466"/>
      <c r="W687" s="465"/>
      <c r="X687" s="1412"/>
      <c r="Y687" s="1454"/>
      <c r="Z687" s="1435"/>
      <c r="AA687" s="1446"/>
      <c r="AB687" s="1395"/>
      <c r="AC687" s="1431"/>
      <c r="AD687" s="418">
        <f>IF(O687=O686,0,IF(O687=O685,0,IF(O687=O684,0,IF(O687=O683,0,IF(O687=O682,0,IF(O687=O681,0,IF(O687=O680,0,1)))))))</f>
        <v>0</v>
      </c>
      <c r="AE687" s="418" t="s">
        <v>486</v>
      </c>
      <c r="AF687" s="418" t="str">
        <f t="shared" si="40"/>
        <v>??</v>
      </c>
      <c r="AG687" s="454">
        <f t="shared" si="42"/>
        <v>0</v>
      </c>
      <c r="AH687" s="418">
        <f>IF(M687=M686,0,IF(M687=M685,0,IF(M687=M684,0,IF(M687=M683,0,IF(M687=M682,0,IF(M687=M681,0,IF(M687=M680,0,1)))))))</f>
        <v>0</v>
      </c>
      <c r="AI687" s="419"/>
    </row>
    <row r="688" spans="1:35" s="436" customFormat="1" ht="15" customHeight="1" thickTop="1" thickBot="1">
      <c r="A688" s="1417"/>
      <c r="B688" s="1401"/>
      <c r="C688" s="1455"/>
      <c r="D688" s="1401"/>
      <c r="E688" s="1401"/>
      <c r="F688" s="1401"/>
      <c r="G688" s="1401"/>
      <c r="H688" s="1436"/>
      <c r="I688" s="446" t="s">
        <v>98</v>
      </c>
      <c r="J688" s="1401"/>
      <c r="K688" s="1401"/>
      <c r="L688" s="1401"/>
      <c r="M688" s="447"/>
      <c r="N688" s="448"/>
      <c r="O688" s="449"/>
      <c r="P688" s="450"/>
      <c r="Q688" s="450"/>
      <c r="R688" s="451"/>
      <c r="S688" s="451"/>
      <c r="T688" s="451"/>
      <c r="U688" s="451"/>
      <c r="V688" s="451"/>
      <c r="W688" s="450"/>
      <c r="X688" s="1410">
        <f>SUM(R688:W695)</f>
        <v>0</v>
      </c>
      <c r="Y688" s="1452"/>
      <c r="Z688" s="1450">
        <f>IF((X688-Y688)&gt;=0,X688-Y688,0)</f>
        <v>0</v>
      </c>
      <c r="AA688" s="1446">
        <f>IF(X688&lt;Y688,X688,Y688)/IF(Y688=0,1,Y688)</f>
        <v>0</v>
      </c>
      <c r="AB688" s="1393" t="str">
        <f>IF(AA688=1,"pe",IF(AA688&gt;0,"ne",""))</f>
        <v/>
      </c>
      <c r="AC688" s="1431"/>
      <c r="AD688" s="418">
        <v>1</v>
      </c>
      <c r="AE688" s="418" t="s">
        <v>486</v>
      </c>
      <c r="AF688" s="418" t="str">
        <f t="shared" si="40"/>
        <v>??</v>
      </c>
      <c r="AG688" s="454">
        <f>$C688</f>
        <v>0</v>
      </c>
      <c r="AH688" s="419">
        <v>1</v>
      </c>
      <c r="AI688" s="419"/>
    </row>
    <row r="689" spans="1:35" s="436" customFormat="1" ht="15" customHeight="1" thickTop="1" thickBot="1">
      <c r="A689" s="1418"/>
      <c r="B689" s="1402"/>
      <c r="C689" s="1456"/>
      <c r="D689" s="1402"/>
      <c r="E689" s="1402"/>
      <c r="F689" s="1402"/>
      <c r="G689" s="1402"/>
      <c r="H689" s="1437"/>
      <c r="I689" s="1399"/>
      <c r="J689" s="1402"/>
      <c r="K689" s="1402"/>
      <c r="L689" s="1402"/>
      <c r="M689" s="455"/>
      <c r="N689" s="456"/>
      <c r="O689" s="457"/>
      <c r="P689" s="458"/>
      <c r="Q689" s="458"/>
      <c r="R689" s="459"/>
      <c r="S689" s="459"/>
      <c r="T689" s="459"/>
      <c r="U689" s="459"/>
      <c r="V689" s="459"/>
      <c r="W689" s="458"/>
      <c r="X689" s="1411"/>
      <c r="Y689" s="1453"/>
      <c r="Z689" s="1451"/>
      <c r="AA689" s="1446"/>
      <c r="AB689" s="1394"/>
      <c r="AC689" s="1431"/>
      <c r="AD689" s="418">
        <f>IF(O689=O688,0,1)</f>
        <v>0</v>
      </c>
      <c r="AE689" s="418" t="s">
        <v>486</v>
      </c>
      <c r="AF689" s="418" t="str">
        <f t="shared" si="40"/>
        <v>??</v>
      </c>
      <c r="AG689" s="454">
        <f>AG688</f>
        <v>0</v>
      </c>
      <c r="AH689" s="418">
        <f>IF(M689=M688,0,1)</f>
        <v>0</v>
      </c>
      <c r="AI689" s="419"/>
    </row>
    <row r="690" spans="1:35" s="436" customFormat="1" ht="15" customHeight="1" thickTop="1" thickBot="1">
      <c r="A690" s="1418"/>
      <c r="B690" s="1402"/>
      <c r="C690" s="1456"/>
      <c r="D690" s="1402"/>
      <c r="E690" s="1402"/>
      <c r="F690" s="1402"/>
      <c r="G690" s="1402"/>
      <c r="H690" s="1437"/>
      <c r="I690" s="1399"/>
      <c r="J690" s="1402"/>
      <c r="K690" s="1402"/>
      <c r="L690" s="1402"/>
      <c r="M690" s="455"/>
      <c r="N690" s="456"/>
      <c r="O690" s="457"/>
      <c r="P690" s="458"/>
      <c r="Q690" s="458"/>
      <c r="R690" s="459"/>
      <c r="S690" s="459"/>
      <c r="T690" s="459"/>
      <c r="U690" s="459"/>
      <c r="V690" s="459"/>
      <c r="W690" s="458"/>
      <c r="X690" s="1411"/>
      <c r="Y690" s="1453"/>
      <c r="Z690" s="1451"/>
      <c r="AA690" s="1446"/>
      <c r="AB690" s="1394"/>
      <c r="AC690" s="1431"/>
      <c r="AD690" s="418">
        <f>IF(O690=O689,0,IF(O690=O688,0,1))</f>
        <v>0</v>
      </c>
      <c r="AE690" s="418" t="s">
        <v>486</v>
      </c>
      <c r="AF690" s="418" t="str">
        <f t="shared" si="40"/>
        <v>??</v>
      </c>
      <c r="AG690" s="454">
        <f t="shared" si="41"/>
        <v>0</v>
      </c>
      <c r="AH690" s="418">
        <f>IF(M690=M689,0,IF(M690=M688,0,1))</f>
        <v>0</v>
      </c>
      <c r="AI690" s="419"/>
    </row>
    <row r="691" spans="1:35" s="436" customFormat="1" ht="15" customHeight="1" thickTop="1" thickBot="1">
      <c r="A691" s="1418"/>
      <c r="B691" s="1402"/>
      <c r="C691" s="1456"/>
      <c r="D691" s="1402"/>
      <c r="E691" s="1402"/>
      <c r="F691" s="1402"/>
      <c r="G691" s="1402"/>
      <c r="H691" s="1437"/>
      <c r="I691" s="1399"/>
      <c r="J691" s="1402"/>
      <c r="K691" s="1402"/>
      <c r="L691" s="1402"/>
      <c r="M691" s="455"/>
      <c r="N691" s="456"/>
      <c r="O691" s="457"/>
      <c r="P691" s="458"/>
      <c r="Q691" s="458"/>
      <c r="R691" s="459"/>
      <c r="S691" s="459"/>
      <c r="T691" s="459"/>
      <c r="U691" s="459"/>
      <c r="V691" s="459"/>
      <c r="W691" s="458"/>
      <c r="X691" s="1411"/>
      <c r="Y691" s="1453"/>
      <c r="Z691" s="1451"/>
      <c r="AA691" s="1446"/>
      <c r="AB691" s="1394"/>
      <c r="AC691" s="1431"/>
      <c r="AD691" s="418">
        <f>IF(O691=O690,0,IF(O691=O689,0,IF(O691=O688,0,1)))</f>
        <v>0</v>
      </c>
      <c r="AE691" s="418" t="s">
        <v>486</v>
      </c>
      <c r="AF691" s="418" t="str">
        <f t="shared" si="40"/>
        <v>??</v>
      </c>
      <c r="AG691" s="454">
        <f t="shared" si="41"/>
        <v>0</v>
      </c>
      <c r="AH691" s="418">
        <f>IF(M691=M690,0,IF(M691=M689,0,IF(M691=M688,0,1)))</f>
        <v>0</v>
      </c>
      <c r="AI691" s="419"/>
    </row>
    <row r="692" spans="1:35" s="436" customFormat="1" ht="15" customHeight="1" thickTop="1" thickBot="1">
      <c r="A692" s="1418"/>
      <c r="B692" s="1402"/>
      <c r="C692" s="1456"/>
      <c r="D692" s="1402"/>
      <c r="E692" s="1402"/>
      <c r="F692" s="1402"/>
      <c r="G692" s="1402"/>
      <c r="H692" s="1437"/>
      <c r="I692" s="1399"/>
      <c r="J692" s="1402"/>
      <c r="K692" s="1402"/>
      <c r="L692" s="1402"/>
      <c r="M692" s="455"/>
      <c r="N692" s="456"/>
      <c r="O692" s="457"/>
      <c r="P692" s="458"/>
      <c r="Q692" s="458"/>
      <c r="R692" s="459"/>
      <c r="S692" s="459"/>
      <c r="T692" s="459"/>
      <c r="U692" s="459"/>
      <c r="V692" s="459"/>
      <c r="W692" s="458"/>
      <c r="X692" s="1411"/>
      <c r="Y692" s="1453"/>
      <c r="Z692" s="1451"/>
      <c r="AA692" s="1446"/>
      <c r="AB692" s="1394"/>
      <c r="AC692" s="1431"/>
      <c r="AD692" s="418">
        <f>IF(O692=O691,0,IF(O692=O690,0,IF(O692=O689,0,IF(O692=O688,0,1))))</f>
        <v>0</v>
      </c>
      <c r="AE692" s="418" t="s">
        <v>486</v>
      </c>
      <c r="AF692" s="418" t="str">
        <f t="shared" si="40"/>
        <v>??</v>
      </c>
      <c r="AG692" s="454">
        <f t="shared" si="41"/>
        <v>0</v>
      </c>
      <c r="AH692" s="418">
        <f>IF(M692=M691,0,IF(M692=M690,0,IF(M692=M689,0,IF(M692=M688,0,1))))</f>
        <v>0</v>
      </c>
      <c r="AI692" s="419"/>
    </row>
    <row r="693" spans="1:35" s="436" customFormat="1" ht="15" customHeight="1" thickTop="1" thickBot="1">
      <c r="A693" s="1418"/>
      <c r="B693" s="1402"/>
      <c r="C693" s="1456"/>
      <c r="D693" s="1402"/>
      <c r="E693" s="1402"/>
      <c r="F693" s="1402"/>
      <c r="G693" s="1402"/>
      <c r="H693" s="1437"/>
      <c r="I693" s="1399"/>
      <c r="J693" s="1402"/>
      <c r="K693" s="1402"/>
      <c r="L693" s="1402"/>
      <c r="M693" s="455"/>
      <c r="N693" s="456"/>
      <c r="O693" s="457"/>
      <c r="P693" s="458"/>
      <c r="Q693" s="458"/>
      <c r="R693" s="459"/>
      <c r="S693" s="459"/>
      <c r="T693" s="459"/>
      <c r="U693" s="459"/>
      <c r="V693" s="459"/>
      <c r="W693" s="458"/>
      <c r="X693" s="1411"/>
      <c r="Y693" s="1453"/>
      <c r="Z693" s="1434" t="str">
        <f>IF(Z688=0,"",IF(Z688&gt;11,"błąd",""))</f>
        <v/>
      </c>
      <c r="AA693" s="1446"/>
      <c r="AB693" s="1394"/>
      <c r="AC693" s="1431"/>
      <c r="AD693" s="418">
        <f>IF(O693=O692,0,IF(O693=O691,0,IF(O693=O690,0,IF(O693=O689,0,IF(O693=O688,0,1)))))</f>
        <v>0</v>
      </c>
      <c r="AE693" s="418" t="s">
        <v>486</v>
      </c>
      <c r="AF693" s="418" t="str">
        <f t="shared" si="40"/>
        <v>??</v>
      </c>
      <c r="AG693" s="454">
        <f t="shared" si="41"/>
        <v>0</v>
      </c>
      <c r="AH693" s="418">
        <f>IF(M693=M692,0,IF(M693=M691,0,IF(M693=M690,0,IF(M693=M689,0,IF(M693=M688,0,1)))))</f>
        <v>0</v>
      </c>
      <c r="AI693" s="419"/>
    </row>
    <row r="694" spans="1:35" s="436" customFormat="1" ht="15" customHeight="1" thickTop="1" thickBot="1">
      <c r="A694" s="1418"/>
      <c r="B694" s="1402"/>
      <c r="C694" s="1456"/>
      <c r="D694" s="1402"/>
      <c r="E694" s="1402"/>
      <c r="F694" s="1402"/>
      <c r="G694" s="1402"/>
      <c r="H694" s="1437"/>
      <c r="I694" s="1399"/>
      <c r="J694" s="1402"/>
      <c r="K694" s="1402"/>
      <c r="L694" s="1402"/>
      <c r="M694" s="455"/>
      <c r="N694" s="456"/>
      <c r="O694" s="457"/>
      <c r="P694" s="458"/>
      <c r="Q694" s="458"/>
      <c r="R694" s="459"/>
      <c r="S694" s="459"/>
      <c r="T694" s="459"/>
      <c r="U694" s="459"/>
      <c r="V694" s="459"/>
      <c r="W694" s="458"/>
      <c r="X694" s="1411"/>
      <c r="Y694" s="1453"/>
      <c r="Z694" s="1434"/>
      <c r="AA694" s="1446"/>
      <c r="AB694" s="1394"/>
      <c r="AC694" s="1431"/>
      <c r="AD694" s="418">
        <f>IF(O694=O693,0,IF(O694=O692,0,IF(O694=O691,0,IF(O694=O690,0,IF(O694=O689,0,IF(O694=O688,0,1))))))</f>
        <v>0</v>
      </c>
      <c r="AE694" s="418" t="s">
        <v>486</v>
      </c>
      <c r="AF694" s="418" t="str">
        <f t="shared" si="40"/>
        <v>??</v>
      </c>
      <c r="AG694" s="454">
        <f t="shared" si="41"/>
        <v>0</v>
      </c>
      <c r="AH694" s="418">
        <f>IF(M694=M693,0,IF(M694=M692,0,IF(M694=M691,0,IF(M694=M690,0,IF(M694=M689,0,IF(M694=M688,0,1))))))</f>
        <v>0</v>
      </c>
      <c r="AI694" s="419"/>
    </row>
    <row r="695" spans="1:35" s="436" customFormat="1" ht="15" customHeight="1" thickTop="1" thickBot="1">
      <c r="A695" s="1419"/>
      <c r="B695" s="1403"/>
      <c r="C695" s="1457"/>
      <c r="D695" s="1403"/>
      <c r="E695" s="1403"/>
      <c r="F695" s="1403"/>
      <c r="G695" s="1403"/>
      <c r="H695" s="1438"/>
      <c r="I695" s="1400"/>
      <c r="J695" s="1403"/>
      <c r="K695" s="1403"/>
      <c r="L695" s="1403"/>
      <c r="M695" s="462"/>
      <c r="N695" s="463"/>
      <c r="O695" s="464"/>
      <c r="P695" s="465"/>
      <c r="Q695" s="465"/>
      <c r="R695" s="466"/>
      <c r="S695" s="466"/>
      <c r="T695" s="466"/>
      <c r="U695" s="466"/>
      <c r="V695" s="466"/>
      <c r="W695" s="465"/>
      <c r="X695" s="1412"/>
      <c r="Y695" s="1454"/>
      <c r="Z695" s="1435"/>
      <c r="AA695" s="1446"/>
      <c r="AB695" s="1395"/>
      <c r="AC695" s="1431"/>
      <c r="AD695" s="418">
        <f>IF(O695=O694,0,IF(O695=O693,0,IF(O695=O692,0,IF(O695=O691,0,IF(O695=O690,0,IF(O695=O689,0,IF(O695=O688,0,1)))))))</f>
        <v>0</v>
      </c>
      <c r="AE695" s="418" t="s">
        <v>486</v>
      </c>
      <c r="AF695" s="418" t="str">
        <f t="shared" si="40"/>
        <v>??</v>
      </c>
      <c r="AG695" s="454">
        <f t="shared" si="41"/>
        <v>0</v>
      </c>
      <c r="AH695" s="418">
        <f>IF(M695=M694,0,IF(M695=M693,0,IF(M695=M692,0,IF(M695=M691,0,IF(M695=M690,0,IF(M695=M689,0,IF(M695=M688,0,1)))))))</f>
        <v>0</v>
      </c>
      <c r="AI695" s="419"/>
    </row>
    <row r="696" spans="1:35" s="436" customFormat="1" ht="15" customHeight="1" thickTop="1" thickBot="1">
      <c r="A696" s="1417"/>
      <c r="B696" s="1401"/>
      <c r="C696" s="1455"/>
      <c r="D696" s="1401"/>
      <c r="E696" s="1401"/>
      <c r="F696" s="1401"/>
      <c r="G696" s="1401"/>
      <c r="H696" s="1436"/>
      <c r="I696" s="446" t="s">
        <v>98</v>
      </c>
      <c r="J696" s="1401"/>
      <c r="K696" s="1401"/>
      <c r="L696" s="1401"/>
      <c r="M696" s="447"/>
      <c r="N696" s="448"/>
      <c r="O696" s="449"/>
      <c r="P696" s="450"/>
      <c r="Q696" s="450"/>
      <c r="R696" s="451"/>
      <c r="S696" s="451"/>
      <c r="T696" s="451"/>
      <c r="U696" s="451"/>
      <c r="V696" s="451"/>
      <c r="W696" s="450"/>
      <c r="X696" s="1410">
        <f>SUM(R696:W703)</f>
        <v>0</v>
      </c>
      <c r="Y696" s="1452"/>
      <c r="Z696" s="1450">
        <f>IF((X696-Y696)&gt;=0,X696-Y696,0)</f>
        <v>0</v>
      </c>
      <c r="AA696" s="1446">
        <f>IF(X696&lt;Y696,X696,Y696)/IF(Y696=0,1,Y696)</f>
        <v>0</v>
      </c>
      <c r="AB696" s="1393" t="str">
        <f>IF(AA696=1,"pe",IF(AA696&gt;0,"ne",""))</f>
        <v/>
      </c>
      <c r="AC696" s="1431"/>
      <c r="AD696" s="418">
        <v>1</v>
      </c>
      <c r="AE696" s="418" t="s">
        <v>486</v>
      </c>
      <c r="AF696" s="418" t="str">
        <f t="shared" si="40"/>
        <v>??</v>
      </c>
      <c r="AG696" s="454">
        <f>$C696</f>
        <v>0</v>
      </c>
      <c r="AH696" s="419">
        <v>1</v>
      </c>
      <c r="AI696" s="419"/>
    </row>
    <row r="697" spans="1:35" s="436" customFormat="1" ht="15" customHeight="1" thickTop="1" thickBot="1">
      <c r="A697" s="1418"/>
      <c r="B697" s="1402"/>
      <c r="C697" s="1456"/>
      <c r="D697" s="1402"/>
      <c r="E697" s="1402"/>
      <c r="F697" s="1402"/>
      <c r="G697" s="1402"/>
      <c r="H697" s="1437"/>
      <c r="I697" s="1399"/>
      <c r="J697" s="1402"/>
      <c r="K697" s="1402"/>
      <c r="L697" s="1402"/>
      <c r="M697" s="455"/>
      <c r="N697" s="456"/>
      <c r="O697" s="457"/>
      <c r="P697" s="458"/>
      <c r="Q697" s="458"/>
      <c r="R697" s="459"/>
      <c r="S697" s="459"/>
      <c r="T697" s="459"/>
      <c r="U697" s="459"/>
      <c r="V697" s="459"/>
      <c r="W697" s="458"/>
      <c r="X697" s="1411"/>
      <c r="Y697" s="1453"/>
      <c r="Z697" s="1451"/>
      <c r="AA697" s="1446"/>
      <c r="AB697" s="1394"/>
      <c r="AC697" s="1431"/>
      <c r="AD697" s="418">
        <f>IF(O697=O696,0,1)</f>
        <v>0</v>
      </c>
      <c r="AE697" s="418" t="s">
        <v>486</v>
      </c>
      <c r="AF697" s="418" t="str">
        <f t="shared" si="40"/>
        <v>??</v>
      </c>
      <c r="AG697" s="454">
        <f t="shared" ref="AG697:AG711" si="43">AG696</f>
        <v>0</v>
      </c>
      <c r="AH697" s="418">
        <f>IF(M697=M696,0,1)</f>
        <v>0</v>
      </c>
      <c r="AI697" s="419"/>
    </row>
    <row r="698" spans="1:35" s="436" customFormat="1" ht="15" customHeight="1" thickTop="1" thickBot="1">
      <c r="A698" s="1418"/>
      <c r="B698" s="1402"/>
      <c r="C698" s="1456"/>
      <c r="D698" s="1402"/>
      <c r="E698" s="1402"/>
      <c r="F698" s="1402"/>
      <c r="G698" s="1402"/>
      <c r="H698" s="1437"/>
      <c r="I698" s="1399"/>
      <c r="J698" s="1402"/>
      <c r="K698" s="1402"/>
      <c r="L698" s="1402"/>
      <c r="M698" s="455"/>
      <c r="N698" s="456"/>
      <c r="O698" s="457"/>
      <c r="P698" s="458"/>
      <c r="Q698" s="458"/>
      <c r="R698" s="459"/>
      <c r="S698" s="459"/>
      <c r="T698" s="459"/>
      <c r="U698" s="459"/>
      <c r="V698" s="459"/>
      <c r="W698" s="458"/>
      <c r="X698" s="1411"/>
      <c r="Y698" s="1453"/>
      <c r="Z698" s="1451"/>
      <c r="AA698" s="1446"/>
      <c r="AB698" s="1394"/>
      <c r="AC698" s="1431"/>
      <c r="AD698" s="418">
        <f>IF(O698=O697,0,IF(O698=O696,0,1))</f>
        <v>0</v>
      </c>
      <c r="AE698" s="418" t="s">
        <v>486</v>
      </c>
      <c r="AF698" s="418" t="str">
        <f t="shared" si="40"/>
        <v>??</v>
      </c>
      <c r="AG698" s="454">
        <f t="shared" si="43"/>
        <v>0</v>
      </c>
      <c r="AH698" s="418">
        <f>IF(M698=M697,0,IF(M698=M696,0,1))</f>
        <v>0</v>
      </c>
      <c r="AI698" s="419"/>
    </row>
    <row r="699" spans="1:35" s="436" customFormat="1" ht="15" customHeight="1" thickTop="1" thickBot="1">
      <c r="A699" s="1418"/>
      <c r="B699" s="1402"/>
      <c r="C699" s="1456"/>
      <c r="D699" s="1402"/>
      <c r="E699" s="1402"/>
      <c r="F699" s="1402"/>
      <c r="G699" s="1402"/>
      <c r="H699" s="1437"/>
      <c r="I699" s="1399"/>
      <c r="J699" s="1402"/>
      <c r="K699" s="1402"/>
      <c r="L699" s="1402"/>
      <c r="M699" s="455"/>
      <c r="N699" s="456"/>
      <c r="O699" s="457"/>
      <c r="P699" s="458"/>
      <c r="Q699" s="458"/>
      <c r="R699" s="459"/>
      <c r="S699" s="459"/>
      <c r="T699" s="459"/>
      <c r="U699" s="459"/>
      <c r="V699" s="459"/>
      <c r="W699" s="458"/>
      <c r="X699" s="1411"/>
      <c r="Y699" s="1453"/>
      <c r="Z699" s="1451"/>
      <c r="AA699" s="1446"/>
      <c r="AB699" s="1394"/>
      <c r="AC699" s="1431"/>
      <c r="AD699" s="418">
        <f>IF(O699=O698,0,IF(O699=O697,0,IF(O699=O696,0,1)))</f>
        <v>0</v>
      </c>
      <c r="AE699" s="418" t="s">
        <v>486</v>
      </c>
      <c r="AF699" s="418" t="str">
        <f t="shared" si="40"/>
        <v>??</v>
      </c>
      <c r="AG699" s="454">
        <f t="shared" si="43"/>
        <v>0</v>
      </c>
      <c r="AH699" s="418">
        <f>IF(M699=M698,0,IF(M699=M697,0,IF(M699=M696,0,1)))</f>
        <v>0</v>
      </c>
      <c r="AI699" s="419"/>
    </row>
    <row r="700" spans="1:35" s="436" customFormat="1" ht="15" customHeight="1" thickTop="1" thickBot="1">
      <c r="A700" s="1418"/>
      <c r="B700" s="1402"/>
      <c r="C700" s="1456"/>
      <c r="D700" s="1402"/>
      <c r="E700" s="1402"/>
      <c r="F700" s="1402"/>
      <c r="G700" s="1402"/>
      <c r="H700" s="1437"/>
      <c r="I700" s="1399"/>
      <c r="J700" s="1402"/>
      <c r="K700" s="1402"/>
      <c r="L700" s="1402"/>
      <c r="M700" s="455"/>
      <c r="N700" s="456"/>
      <c r="O700" s="457"/>
      <c r="P700" s="458"/>
      <c r="Q700" s="458"/>
      <c r="R700" s="459"/>
      <c r="S700" s="459"/>
      <c r="T700" s="459"/>
      <c r="U700" s="459"/>
      <c r="V700" s="459"/>
      <c r="W700" s="458"/>
      <c r="X700" s="1411"/>
      <c r="Y700" s="1453"/>
      <c r="Z700" s="1451"/>
      <c r="AA700" s="1446"/>
      <c r="AB700" s="1394"/>
      <c r="AC700" s="1431"/>
      <c r="AD700" s="418">
        <f>IF(O700=O699,0,IF(O700=O698,0,IF(O700=O697,0,IF(O700=O696,0,1))))</f>
        <v>0</v>
      </c>
      <c r="AE700" s="418" t="s">
        <v>486</v>
      </c>
      <c r="AF700" s="418" t="str">
        <f t="shared" si="40"/>
        <v>??</v>
      </c>
      <c r="AG700" s="454">
        <f t="shared" si="43"/>
        <v>0</v>
      </c>
      <c r="AH700" s="418">
        <f>IF(M700=M699,0,IF(M700=M698,0,IF(M700=M697,0,IF(M700=M696,0,1))))</f>
        <v>0</v>
      </c>
      <c r="AI700" s="419"/>
    </row>
    <row r="701" spans="1:35" s="436" customFormat="1" ht="15" customHeight="1" thickTop="1" thickBot="1">
      <c r="A701" s="1418"/>
      <c r="B701" s="1402"/>
      <c r="C701" s="1456"/>
      <c r="D701" s="1402"/>
      <c r="E701" s="1402"/>
      <c r="F701" s="1402"/>
      <c r="G701" s="1402"/>
      <c r="H701" s="1437"/>
      <c r="I701" s="1399"/>
      <c r="J701" s="1402"/>
      <c r="K701" s="1402"/>
      <c r="L701" s="1402"/>
      <c r="M701" s="455"/>
      <c r="N701" s="456"/>
      <c r="O701" s="457"/>
      <c r="P701" s="458"/>
      <c r="Q701" s="458"/>
      <c r="R701" s="459"/>
      <c r="S701" s="459"/>
      <c r="T701" s="459"/>
      <c r="U701" s="459"/>
      <c r="V701" s="459"/>
      <c r="W701" s="458"/>
      <c r="X701" s="1411"/>
      <c r="Y701" s="1453"/>
      <c r="Z701" s="1434" t="str">
        <f>IF(Z696=0,"",IF(Z696&gt;11,"błąd",""))</f>
        <v/>
      </c>
      <c r="AA701" s="1446"/>
      <c r="AB701" s="1394"/>
      <c r="AC701" s="1431"/>
      <c r="AD701" s="418">
        <f>IF(O701=O700,0,IF(O701=O699,0,IF(O701=O698,0,IF(O701=O697,0,IF(O701=O696,0,1)))))</f>
        <v>0</v>
      </c>
      <c r="AE701" s="418" t="s">
        <v>486</v>
      </c>
      <c r="AF701" s="418" t="str">
        <f t="shared" si="40"/>
        <v>??</v>
      </c>
      <c r="AG701" s="454">
        <f t="shared" si="43"/>
        <v>0</v>
      </c>
      <c r="AH701" s="418">
        <f>IF(M701=M700,0,IF(M701=M699,0,IF(M701=M698,0,IF(M701=M697,0,IF(M701=M696,0,1)))))</f>
        <v>0</v>
      </c>
      <c r="AI701" s="419"/>
    </row>
    <row r="702" spans="1:35" s="436" customFormat="1" ht="15" customHeight="1" thickTop="1" thickBot="1">
      <c r="A702" s="1418"/>
      <c r="B702" s="1402"/>
      <c r="C702" s="1456"/>
      <c r="D702" s="1402"/>
      <c r="E702" s="1402"/>
      <c r="F702" s="1402"/>
      <c r="G702" s="1402"/>
      <c r="H702" s="1437"/>
      <c r="I702" s="1399"/>
      <c r="J702" s="1402"/>
      <c r="K702" s="1402"/>
      <c r="L702" s="1402"/>
      <c r="M702" s="455"/>
      <c r="N702" s="456"/>
      <c r="O702" s="457"/>
      <c r="P702" s="458"/>
      <c r="Q702" s="458"/>
      <c r="R702" s="459"/>
      <c r="S702" s="459"/>
      <c r="T702" s="459"/>
      <c r="U702" s="459"/>
      <c r="V702" s="459"/>
      <c r="W702" s="458"/>
      <c r="X702" s="1411"/>
      <c r="Y702" s="1453"/>
      <c r="Z702" s="1434"/>
      <c r="AA702" s="1446"/>
      <c r="AB702" s="1394"/>
      <c r="AC702" s="1431"/>
      <c r="AD702" s="418">
        <f>IF(O702=O701,0,IF(O702=O700,0,IF(O702=O699,0,IF(O702=O698,0,IF(O702=O697,0,IF(O702=O696,0,1))))))</f>
        <v>0</v>
      </c>
      <c r="AE702" s="418" t="s">
        <v>486</v>
      </c>
      <c r="AF702" s="418" t="str">
        <f t="shared" si="40"/>
        <v>??</v>
      </c>
      <c r="AG702" s="454">
        <f t="shared" si="43"/>
        <v>0</v>
      </c>
      <c r="AH702" s="418">
        <f>IF(M702=M701,0,IF(M702=M700,0,IF(M702=M699,0,IF(M702=M698,0,IF(M702=M697,0,IF(M702=M696,0,1))))))</f>
        <v>0</v>
      </c>
      <c r="AI702" s="419"/>
    </row>
    <row r="703" spans="1:35" s="436" customFormat="1" ht="15" customHeight="1" thickTop="1" thickBot="1">
      <c r="A703" s="1419"/>
      <c r="B703" s="1403"/>
      <c r="C703" s="1457"/>
      <c r="D703" s="1403"/>
      <c r="E703" s="1403"/>
      <c r="F703" s="1403"/>
      <c r="G703" s="1403"/>
      <c r="H703" s="1438"/>
      <c r="I703" s="1400"/>
      <c r="J703" s="1403"/>
      <c r="K703" s="1403"/>
      <c r="L703" s="1403"/>
      <c r="M703" s="462"/>
      <c r="N703" s="463"/>
      <c r="O703" s="464"/>
      <c r="P703" s="465"/>
      <c r="Q703" s="465"/>
      <c r="R703" s="466"/>
      <c r="S703" s="466"/>
      <c r="T703" s="466"/>
      <c r="U703" s="466"/>
      <c r="V703" s="466"/>
      <c r="W703" s="465"/>
      <c r="X703" s="1412"/>
      <c r="Y703" s="1454"/>
      <c r="Z703" s="1435"/>
      <c r="AA703" s="1446"/>
      <c r="AB703" s="1395"/>
      <c r="AC703" s="1431"/>
      <c r="AD703" s="418">
        <f>IF(O703=O702,0,IF(O703=O701,0,IF(O703=O700,0,IF(O703=O699,0,IF(O703=O698,0,IF(O703=O697,0,IF(O703=O696,0,1)))))))</f>
        <v>0</v>
      </c>
      <c r="AE703" s="418" t="s">
        <v>486</v>
      </c>
      <c r="AF703" s="418" t="str">
        <f t="shared" si="40"/>
        <v>??</v>
      </c>
      <c r="AG703" s="454">
        <f t="shared" si="43"/>
        <v>0</v>
      </c>
      <c r="AH703" s="418">
        <f>IF(M703=M702,0,IF(M703=M701,0,IF(M703=M700,0,IF(M703=M699,0,IF(M703=M698,0,IF(M703=M697,0,IF(M703=M696,0,1)))))))</f>
        <v>0</v>
      </c>
      <c r="AI703" s="419"/>
    </row>
    <row r="704" spans="1:35" s="436" customFormat="1" ht="15" customHeight="1" thickTop="1" thickBot="1">
      <c r="A704" s="1417"/>
      <c r="B704" s="1401"/>
      <c r="C704" s="1455"/>
      <c r="D704" s="1401"/>
      <c r="E704" s="1401"/>
      <c r="F704" s="1401"/>
      <c r="G704" s="1401"/>
      <c r="H704" s="1436"/>
      <c r="I704" s="446" t="s">
        <v>98</v>
      </c>
      <c r="J704" s="1401"/>
      <c r="K704" s="1401"/>
      <c r="L704" s="1401"/>
      <c r="M704" s="447"/>
      <c r="N704" s="448"/>
      <c r="O704" s="449"/>
      <c r="P704" s="450"/>
      <c r="Q704" s="450"/>
      <c r="R704" s="451"/>
      <c r="S704" s="451"/>
      <c r="T704" s="451"/>
      <c r="U704" s="451"/>
      <c r="V704" s="451"/>
      <c r="W704" s="450"/>
      <c r="X704" s="1410">
        <f>SUM(R704:W711)</f>
        <v>0</v>
      </c>
      <c r="Y704" s="1452"/>
      <c r="Z704" s="1450">
        <f>IF((X704-Y704)&gt;=0,X704-Y704,0)</f>
        <v>0</v>
      </c>
      <c r="AA704" s="1447">
        <f>IF(X704&lt;Y704,X704,Y704)/IF(Y704=0,1,Y704)</f>
        <v>0</v>
      </c>
      <c r="AB704" s="1393" t="str">
        <f>IF(AA704=1,"pe",IF(AA704&gt;0,"ne",""))</f>
        <v/>
      </c>
      <c r="AC704" s="1431"/>
      <c r="AD704" s="418">
        <v>1</v>
      </c>
      <c r="AE704" s="418" t="s">
        <v>486</v>
      </c>
      <c r="AF704" s="418" t="str">
        <f t="shared" si="40"/>
        <v>??</v>
      </c>
      <c r="AG704" s="454">
        <f>$C704</f>
        <v>0</v>
      </c>
      <c r="AH704" s="419">
        <v>1</v>
      </c>
      <c r="AI704" s="419"/>
    </row>
    <row r="705" spans="1:35" s="436" customFormat="1" ht="15" customHeight="1" thickTop="1" thickBot="1">
      <c r="A705" s="1418"/>
      <c r="B705" s="1402"/>
      <c r="C705" s="1456"/>
      <c r="D705" s="1402"/>
      <c r="E705" s="1402"/>
      <c r="F705" s="1402"/>
      <c r="G705" s="1402"/>
      <c r="H705" s="1437"/>
      <c r="I705" s="1399"/>
      <c r="J705" s="1402"/>
      <c r="K705" s="1402"/>
      <c r="L705" s="1402"/>
      <c r="M705" s="455"/>
      <c r="N705" s="456"/>
      <c r="O705" s="457"/>
      <c r="P705" s="458"/>
      <c r="Q705" s="458"/>
      <c r="R705" s="459"/>
      <c r="S705" s="459"/>
      <c r="T705" s="459"/>
      <c r="U705" s="459"/>
      <c r="V705" s="459"/>
      <c r="W705" s="458"/>
      <c r="X705" s="1411"/>
      <c r="Y705" s="1453"/>
      <c r="Z705" s="1451"/>
      <c r="AA705" s="1448"/>
      <c r="AB705" s="1394"/>
      <c r="AC705" s="1431"/>
      <c r="AD705" s="418">
        <f>IF(O705=O704,0,1)</f>
        <v>0</v>
      </c>
      <c r="AE705" s="418" t="s">
        <v>486</v>
      </c>
      <c r="AF705" s="418" t="str">
        <f t="shared" si="40"/>
        <v>??</v>
      </c>
      <c r="AG705" s="454">
        <f>AG704</f>
        <v>0</v>
      </c>
      <c r="AH705" s="418">
        <f>IF(M705=M704,0,1)</f>
        <v>0</v>
      </c>
      <c r="AI705" s="419"/>
    </row>
    <row r="706" spans="1:35" s="436" customFormat="1" ht="15" customHeight="1" thickTop="1" thickBot="1">
      <c r="A706" s="1418"/>
      <c r="B706" s="1402"/>
      <c r="C706" s="1456"/>
      <c r="D706" s="1402"/>
      <c r="E706" s="1402"/>
      <c r="F706" s="1402"/>
      <c r="G706" s="1402"/>
      <c r="H706" s="1437"/>
      <c r="I706" s="1399"/>
      <c r="J706" s="1402"/>
      <c r="K706" s="1402"/>
      <c r="L706" s="1402"/>
      <c r="M706" s="455"/>
      <c r="N706" s="456"/>
      <c r="O706" s="457"/>
      <c r="P706" s="458"/>
      <c r="Q706" s="458"/>
      <c r="R706" s="459"/>
      <c r="S706" s="459"/>
      <c r="T706" s="459"/>
      <c r="U706" s="459"/>
      <c r="V706" s="459"/>
      <c r="W706" s="458"/>
      <c r="X706" s="1411"/>
      <c r="Y706" s="1453"/>
      <c r="Z706" s="1451"/>
      <c r="AA706" s="1448"/>
      <c r="AB706" s="1394"/>
      <c r="AC706" s="1431"/>
      <c r="AD706" s="418">
        <f>IF(O706=O705,0,IF(O706=O704,0,1))</f>
        <v>0</v>
      </c>
      <c r="AE706" s="418" t="s">
        <v>486</v>
      </c>
      <c r="AF706" s="418" t="str">
        <f t="shared" si="40"/>
        <v>??</v>
      </c>
      <c r="AG706" s="454">
        <f t="shared" si="43"/>
        <v>0</v>
      </c>
      <c r="AH706" s="418">
        <f>IF(M706=M705,0,IF(M706=M704,0,1))</f>
        <v>0</v>
      </c>
      <c r="AI706" s="419"/>
    </row>
    <row r="707" spans="1:35" s="436" customFormat="1" ht="15" customHeight="1" thickTop="1" thickBot="1">
      <c r="A707" s="1418"/>
      <c r="B707" s="1402"/>
      <c r="C707" s="1456"/>
      <c r="D707" s="1402"/>
      <c r="E707" s="1402"/>
      <c r="F707" s="1402"/>
      <c r="G707" s="1402"/>
      <c r="H707" s="1437"/>
      <c r="I707" s="1399"/>
      <c r="J707" s="1402"/>
      <c r="K707" s="1402"/>
      <c r="L707" s="1402"/>
      <c r="M707" s="455"/>
      <c r="N707" s="456"/>
      <c r="O707" s="457"/>
      <c r="P707" s="458"/>
      <c r="Q707" s="458"/>
      <c r="R707" s="459"/>
      <c r="S707" s="459"/>
      <c r="T707" s="459"/>
      <c r="U707" s="459"/>
      <c r="V707" s="459"/>
      <c r="W707" s="458"/>
      <c r="X707" s="1411"/>
      <c r="Y707" s="1453"/>
      <c r="Z707" s="1451"/>
      <c r="AA707" s="1448"/>
      <c r="AB707" s="1394"/>
      <c r="AC707" s="1431"/>
      <c r="AD707" s="418">
        <f>IF(O707=O706,0,IF(O707=O705,0,IF(O707=O704,0,1)))</f>
        <v>0</v>
      </c>
      <c r="AE707" s="418" t="s">
        <v>486</v>
      </c>
      <c r="AF707" s="418" t="str">
        <f t="shared" si="40"/>
        <v>??</v>
      </c>
      <c r="AG707" s="454">
        <f t="shared" si="43"/>
        <v>0</v>
      </c>
      <c r="AH707" s="418">
        <f>IF(M707=M706,0,IF(M707=M705,0,IF(M707=M704,0,1)))</f>
        <v>0</v>
      </c>
      <c r="AI707" s="419"/>
    </row>
    <row r="708" spans="1:35" s="436" customFormat="1" ht="15" customHeight="1" thickTop="1" thickBot="1">
      <c r="A708" s="1418"/>
      <c r="B708" s="1402"/>
      <c r="C708" s="1456"/>
      <c r="D708" s="1402"/>
      <c r="E708" s="1402"/>
      <c r="F708" s="1402"/>
      <c r="G708" s="1402"/>
      <c r="H708" s="1437"/>
      <c r="I708" s="1399"/>
      <c r="J708" s="1402"/>
      <c r="K708" s="1402"/>
      <c r="L708" s="1402"/>
      <c r="M708" s="455"/>
      <c r="N708" s="456"/>
      <c r="O708" s="457"/>
      <c r="P708" s="458"/>
      <c r="Q708" s="458"/>
      <c r="R708" s="459"/>
      <c r="S708" s="459"/>
      <c r="T708" s="459"/>
      <c r="U708" s="459"/>
      <c r="V708" s="459"/>
      <c r="W708" s="458"/>
      <c r="X708" s="1411"/>
      <c r="Y708" s="1453"/>
      <c r="Z708" s="1451"/>
      <c r="AA708" s="1448"/>
      <c r="AB708" s="1394"/>
      <c r="AC708" s="1431"/>
      <c r="AD708" s="418">
        <f>IF(O708=O707,0,IF(O708=O706,0,IF(O708=O705,0,IF(O708=O704,0,1))))</f>
        <v>0</v>
      </c>
      <c r="AE708" s="418" t="s">
        <v>486</v>
      </c>
      <c r="AF708" s="418" t="str">
        <f t="shared" si="40"/>
        <v>??</v>
      </c>
      <c r="AG708" s="454">
        <f t="shared" si="43"/>
        <v>0</v>
      </c>
      <c r="AH708" s="418">
        <f>IF(M708=M707,0,IF(M708=M706,0,IF(M708=M705,0,IF(M708=M704,0,1))))</f>
        <v>0</v>
      </c>
      <c r="AI708" s="419"/>
    </row>
    <row r="709" spans="1:35" s="436" customFormat="1" ht="15" customHeight="1" thickTop="1" thickBot="1">
      <c r="A709" s="1418"/>
      <c r="B709" s="1402"/>
      <c r="C709" s="1456"/>
      <c r="D709" s="1402"/>
      <c r="E709" s="1402"/>
      <c r="F709" s="1402"/>
      <c r="G709" s="1402"/>
      <c r="H709" s="1437"/>
      <c r="I709" s="1399"/>
      <c r="J709" s="1402"/>
      <c r="K709" s="1402"/>
      <c r="L709" s="1402"/>
      <c r="M709" s="455"/>
      <c r="N709" s="456"/>
      <c r="O709" s="457"/>
      <c r="P709" s="458"/>
      <c r="Q709" s="458"/>
      <c r="R709" s="459"/>
      <c r="S709" s="459"/>
      <c r="T709" s="459"/>
      <c r="U709" s="459"/>
      <c r="V709" s="459"/>
      <c r="W709" s="458"/>
      <c r="X709" s="1411"/>
      <c r="Y709" s="1453"/>
      <c r="Z709" s="1434" t="str">
        <f>IF(Z704=0,"",IF(Z704&gt;11,"błąd",""))</f>
        <v/>
      </c>
      <c r="AA709" s="1448"/>
      <c r="AB709" s="1394"/>
      <c r="AC709" s="1431"/>
      <c r="AD709" s="418">
        <f>IF(O709=O708,0,IF(O709=O707,0,IF(O709=O706,0,IF(O709=O705,0,IF(O709=O704,0,1)))))</f>
        <v>0</v>
      </c>
      <c r="AE709" s="418" t="s">
        <v>486</v>
      </c>
      <c r="AF709" s="418" t="str">
        <f t="shared" si="40"/>
        <v>??</v>
      </c>
      <c r="AG709" s="454">
        <f t="shared" si="43"/>
        <v>0</v>
      </c>
      <c r="AH709" s="418">
        <f>IF(M709=M708,0,IF(M709=M707,0,IF(M709=M706,0,IF(M709=M705,0,IF(M709=M704,0,1)))))</f>
        <v>0</v>
      </c>
      <c r="AI709" s="419"/>
    </row>
    <row r="710" spans="1:35" s="436" customFormat="1" ht="15" customHeight="1" thickTop="1" thickBot="1">
      <c r="A710" s="1418"/>
      <c r="B710" s="1402"/>
      <c r="C710" s="1456"/>
      <c r="D710" s="1402"/>
      <c r="E710" s="1402"/>
      <c r="F710" s="1402"/>
      <c r="G710" s="1402"/>
      <c r="H710" s="1437"/>
      <c r="I710" s="1399"/>
      <c r="J710" s="1402"/>
      <c r="K710" s="1402"/>
      <c r="L710" s="1402"/>
      <c r="M710" s="455"/>
      <c r="N710" s="456"/>
      <c r="O710" s="457"/>
      <c r="P710" s="458"/>
      <c r="Q710" s="458"/>
      <c r="R710" s="459"/>
      <c r="S710" s="459"/>
      <c r="T710" s="459"/>
      <c r="U710" s="459"/>
      <c r="V710" s="459"/>
      <c r="W710" s="458"/>
      <c r="X710" s="1411"/>
      <c r="Y710" s="1453"/>
      <c r="Z710" s="1434"/>
      <c r="AA710" s="1448"/>
      <c r="AB710" s="1394"/>
      <c r="AC710" s="1431"/>
      <c r="AD710" s="418">
        <f>IF(O710=O709,0,IF(O710=O708,0,IF(O710=O707,0,IF(O710=O706,0,IF(O710=O705,0,IF(O710=O704,0,1))))))</f>
        <v>0</v>
      </c>
      <c r="AE710" s="418" t="s">
        <v>486</v>
      </c>
      <c r="AF710" s="418" t="str">
        <f t="shared" si="40"/>
        <v>??</v>
      </c>
      <c r="AG710" s="454">
        <f t="shared" si="43"/>
        <v>0</v>
      </c>
      <c r="AH710" s="418">
        <f>IF(M710=M709,0,IF(M710=M708,0,IF(M710=M707,0,IF(M710=M706,0,IF(M710=M705,0,IF(M710=M704,0,1))))))</f>
        <v>0</v>
      </c>
      <c r="AI710" s="419"/>
    </row>
    <row r="711" spans="1:35" s="436" customFormat="1" ht="15" customHeight="1" thickTop="1" thickBot="1">
      <c r="A711" s="1419"/>
      <c r="B711" s="1403"/>
      <c r="C711" s="1457"/>
      <c r="D711" s="1403"/>
      <c r="E711" s="1403"/>
      <c r="F711" s="1403"/>
      <c r="G711" s="1403"/>
      <c r="H711" s="1438"/>
      <c r="I711" s="1400"/>
      <c r="J711" s="1403"/>
      <c r="K711" s="1403"/>
      <c r="L711" s="1403"/>
      <c r="M711" s="455"/>
      <c r="N711" s="456"/>
      <c r="O711" s="457"/>
      <c r="P711" s="458"/>
      <c r="Q711" s="458"/>
      <c r="R711" s="459"/>
      <c r="S711" s="459"/>
      <c r="T711" s="459"/>
      <c r="U711" s="459"/>
      <c r="V711" s="459"/>
      <c r="W711" s="458"/>
      <c r="X711" s="1412"/>
      <c r="Y711" s="1454"/>
      <c r="Z711" s="1435"/>
      <c r="AA711" s="1449"/>
      <c r="AB711" s="1395"/>
      <c r="AC711" s="1431"/>
      <c r="AD711" s="418">
        <f>IF(O711=O710,0,IF(O711=O709,0,IF(O711=O708,0,IF(O711=O707,0,IF(O711=O706,0,IF(O711=O705,0,IF(O711=O704,0,1)))))))</f>
        <v>0</v>
      </c>
      <c r="AE711" s="418" t="s">
        <v>486</v>
      </c>
      <c r="AF711" s="418" t="str">
        <f t="shared" si="40"/>
        <v>??</v>
      </c>
      <c r="AG711" s="454">
        <f t="shared" si="43"/>
        <v>0</v>
      </c>
      <c r="AH711" s="418">
        <f>IF(M711=M710,0,IF(M711=M709,0,IF(M711=M708,0,IF(M711=M707,0,IF(M711=M706,0,IF(M711=M705,0,IF(M711=M704,0,1)))))))</f>
        <v>0</v>
      </c>
      <c r="AI711" s="419"/>
    </row>
    <row r="712" spans="1:35" ht="17.25" customHeight="1" thickTop="1" thickBot="1">
      <c r="A712" s="469"/>
      <c r="B712" s="470"/>
      <c r="C712" s="491" t="s">
        <v>492</v>
      </c>
      <c r="D712" s="479"/>
      <c r="E712" s="479"/>
      <c r="F712" s="492"/>
      <c r="G712" s="492"/>
      <c r="H712" s="493"/>
      <c r="I712" s="479"/>
      <c r="J712" s="492"/>
      <c r="K712" s="492"/>
      <c r="L712" s="492"/>
      <c r="M712" s="494"/>
      <c r="N712" s="480"/>
      <c r="O712" s="495"/>
      <c r="P712" s="470"/>
      <c r="Q712" s="470"/>
      <c r="R712" s="493"/>
      <c r="S712" s="493"/>
      <c r="T712" s="493"/>
      <c r="U712" s="493"/>
      <c r="V712" s="493"/>
      <c r="W712" s="470"/>
      <c r="X712" s="555" t="s">
        <v>493</v>
      </c>
      <c r="Y712" s="555" t="s">
        <v>493</v>
      </c>
      <c r="Z712" s="556" t="s">
        <v>493</v>
      </c>
      <c r="AA712" s="538">
        <f>SUM(AA713:AA716)</f>
        <v>0</v>
      </c>
      <c r="AB712" s="557"/>
      <c r="AC712" s="499" t="s">
        <v>475</v>
      </c>
      <c r="AF712" s="418" t="str">
        <f t="shared" si="40"/>
        <v>??</v>
      </c>
      <c r="AH712" s="418"/>
    </row>
    <row r="713" spans="1:35" ht="16.5" customHeight="1" thickTop="1">
      <c r="A713" s="500"/>
      <c r="B713" s="501"/>
      <c r="C713" s="502"/>
      <c r="D713" s="503"/>
      <c r="E713" s="504"/>
      <c r="F713" s="503"/>
      <c r="G713" s="503"/>
      <c r="H713" s="505"/>
      <c r="I713" s="503"/>
      <c r="J713" s="501"/>
      <c r="K713" s="501"/>
      <c r="L713" s="501"/>
      <c r="M713" s="447"/>
      <c r="N713" s="448"/>
      <c r="O713" s="449"/>
      <c r="P713" s="450"/>
      <c r="Q713" s="450"/>
      <c r="R713" s="542"/>
      <c r="S713" s="542"/>
      <c r="T713" s="542"/>
      <c r="U713" s="542"/>
      <c r="V713" s="542"/>
      <c r="W713" s="558"/>
      <c r="X713" s="559" t="s">
        <v>493</v>
      </c>
      <c r="Y713" s="559" t="s">
        <v>493</v>
      </c>
      <c r="Z713" s="560" t="s">
        <v>493</v>
      </c>
      <c r="AA713" s="561"/>
      <c r="AB713" s="562" t="str">
        <f t="shared" ref="AB713:AB721" si="44">IF(AA713=1,"pe",IF(AA713&gt;0,"ne",""))</f>
        <v/>
      </c>
      <c r="AC713" s="563"/>
      <c r="AD713" s="418">
        <v>1</v>
      </c>
      <c r="AE713" s="418" t="s">
        <v>494</v>
      </c>
      <c r="AF713" s="418" t="str">
        <f t="shared" si="40"/>
        <v>??</v>
      </c>
      <c r="AG713" s="545">
        <f>C713</f>
        <v>0</v>
      </c>
      <c r="AH713" s="418">
        <v>1</v>
      </c>
    </row>
    <row r="714" spans="1:35" ht="14.25" customHeight="1">
      <c r="A714" s="512"/>
      <c r="B714" s="513"/>
      <c r="C714" s="514"/>
      <c r="D714" s="515"/>
      <c r="E714" s="516"/>
      <c r="F714" s="515"/>
      <c r="G714" s="515"/>
      <c r="H714" s="517"/>
      <c r="I714" s="515"/>
      <c r="J714" s="513"/>
      <c r="K714" s="513"/>
      <c r="L714" s="513"/>
      <c r="M714" s="455"/>
      <c r="N714" s="518"/>
      <c r="O714" s="457"/>
      <c r="P714" s="458"/>
      <c r="Q714" s="458"/>
      <c r="R714" s="526"/>
      <c r="S714" s="526"/>
      <c r="T714" s="526"/>
      <c r="U714" s="526"/>
      <c r="V714" s="526"/>
      <c r="W714" s="564"/>
      <c r="X714" s="565" t="s">
        <v>493</v>
      </c>
      <c r="Y714" s="565" t="s">
        <v>493</v>
      </c>
      <c r="Z714" s="566" t="s">
        <v>493</v>
      </c>
      <c r="AA714" s="567"/>
      <c r="AB714" s="524" t="str">
        <f t="shared" si="44"/>
        <v/>
      </c>
      <c r="AC714" s="568"/>
      <c r="AD714" s="418">
        <v>1</v>
      </c>
      <c r="AE714" s="418" t="s">
        <v>494</v>
      </c>
      <c r="AF714" s="418" t="str">
        <f t="shared" si="40"/>
        <v>??</v>
      </c>
      <c r="AG714" s="545">
        <f>C714</f>
        <v>0</v>
      </c>
      <c r="AH714" s="418">
        <v>1</v>
      </c>
    </row>
    <row r="715" spans="1:35" ht="13.5" customHeight="1">
      <c r="A715" s="512"/>
      <c r="B715" s="513"/>
      <c r="C715" s="514"/>
      <c r="D715" s="515"/>
      <c r="E715" s="516"/>
      <c r="F715" s="515"/>
      <c r="G715" s="515"/>
      <c r="H715" s="517"/>
      <c r="I715" s="515"/>
      <c r="J715" s="513"/>
      <c r="K715" s="513"/>
      <c r="L715" s="513"/>
      <c r="M715" s="455"/>
      <c r="N715" s="518"/>
      <c r="O715" s="457"/>
      <c r="P715" s="458"/>
      <c r="Q715" s="458"/>
      <c r="R715" s="526"/>
      <c r="S715" s="526"/>
      <c r="T715" s="526"/>
      <c r="U715" s="526"/>
      <c r="V715" s="526"/>
      <c r="W715" s="564"/>
      <c r="X715" s="565" t="s">
        <v>493</v>
      </c>
      <c r="Y715" s="565" t="s">
        <v>493</v>
      </c>
      <c r="Z715" s="566" t="s">
        <v>493</v>
      </c>
      <c r="AA715" s="567"/>
      <c r="AB715" s="524" t="str">
        <f>IF(AA715=1,"pe",IF(AA715&gt;0,"ne",""))</f>
        <v/>
      </c>
      <c r="AC715" s="569"/>
      <c r="AD715" s="418">
        <v>1</v>
      </c>
      <c r="AE715" s="418" t="s">
        <v>494</v>
      </c>
      <c r="AF715" s="418" t="str">
        <f t="shared" si="40"/>
        <v>??</v>
      </c>
      <c r="AG715" s="545">
        <f>C715</f>
        <v>0</v>
      </c>
      <c r="AH715" s="418">
        <v>1</v>
      </c>
    </row>
    <row r="716" spans="1:35" ht="15" customHeight="1" thickBot="1">
      <c r="A716" s="527"/>
      <c r="B716" s="548"/>
      <c r="C716" s="528"/>
      <c r="D716" s="529"/>
      <c r="E716" s="516"/>
      <c r="F716" s="529"/>
      <c r="G716" s="529"/>
      <c r="H716" s="530"/>
      <c r="I716" s="515"/>
      <c r="J716" s="513"/>
      <c r="K716" s="513"/>
      <c r="L716" s="513"/>
      <c r="M716" s="462"/>
      <c r="N716" s="518"/>
      <c r="O716" s="464"/>
      <c r="P716" s="465"/>
      <c r="Q716" s="531"/>
      <c r="R716" s="570"/>
      <c r="S716" s="570"/>
      <c r="T716" s="570"/>
      <c r="U716" s="570"/>
      <c r="V716" s="570"/>
      <c r="W716" s="571"/>
      <c r="X716" s="572" t="s">
        <v>493</v>
      </c>
      <c r="Y716" s="572" t="s">
        <v>493</v>
      </c>
      <c r="Z716" s="573" t="s">
        <v>493</v>
      </c>
      <c r="AA716" s="574"/>
      <c r="AB716" s="524" t="str">
        <f t="shared" si="44"/>
        <v/>
      </c>
      <c r="AC716" s="575"/>
      <c r="AD716" s="418">
        <v>1</v>
      </c>
      <c r="AE716" s="418" t="s">
        <v>494</v>
      </c>
      <c r="AF716" s="418" t="str">
        <f t="shared" si="40"/>
        <v>??</v>
      </c>
      <c r="AG716" s="545">
        <f>C716</f>
        <v>0</v>
      </c>
      <c r="AH716" s="419">
        <v>1</v>
      </c>
    </row>
    <row r="717" spans="1:35" s="436" customFormat="1" ht="15" customHeight="1" thickTop="1" thickBot="1">
      <c r="A717" s="469"/>
      <c r="B717" s="470"/>
      <c r="C717" s="491" t="s">
        <v>495</v>
      </c>
      <c r="D717" s="479"/>
      <c r="E717" s="479"/>
      <c r="F717" s="472"/>
      <c r="G717" s="472"/>
      <c r="H717" s="495"/>
      <c r="I717" s="479"/>
      <c r="J717" s="472"/>
      <c r="K717" s="472"/>
      <c r="L717" s="472"/>
      <c r="M717" s="576"/>
      <c r="N717" s="480"/>
      <c r="O717" s="495"/>
      <c r="P717" s="470"/>
      <c r="Q717" s="470"/>
      <c r="R717" s="495"/>
      <c r="S717" s="495"/>
      <c r="T717" s="495"/>
      <c r="U717" s="495"/>
      <c r="V717" s="495"/>
      <c r="W717" s="470"/>
      <c r="X717" s="555" t="s">
        <v>493</v>
      </c>
      <c r="Y717" s="555" t="s">
        <v>493</v>
      </c>
      <c r="Z717" s="556" t="s">
        <v>493</v>
      </c>
      <c r="AA717" s="538">
        <f>SUM(AA718:AA721)</f>
        <v>0</v>
      </c>
      <c r="AB717" s="577"/>
      <c r="AC717" s="578" t="s">
        <v>475</v>
      </c>
      <c r="AD717" s="435"/>
      <c r="AE717" s="435"/>
      <c r="AF717" s="435" t="str">
        <f t="shared" si="40"/>
        <v>??</v>
      </c>
    </row>
    <row r="718" spans="1:35" ht="15" customHeight="1" thickTop="1">
      <c r="A718" s="500"/>
      <c r="B718" s="501"/>
      <c r="C718" s="502"/>
      <c r="D718" s="503"/>
      <c r="E718" s="504"/>
      <c r="F718" s="503"/>
      <c r="G718" s="503"/>
      <c r="H718" s="505"/>
      <c r="I718" s="503"/>
      <c r="J718" s="501"/>
      <c r="K718" s="501"/>
      <c r="L718" s="501"/>
      <c r="M718" s="447"/>
      <c r="N718" s="448"/>
      <c r="O718" s="449"/>
      <c r="P718" s="450"/>
      <c r="Q718" s="450"/>
      <c r="R718" s="579"/>
      <c r="S718" s="579"/>
      <c r="T718" s="579"/>
      <c r="U718" s="579"/>
      <c r="V718" s="579"/>
      <c r="W718" s="580"/>
      <c r="X718" s="581" t="s">
        <v>493</v>
      </c>
      <c r="Y718" s="581" t="s">
        <v>493</v>
      </c>
      <c r="Z718" s="582" t="s">
        <v>493</v>
      </c>
      <c r="AA718" s="583"/>
      <c r="AB718" s="562" t="str">
        <f t="shared" si="44"/>
        <v/>
      </c>
      <c r="AC718" s="584"/>
      <c r="AD718" s="418">
        <v>1</v>
      </c>
      <c r="AE718" s="418" t="s">
        <v>496</v>
      </c>
      <c r="AF718" s="418" t="str">
        <f t="shared" si="40"/>
        <v>??</v>
      </c>
      <c r="AG718" s="545">
        <f>C718</f>
        <v>0</v>
      </c>
      <c r="AH718" s="419">
        <v>1</v>
      </c>
    </row>
    <row r="719" spans="1:35" ht="15" customHeight="1">
      <c r="A719" s="512"/>
      <c r="B719" s="513"/>
      <c r="C719" s="514"/>
      <c r="D719" s="515"/>
      <c r="E719" s="516"/>
      <c r="F719" s="515"/>
      <c r="G719" s="515"/>
      <c r="H719" s="517"/>
      <c r="I719" s="515"/>
      <c r="J719" s="513"/>
      <c r="K719" s="513"/>
      <c r="L719" s="513"/>
      <c r="M719" s="455"/>
      <c r="N719" s="518"/>
      <c r="O719" s="457"/>
      <c r="P719" s="458"/>
      <c r="Q719" s="458"/>
      <c r="R719" s="526"/>
      <c r="S719" s="526"/>
      <c r="T719" s="526"/>
      <c r="U719" s="526"/>
      <c r="V719" s="526"/>
      <c r="W719" s="564"/>
      <c r="X719" s="565" t="s">
        <v>493</v>
      </c>
      <c r="Y719" s="565" t="s">
        <v>493</v>
      </c>
      <c r="Z719" s="566" t="s">
        <v>493</v>
      </c>
      <c r="AA719" s="585"/>
      <c r="AB719" s="524" t="str">
        <f t="shared" si="44"/>
        <v/>
      </c>
      <c r="AC719" s="568"/>
      <c r="AD719" s="418">
        <v>1</v>
      </c>
      <c r="AE719" s="418" t="s">
        <v>496</v>
      </c>
      <c r="AF719" s="418" t="str">
        <f t="shared" si="40"/>
        <v>??</v>
      </c>
      <c r="AG719" s="545">
        <f t="shared" ref="AG719:AG720" si="45">C719</f>
        <v>0</v>
      </c>
      <c r="AH719" s="419">
        <v>1</v>
      </c>
    </row>
    <row r="720" spans="1:35" ht="15" customHeight="1">
      <c r="A720" s="512"/>
      <c r="B720" s="513"/>
      <c r="C720" s="514"/>
      <c r="D720" s="515"/>
      <c r="E720" s="516"/>
      <c r="F720" s="515"/>
      <c r="G720" s="515"/>
      <c r="H720" s="517"/>
      <c r="I720" s="515"/>
      <c r="J720" s="513"/>
      <c r="K720" s="513"/>
      <c r="L720" s="513"/>
      <c r="M720" s="455"/>
      <c r="N720" s="518"/>
      <c r="O720" s="457"/>
      <c r="P720" s="458"/>
      <c r="Q720" s="458"/>
      <c r="R720" s="570"/>
      <c r="S720" s="570"/>
      <c r="T720" s="570"/>
      <c r="U720" s="570"/>
      <c r="V720" s="570"/>
      <c r="W720" s="571"/>
      <c r="X720" s="586" t="s">
        <v>493</v>
      </c>
      <c r="Y720" s="586" t="s">
        <v>493</v>
      </c>
      <c r="Z720" s="587" t="s">
        <v>493</v>
      </c>
      <c r="AA720" s="567"/>
      <c r="AB720" s="524" t="str">
        <f t="shared" si="44"/>
        <v/>
      </c>
      <c r="AC720" s="568"/>
      <c r="AD720" s="418">
        <v>1</v>
      </c>
      <c r="AE720" s="418" t="s">
        <v>496</v>
      </c>
      <c r="AF720" s="418" t="str">
        <f t="shared" si="40"/>
        <v>??</v>
      </c>
      <c r="AG720" s="545">
        <f t="shared" si="45"/>
        <v>0</v>
      </c>
      <c r="AH720" s="419">
        <v>1</v>
      </c>
    </row>
    <row r="721" spans="1:34" ht="15" customHeight="1" thickBot="1">
      <c r="A721" s="527"/>
      <c r="B721" s="548"/>
      <c r="C721" s="528"/>
      <c r="D721" s="529"/>
      <c r="E721" s="516"/>
      <c r="F721" s="529"/>
      <c r="G721" s="529"/>
      <c r="H721" s="530"/>
      <c r="I721" s="515"/>
      <c r="J721" s="513"/>
      <c r="K721" s="513"/>
      <c r="L721" s="513"/>
      <c r="M721" s="462"/>
      <c r="N721" s="518"/>
      <c r="O721" s="464"/>
      <c r="P721" s="465"/>
      <c r="Q721" s="531"/>
      <c r="R721" s="588"/>
      <c r="S721" s="588"/>
      <c r="T721" s="588"/>
      <c r="U721" s="588"/>
      <c r="V721" s="588"/>
      <c r="W721" s="589"/>
      <c r="X721" s="590" t="s">
        <v>493</v>
      </c>
      <c r="Y721" s="590" t="s">
        <v>493</v>
      </c>
      <c r="Z721" s="591" t="s">
        <v>493</v>
      </c>
      <c r="AA721" s="592"/>
      <c r="AB721" s="593" t="str">
        <f t="shared" si="44"/>
        <v/>
      </c>
      <c r="AC721" s="594"/>
      <c r="AD721" s="418">
        <v>1</v>
      </c>
      <c r="AE721" s="418" t="s">
        <v>496</v>
      </c>
      <c r="AF721" s="418" t="str">
        <f t="shared" si="40"/>
        <v>??</v>
      </c>
      <c r="AG721" s="545">
        <f>C721</f>
        <v>0</v>
      </c>
      <c r="AH721" s="419">
        <v>1</v>
      </c>
    </row>
    <row r="722" spans="1:34" ht="17.25" customHeight="1" thickTop="1">
      <c r="A722" s="418"/>
      <c r="B722" s="418"/>
      <c r="C722" s="595"/>
      <c r="D722" s="418"/>
      <c r="E722" s="418"/>
      <c r="F722" s="596"/>
      <c r="G722" s="596"/>
      <c r="H722" s="418"/>
      <c r="I722" s="596"/>
      <c r="J722" s="596"/>
      <c r="K722" s="596"/>
      <c r="L722" s="418"/>
      <c r="M722" s="596"/>
      <c r="N722" s="418"/>
      <c r="O722" s="418"/>
      <c r="P722" s="596"/>
      <c r="Q722" s="596"/>
      <c r="R722" s="418"/>
      <c r="S722" s="418"/>
      <c r="T722" s="418"/>
      <c r="U722" s="418"/>
      <c r="V722" s="418"/>
      <c r="W722" s="596"/>
      <c r="X722" s="597"/>
      <c r="Y722" s="597"/>
      <c r="Z722" s="418"/>
      <c r="AA722" s="598"/>
      <c r="AB722" s="599"/>
      <c r="AC722" s="600"/>
    </row>
    <row r="723" spans="1:34" ht="17.25" customHeight="1">
      <c r="A723" s="418"/>
      <c r="B723" s="418"/>
      <c r="C723" s="595"/>
      <c r="D723" s="418"/>
      <c r="E723" s="418"/>
      <c r="F723" s="596"/>
      <c r="G723" s="596"/>
      <c r="H723" s="418"/>
      <c r="I723" s="596"/>
      <c r="J723" s="596"/>
      <c r="K723" s="596"/>
      <c r="L723" s="418"/>
      <c r="M723" s="596"/>
      <c r="N723" s="418"/>
      <c r="O723" s="418"/>
      <c r="P723" s="596"/>
      <c r="Q723" s="596"/>
      <c r="R723" s="418"/>
      <c r="S723" s="418"/>
      <c r="T723" s="418"/>
      <c r="U723" s="418"/>
      <c r="V723" s="418"/>
      <c r="W723" s="596"/>
      <c r="X723" s="597"/>
      <c r="Y723" s="597"/>
      <c r="Z723" s="418"/>
      <c r="AA723" s="598"/>
      <c r="AB723" s="599"/>
      <c r="AC723" s="600"/>
    </row>
    <row r="724" spans="1:34" ht="15" customHeight="1">
      <c r="A724" s="418"/>
      <c r="B724" s="418"/>
      <c r="C724" s="595"/>
      <c r="D724" s="418"/>
      <c r="E724" s="418"/>
      <c r="F724" s="596"/>
      <c r="G724" s="596"/>
      <c r="H724" s="418"/>
      <c r="I724" s="596"/>
      <c r="J724" s="596"/>
      <c r="K724" s="596"/>
      <c r="L724" s="418"/>
      <c r="M724" s="596"/>
      <c r="N724" s="418"/>
      <c r="O724" s="418"/>
      <c r="P724" s="596"/>
      <c r="Q724" s="596"/>
      <c r="R724" s="418"/>
      <c r="S724" s="418"/>
      <c r="T724" s="418"/>
      <c r="U724" s="418"/>
      <c r="V724" s="418"/>
      <c r="W724" s="596"/>
      <c r="X724" s="597"/>
      <c r="Y724" s="597"/>
      <c r="Z724" s="418"/>
      <c r="AA724" s="598"/>
      <c r="AB724" s="599"/>
      <c r="AC724" s="600"/>
    </row>
    <row r="725" spans="1:34" ht="15" customHeight="1">
      <c r="A725" s="418"/>
      <c r="B725" s="418"/>
      <c r="C725" s="595"/>
      <c r="D725" s="418"/>
      <c r="E725" s="418"/>
      <c r="F725" s="596"/>
      <c r="G725" s="596"/>
      <c r="H725" s="418"/>
      <c r="I725" s="596"/>
      <c r="J725" s="596"/>
      <c r="K725" s="596"/>
      <c r="L725" s="418"/>
      <c r="M725" s="596"/>
      <c r="N725" s="418"/>
      <c r="O725" s="418"/>
      <c r="P725" s="596"/>
      <c r="Q725" s="596"/>
      <c r="R725" s="418"/>
      <c r="S725" s="418"/>
      <c r="T725" s="418"/>
      <c r="U725" s="418"/>
      <c r="V725" s="418"/>
      <c r="W725" s="596"/>
      <c r="X725" s="597"/>
      <c r="Y725" s="597"/>
      <c r="Z725" s="418"/>
      <c r="AA725" s="598"/>
      <c r="AB725" s="599"/>
      <c r="AC725" s="600"/>
    </row>
    <row r="726" spans="1:34" ht="15" customHeight="1">
      <c r="A726" s="418"/>
      <c r="B726" s="418"/>
      <c r="C726" s="595"/>
      <c r="D726" s="418"/>
      <c r="E726" s="418"/>
      <c r="F726" s="596"/>
      <c r="G726" s="596"/>
      <c r="H726" s="418"/>
      <c r="I726" s="596"/>
      <c r="J726" s="596"/>
      <c r="K726" s="596"/>
      <c r="L726" s="418"/>
      <c r="M726" s="596"/>
      <c r="N726" s="418"/>
      <c r="O726" s="418"/>
      <c r="P726" s="596"/>
      <c r="Q726" s="596"/>
      <c r="R726" s="418"/>
      <c r="S726" s="418"/>
      <c r="T726" s="418"/>
      <c r="U726" s="418"/>
      <c r="V726" s="418"/>
      <c r="W726" s="596"/>
      <c r="X726" s="597"/>
      <c r="Y726" s="597"/>
      <c r="Z726" s="418"/>
      <c r="AA726" s="598"/>
      <c r="AB726" s="599"/>
      <c r="AC726" s="600"/>
    </row>
    <row r="727" spans="1:34" ht="15" customHeight="1"/>
    <row r="728" spans="1:34" ht="15" customHeight="1"/>
    <row r="729" spans="1:34" ht="15" customHeight="1"/>
    <row r="730" spans="1:34" ht="17.25" customHeight="1"/>
    <row r="731" spans="1:34" ht="15" customHeight="1"/>
    <row r="732" spans="1:34" ht="15" customHeight="1"/>
    <row r="733" spans="1:34" ht="15" customHeight="1"/>
    <row r="734" spans="1:34" ht="15" customHeight="1"/>
    <row r="735" spans="1:34" ht="15" customHeight="1"/>
    <row r="736" spans="1:34"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7.2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7.2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7.25" customHeight="1"/>
    <row r="789" ht="15" customHeight="1"/>
    <row r="790" ht="15" customHeight="1"/>
    <row r="791" ht="15" customHeight="1"/>
    <row r="792" ht="15" customHeight="1"/>
    <row r="793" ht="15" customHeight="1"/>
    <row r="794" ht="15" customHeight="1"/>
    <row r="795" ht="17.25" customHeight="1"/>
    <row r="796" ht="15" customHeight="1"/>
    <row r="797" ht="15" customHeight="1"/>
    <row r="798" ht="15" customHeight="1"/>
    <row r="799" ht="15" customHeight="1"/>
    <row r="800" ht="15" customHeight="1"/>
    <row r="801" ht="15" customHeight="1"/>
    <row r="802" ht="15" customHeight="1"/>
    <row r="803" ht="12" customHeight="1"/>
    <row r="804" ht="9" customHeight="1"/>
    <row r="805" ht="15.75" customHeight="1"/>
    <row r="806" ht="15" customHeight="1"/>
    <row r="807" ht="9.75" customHeight="1"/>
    <row r="809" ht="10.5" customHeight="1"/>
  </sheetData>
  <sheetProtection algorithmName="SHA-512" hashValue="j5Q+pXDyXN4EOHAW0RfQqj+f1kdGKkWboM5x43qQdAP7yA2cJaO/piIe23X0T0yDBOJge/89Godr3cdZwfxbTA==" saltValue="BVau7cNDaiUV9STFF1PclA==" spinCount="100000" sheet="1" formatRows="0" sort="0"/>
  <dataConsolidate/>
  <mergeCells count="1427">
    <mergeCell ref="Y704:Y711"/>
    <mergeCell ref="Z704:Z708"/>
    <mergeCell ref="AA704:AA711"/>
    <mergeCell ref="AB704:AB711"/>
    <mergeCell ref="AC704:AC711"/>
    <mergeCell ref="I705:I711"/>
    <mergeCell ref="Z709:Z711"/>
    <mergeCell ref="G704:G711"/>
    <mergeCell ref="H704:H711"/>
    <mergeCell ref="J704:J711"/>
    <mergeCell ref="K704:K711"/>
    <mergeCell ref="L704:L711"/>
    <mergeCell ref="X704:X711"/>
    <mergeCell ref="A704:A711"/>
    <mergeCell ref="B704:B711"/>
    <mergeCell ref="C704:C711"/>
    <mergeCell ref="D704:D711"/>
    <mergeCell ref="E704:E711"/>
    <mergeCell ref="F704:F711"/>
    <mergeCell ref="Y696:Y703"/>
    <mergeCell ref="Z696:Z700"/>
    <mergeCell ref="AA696:AA703"/>
    <mergeCell ref="AB696:AB703"/>
    <mergeCell ref="AC696:AC703"/>
    <mergeCell ref="I697:I703"/>
    <mergeCell ref="Z701:Z703"/>
    <mergeCell ref="G696:G703"/>
    <mergeCell ref="H696:H703"/>
    <mergeCell ref="J696:J703"/>
    <mergeCell ref="K696:K703"/>
    <mergeCell ref="L696:L703"/>
    <mergeCell ref="X696:X703"/>
    <mergeCell ref="A696:A703"/>
    <mergeCell ref="B696:B703"/>
    <mergeCell ref="C696:C703"/>
    <mergeCell ref="D696:D703"/>
    <mergeCell ref="E696:E703"/>
    <mergeCell ref="F696:F703"/>
    <mergeCell ref="Y688:Y695"/>
    <mergeCell ref="Z688:Z692"/>
    <mergeCell ref="AA688:AA695"/>
    <mergeCell ref="AB688:AB695"/>
    <mergeCell ref="AC688:AC695"/>
    <mergeCell ref="I689:I695"/>
    <mergeCell ref="Z693:Z695"/>
    <mergeCell ref="G688:G695"/>
    <mergeCell ref="H688:H695"/>
    <mergeCell ref="J688:J695"/>
    <mergeCell ref="K688:K695"/>
    <mergeCell ref="L688:L695"/>
    <mergeCell ref="X688:X695"/>
    <mergeCell ref="A688:A695"/>
    <mergeCell ref="B688:B695"/>
    <mergeCell ref="C688:C695"/>
    <mergeCell ref="D688:D695"/>
    <mergeCell ref="E688:E695"/>
    <mergeCell ref="F688:F695"/>
    <mergeCell ref="Y680:Y687"/>
    <mergeCell ref="Z680:Z684"/>
    <mergeCell ref="AA680:AA687"/>
    <mergeCell ref="AB680:AB687"/>
    <mergeCell ref="AC680:AC687"/>
    <mergeCell ref="I681:I687"/>
    <mergeCell ref="Z685:Z687"/>
    <mergeCell ref="G680:G687"/>
    <mergeCell ref="H680:H687"/>
    <mergeCell ref="J680:J687"/>
    <mergeCell ref="K680:K687"/>
    <mergeCell ref="L680:L687"/>
    <mergeCell ref="X680:X687"/>
    <mergeCell ref="A680:A687"/>
    <mergeCell ref="B680:B687"/>
    <mergeCell ref="C680:C687"/>
    <mergeCell ref="D680:D687"/>
    <mergeCell ref="E680:E687"/>
    <mergeCell ref="F680:F687"/>
    <mergeCell ref="Y672:Y679"/>
    <mergeCell ref="Z672:Z676"/>
    <mergeCell ref="AA672:AA679"/>
    <mergeCell ref="AB672:AB679"/>
    <mergeCell ref="AC672:AC679"/>
    <mergeCell ref="I673:I679"/>
    <mergeCell ref="Z677:Z679"/>
    <mergeCell ref="G672:G679"/>
    <mergeCell ref="H672:H679"/>
    <mergeCell ref="J672:J679"/>
    <mergeCell ref="K672:K679"/>
    <mergeCell ref="L672:L679"/>
    <mergeCell ref="X672:X679"/>
    <mergeCell ref="A672:A679"/>
    <mergeCell ref="B672:B679"/>
    <mergeCell ref="C672:C679"/>
    <mergeCell ref="D672:D679"/>
    <mergeCell ref="E672:E679"/>
    <mergeCell ref="F672:F679"/>
    <mergeCell ref="Y654:Y661"/>
    <mergeCell ref="Z654:Z658"/>
    <mergeCell ref="AA654:AA661"/>
    <mergeCell ref="AB654:AB661"/>
    <mergeCell ref="AC654:AC661"/>
    <mergeCell ref="I655:I661"/>
    <mergeCell ref="Z659:Z661"/>
    <mergeCell ref="G654:G661"/>
    <mergeCell ref="H654:H661"/>
    <mergeCell ref="J654:J661"/>
    <mergeCell ref="K654:K661"/>
    <mergeCell ref="L654:L661"/>
    <mergeCell ref="X654:X661"/>
    <mergeCell ref="A654:A661"/>
    <mergeCell ref="B654:B661"/>
    <mergeCell ref="C654:C661"/>
    <mergeCell ref="D654:D661"/>
    <mergeCell ref="E654:E661"/>
    <mergeCell ref="F654:F661"/>
    <mergeCell ref="Y646:Y653"/>
    <mergeCell ref="Z646:Z650"/>
    <mergeCell ref="AA646:AA653"/>
    <mergeCell ref="AB646:AB653"/>
    <mergeCell ref="AC646:AC653"/>
    <mergeCell ref="I647:I653"/>
    <mergeCell ref="Z651:Z653"/>
    <mergeCell ref="G646:G653"/>
    <mergeCell ref="H646:H653"/>
    <mergeCell ref="J646:J653"/>
    <mergeCell ref="K646:K653"/>
    <mergeCell ref="L646:L653"/>
    <mergeCell ref="X646:X653"/>
    <mergeCell ref="A646:A653"/>
    <mergeCell ref="B646:B653"/>
    <mergeCell ref="C646:C653"/>
    <mergeCell ref="D646:D653"/>
    <mergeCell ref="E646:E653"/>
    <mergeCell ref="F646:F653"/>
    <mergeCell ref="Y638:Y645"/>
    <mergeCell ref="Z638:Z642"/>
    <mergeCell ref="AA638:AA645"/>
    <mergeCell ref="AB638:AB645"/>
    <mergeCell ref="AC638:AC645"/>
    <mergeCell ref="I639:I645"/>
    <mergeCell ref="Z643:Z645"/>
    <mergeCell ref="G638:G645"/>
    <mergeCell ref="H638:H645"/>
    <mergeCell ref="J638:J645"/>
    <mergeCell ref="K638:K645"/>
    <mergeCell ref="L638:L645"/>
    <mergeCell ref="X638:X645"/>
    <mergeCell ref="A638:A645"/>
    <mergeCell ref="B638:B645"/>
    <mergeCell ref="C638:C645"/>
    <mergeCell ref="D638:D645"/>
    <mergeCell ref="E638:E645"/>
    <mergeCell ref="F638:F645"/>
    <mergeCell ref="Y630:Y637"/>
    <mergeCell ref="Z630:Z634"/>
    <mergeCell ref="AA630:AA637"/>
    <mergeCell ref="AB630:AB637"/>
    <mergeCell ref="AC630:AC637"/>
    <mergeCell ref="I631:I637"/>
    <mergeCell ref="Z635:Z637"/>
    <mergeCell ref="G630:G637"/>
    <mergeCell ref="H630:H637"/>
    <mergeCell ref="J630:J637"/>
    <mergeCell ref="K630:K637"/>
    <mergeCell ref="L630:L637"/>
    <mergeCell ref="X630:X637"/>
    <mergeCell ref="A630:A637"/>
    <mergeCell ref="B630:B637"/>
    <mergeCell ref="C630:C637"/>
    <mergeCell ref="D630:D637"/>
    <mergeCell ref="E630:E637"/>
    <mergeCell ref="F630:F637"/>
    <mergeCell ref="Y622:Y629"/>
    <mergeCell ref="Z622:Z626"/>
    <mergeCell ref="AA622:AA629"/>
    <mergeCell ref="AB622:AB629"/>
    <mergeCell ref="AC622:AC629"/>
    <mergeCell ref="I623:I629"/>
    <mergeCell ref="Z627:Z629"/>
    <mergeCell ref="G622:G629"/>
    <mergeCell ref="H622:H629"/>
    <mergeCell ref="J622:J629"/>
    <mergeCell ref="K622:K629"/>
    <mergeCell ref="L622:L629"/>
    <mergeCell ref="X622:X629"/>
    <mergeCell ref="A622:A629"/>
    <mergeCell ref="B622:B629"/>
    <mergeCell ref="C622:C629"/>
    <mergeCell ref="D622:D629"/>
    <mergeCell ref="E622:E629"/>
    <mergeCell ref="F622:F629"/>
    <mergeCell ref="Y614:Y621"/>
    <mergeCell ref="Z614:Z618"/>
    <mergeCell ref="AA614:AA621"/>
    <mergeCell ref="AB614:AB621"/>
    <mergeCell ref="AC614:AC621"/>
    <mergeCell ref="I615:I621"/>
    <mergeCell ref="Z619:Z621"/>
    <mergeCell ref="G614:G621"/>
    <mergeCell ref="H614:H621"/>
    <mergeCell ref="J614:J621"/>
    <mergeCell ref="K614:K621"/>
    <mergeCell ref="L614:L621"/>
    <mergeCell ref="X614:X621"/>
    <mergeCell ref="A614:A621"/>
    <mergeCell ref="B614:B621"/>
    <mergeCell ref="C614:C621"/>
    <mergeCell ref="D614:D621"/>
    <mergeCell ref="E614:E621"/>
    <mergeCell ref="F614:F621"/>
    <mergeCell ref="Y606:Y613"/>
    <mergeCell ref="Z606:Z610"/>
    <mergeCell ref="AA606:AA613"/>
    <mergeCell ref="AB606:AB613"/>
    <mergeCell ref="AC606:AC613"/>
    <mergeCell ref="I607:I613"/>
    <mergeCell ref="Z611:Z613"/>
    <mergeCell ref="G606:G613"/>
    <mergeCell ref="H606:H613"/>
    <mergeCell ref="J606:J613"/>
    <mergeCell ref="K606:K613"/>
    <mergeCell ref="L606:L613"/>
    <mergeCell ref="X606:X613"/>
    <mergeCell ref="A606:A613"/>
    <mergeCell ref="B606:B613"/>
    <mergeCell ref="C606:C613"/>
    <mergeCell ref="D606:D613"/>
    <mergeCell ref="E606:E613"/>
    <mergeCell ref="F606:F613"/>
    <mergeCell ref="Y598:Y605"/>
    <mergeCell ref="Z598:Z602"/>
    <mergeCell ref="AA598:AA605"/>
    <mergeCell ref="AB598:AB605"/>
    <mergeCell ref="AC598:AC605"/>
    <mergeCell ref="I599:I605"/>
    <mergeCell ref="Z603:Z605"/>
    <mergeCell ref="G598:G605"/>
    <mergeCell ref="H598:H605"/>
    <mergeCell ref="J598:J605"/>
    <mergeCell ref="K598:K605"/>
    <mergeCell ref="L598:L605"/>
    <mergeCell ref="X598:X605"/>
    <mergeCell ref="A598:A605"/>
    <mergeCell ref="B598:B605"/>
    <mergeCell ref="C598:C605"/>
    <mergeCell ref="D598:D605"/>
    <mergeCell ref="E598:E605"/>
    <mergeCell ref="F598:F605"/>
    <mergeCell ref="X582:X591"/>
    <mergeCell ref="Y582:Y591"/>
    <mergeCell ref="Z582:Z587"/>
    <mergeCell ref="AA582:AA591"/>
    <mergeCell ref="AB582:AB591"/>
    <mergeCell ref="AC582:AC591"/>
    <mergeCell ref="Z588:Z591"/>
    <mergeCell ref="G582:G591"/>
    <mergeCell ref="H582:H591"/>
    <mergeCell ref="I582:I583"/>
    <mergeCell ref="J582:J591"/>
    <mergeCell ref="K582:K591"/>
    <mergeCell ref="L582:L591"/>
    <mergeCell ref="I584:I591"/>
    <mergeCell ref="A582:A591"/>
    <mergeCell ref="B582:B591"/>
    <mergeCell ref="C582:C591"/>
    <mergeCell ref="D582:D591"/>
    <mergeCell ref="E582:E591"/>
    <mergeCell ref="F582:F591"/>
    <mergeCell ref="X572:X581"/>
    <mergeCell ref="Y572:Y581"/>
    <mergeCell ref="Z572:Z577"/>
    <mergeCell ref="AA572:AA581"/>
    <mergeCell ref="AB572:AB581"/>
    <mergeCell ref="AC572:AC581"/>
    <mergeCell ref="Z578:Z581"/>
    <mergeCell ref="G572:G581"/>
    <mergeCell ref="H572:H581"/>
    <mergeCell ref="I572:I573"/>
    <mergeCell ref="J572:J581"/>
    <mergeCell ref="K572:K581"/>
    <mergeCell ref="L572:L581"/>
    <mergeCell ref="I574:I581"/>
    <mergeCell ref="A572:A581"/>
    <mergeCell ref="B572:B581"/>
    <mergeCell ref="C572:C581"/>
    <mergeCell ref="D572:D581"/>
    <mergeCell ref="E572:E581"/>
    <mergeCell ref="F572:F581"/>
    <mergeCell ref="X562:X571"/>
    <mergeCell ref="Y562:Y571"/>
    <mergeCell ref="Z562:Z567"/>
    <mergeCell ref="AA562:AA571"/>
    <mergeCell ref="AB562:AB571"/>
    <mergeCell ref="AC562:AC571"/>
    <mergeCell ref="Z568:Z571"/>
    <mergeCell ref="G562:G571"/>
    <mergeCell ref="H562:H571"/>
    <mergeCell ref="I562:I563"/>
    <mergeCell ref="J562:J571"/>
    <mergeCell ref="K562:K571"/>
    <mergeCell ref="L562:L571"/>
    <mergeCell ref="I564:I571"/>
    <mergeCell ref="A562:A571"/>
    <mergeCell ref="B562:B571"/>
    <mergeCell ref="C562:C571"/>
    <mergeCell ref="D562:D571"/>
    <mergeCell ref="E562:E571"/>
    <mergeCell ref="F562:F571"/>
    <mergeCell ref="X552:X561"/>
    <mergeCell ref="Y552:Y561"/>
    <mergeCell ref="Z552:Z557"/>
    <mergeCell ref="AA552:AA561"/>
    <mergeCell ref="AB552:AB561"/>
    <mergeCell ref="AC552:AC561"/>
    <mergeCell ref="Z558:Z561"/>
    <mergeCell ref="G552:G561"/>
    <mergeCell ref="H552:H561"/>
    <mergeCell ref="I552:I553"/>
    <mergeCell ref="J552:J561"/>
    <mergeCell ref="K552:K561"/>
    <mergeCell ref="L552:L561"/>
    <mergeCell ref="I554:I561"/>
    <mergeCell ref="A552:A561"/>
    <mergeCell ref="B552:B561"/>
    <mergeCell ref="C552:C561"/>
    <mergeCell ref="D552:D561"/>
    <mergeCell ref="E552:E561"/>
    <mergeCell ref="F552:F561"/>
    <mergeCell ref="X542:X551"/>
    <mergeCell ref="Y542:Y551"/>
    <mergeCell ref="Z542:Z547"/>
    <mergeCell ref="AA542:AA551"/>
    <mergeCell ref="AB542:AB551"/>
    <mergeCell ref="AC542:AC551"/>
    <mergeCell ref="Z548:Z551"/>
    <mergeCell ref="G542:G551"/>
    <mergeCell ref="H542:H551"/>
    <mergeCell ref="I542:I543"/>
    <mergeCell ref="J542:J551"/>
    <mergeCell ref="K542:K551"/>
    <mergeCell ref="L542:L551"/>
    <mergeCell ref="I544:I551"/>
    <mergeCell ref="A542:A551"/>
    <mergeCell ref="B542:B551"/>
    <mergeCell ref="C542:C551"/>
    <mergeCell ref="D542:D551"/>
    <mergeCell ref="E542:E551"/>
    <mergeCell ref="F542:F551"/>
    <mergeCell ref="X532:X541"/>
    <mergeCell ref="Y532:Y541"/>
    <mergeCell ref="Z532:Z537"/>
    <mergeCell ref="AA532:AA541"/>
    <mergeCell ref="AB532:AB541"/>
    <mergeCell ref="AC532:AC541"/>
    <mergeCell ref="Z538:Z541"/>
    <mergeCell ref="G532:G541"/>
    <mergeCell ref="H532:H541"/>
    <mergeCell ref="I532:I533"/>
    <mergeCell ref="J532:J541"/>
    <mergeCell ref="K532:K541"/>
    <mergeCell ref="L532:L541"/>
    <mergeCell ref="I534:I541"/>
    <mergeCell ref="A532:A541"/>
    <mergeCell ref="B532:B541"/>
    <mergeCell ref="C532:C541"/>
    <mergeCell ref="D532:D541"/>
    <mergeCell ref="E532:E541"/>
    <mergeCell ref="F532:F541"/>
    <mergeCell ref="X522:X531"/>
    <mergeCell ref="Y522:Y531"/>
    <mergeCell ref="Z522:Z527"/>
    <mergeCell ref="AA522:AA531"/>
    <mergeCell ref="AB522:AB531"/>
    <mergeCell ref="AC522:AC531"/>
    <mergeCell ref="Z528:Z531"/>
    <mergeCell ref="G522:G531"/>
    <mergeCell ref="H522:H531"/>
    <mergeCell ref="I522:I523"/>
    <mergeCell ref="J522:J531"/>
    <mergeCell ref="K522:K531"/>
    <mergeCell ref="L522:L531"/>
    <mergeCell ref="I524:I531"/>
    <mergeCell ref="A522:A531"/>
    <mergeCell ref="B522:B531"/>
    <mergeCell ref="C522:C531"/>
    <mergeCell ref="D522:D531"/>
    <mergeCell ref="E522:E531"/>
    <mergeCell ref="F522:F531"/>
    <mergeCell ref="X512:X521"/>
    <mergeCell ref="Y512:Y521"/>
    <mergeCell ref="Z512:Z517"/>
    <mergeCell ref="AA512:AA521"/>
    <mergeCell ref="AB512:AB521"/>
    <mergeCell ref="AC512:AC521"/>
    <mergeCell ref="Z518:Z521"/>
    <mergeCell ref="G512:G521"/>
    <mergeCell ref="H512:H521"/>
    <mergeCell ref="I512:I513"/>
    <mergeCell ref="J512:J521"/>
    <mergeCell ref="K512:K521"/>
    <mergeCell ref="L512:L521"/>
    <mergeCell ref="I514:I521"/>
    <mergeCell ref="A512:A521"/>
    <mergeCell ref="B512:B521"/>
    <mergeCell ref="C512:C521"/>
    <mergeCell ref="D512:D521"/>
    <mergeCell ref="E512:E521"/>
    <mergeCell ref="F512:F521"/>
    <mergeCell ref="X502:X511"/>
    <mergeCell ref="Y502:Y511"/>
    <mergeCell ref="Z502:Z507"/>
    <mergeCell ref="AA502:AA511"/>
    <mergeCell ref="AB502:AB511"/>
    <mergeCell ref="AC502:AC511"/>
    <mergeCell ref="Z508:Z511"/>
    <mergeCell ref="G502:G511"/>
    <mergeCell ref="H502:H511"/>
    <mergeCell ref="I502:I503"/>
    <mergeCell ref="J502:J511"/>
    <mergeCell ref="K502:K511"/>
    <mergeCell ref="L502:L511"/>
    <mergeCell ref="I504:I511"/>
    <mergeCell ref="A502:A511"/>
    <mergeCell ref="B502:B511"/>
    <mergeCell ref="C502:C511"/>
    <mergeCell ref="D502:D511"/>
    <mergeCell ref="E502:E511"/>
    <mergeCell ref="F502:F511"/>
    <mergeCell ref="X492:X501"/>
    <mergeCell ref="Y492:Y501"/>
    <mergeCell ref="Z492:Z497"/>
    <mergeCell ref="AA492:AA501"/>
    <mergeCell ref="AB492:AB501"/>
    <mergeCell ref="AC492:AC501"/>
    <mergeCell ref="Z498:Z501"/>
    <mergeCell ref="G492:G501"/>
    <mergeCell ref="H492:H501"/>
    <mergeCell ref="I492:I493"/>
    <mergeCell ref="J492:J501"/>
    <mergeCell ref="K492:K501"/>
    <mergeCell ref="L492:L501"/>
    <mergeCell ref="I494:I501"/>
    <mergeCell ref="A492:A501"/>
    <mergeCell ref="B492:B501"/>
    <mergeCell ref="C492:C501"/>
    <mergeCell ref="D492:D501"/>
    <mergeCell ref="E492:E501"/>
    <mergeCell ref="F492:F501"/>
    <mergeCell ref="X482:X491"/>
    <mergeCell ref="Y482:Y491"/>
    <mergeCell ref="Z482:Z487"/>
    <mergeCell ref="AA482:AA491"/>
    <mergeCell ref="AB482:AB491"/>
    <mergeCell ref="AC482:AC491"/>
    <mergeCell ref="Z488:Z491"/>
    <mergeCell ref="G482:G491"/>
    <mergeCell ref="H482:H491"/>
    <mergeCell ref="I482:I483"/>
    <mergeCell ref="J482:J491"/>
    <mergeCell ref="K482:K491"/>
    <mergeCell ref="L482:L491"/>
    <mergeCell ref="I484:I491"/>
    <mergeCell ref="A482:A491"/>
    <mergeCell ref="B482:B491"/>
    <mergeCell ref="C482:C491"/>
    <mergeCell ref="D482:D491"/>
    <mergeCell ref="E482:E491"/>
    <mergeCell ref="F482:F491"/>
    <mergeCell ref="X472:X481"/>
    <mergeCell ref="Y472:Y481"/>
    <mergeCell ref="Z472:Z477"/>
    <mergeCell ref="AA472:AA481"/>
    <mergeCell ref="AB472:AB481"/>
    <mergeCell ref="AC472:AC481"/>
    <mergeCell ref="Z478:Z481"/>
    <mergeCell ref="G472:G481"/>
    <mergeCell ref="H472:H481"/>
    <mergeCell ref="I472:I473"/>
    <mergeCell ref="J472:J481"/>
    <mergeCell ref="K472:K481"/>
    <mergeCell ref="L472:L481"/>
    <mergeCell ref="I474:I481"/>
    <mergeCell ref="A472:A481"/>
    <mergeCell ref="B472:B481"/>
    <mergeCell ref="C472:C481"/>
    <mergeCell ref="D472:D481"/>
    <mergeCell ref="E472:E481"/>
    <mergeCell ref="F472:F481"/>
    <mergeCell ref="X462:X471"/>
    <mergeCell ref="Y462:Y471"/>
    <mergeCell ref="Z462:Z467"/>
    <mergeCell ref="AA462:AA471"/>
    <mergeCell ref="AB462:AB471"/>
    <mergeCell ref="AC462:AC471"/>
    <mergeCell ref="Z468:Z471"/>
    <mergeCell ref="G462:G471"/>
    <mergeCell ref="H462:H471"/>
    <mergeCell ref="I462:I463"/>
    <mergeCell ref="J462:J471"/>
    <mergeCell ref="K462:K471"/>
    <mergeCell ref="L462:L471"/>
    <mergeCell ref="I464:I471"/>
    <mergeCell ref="A462:A471"/>
    <mergeCell ref="B462:B471"/>
    <mergeCell ref="C462:C471"/>
    <mergeCell ref="D462:D471"/>
    <mergeCell ref="E462:E471"/>
    <mergeCell ref="F462:F471"/>
    <mergeCell ref="X452:X461"/>
    <mergeCell ref="Y452:Y461"/>
    <mergeCell ref="Z452:Z457"/>
    <mergeCell ref="AA452:AA461"/>
    <mergeCell ref="AB452:AB461"/>
    <mergeCell ref="AC452:AC461"/>
    <mergeCell ref="Z458:Z461"/>
    <mergeCell ref="G452:G461"/>
    <mergeCell ref="H452:H461"/>
    <mergeCell ref="I452:I453"/>
    <mergeCell ref="J452:J461"/>
    <mergeCell ref="K452:K461"/>
    <mergeCell ref="L452:L461"/>
    <mergeCell ref="I454:I461"/>
    <mergeCell ref="A452:A461"/>
    <mergeCell ref="B452:B461"/>
    <mergeCell ref="C452:C461"/>
    <mergeCell ref="D452:D461"/>
    <mergeCell ref="E452:E461"/>
    <mergeCell ref="F452:F461"/>
    <mergeCell ref="X442:X451"/>
    <mergeCell ref="Y442:Y451"/>
    <mergeCell ref="Z442:Z447"/>
    <mergeCell ref="AA442:AA451"/>
    <mergeCell ref="AB442:AB451"/>
    <mergeCell ref="AC442:AC451"/>
    <mergeCell ref="Z448:Z451"/>
    <mergeCell ref="G442:G451"/>
    <mergeCell ref="H442:H451"/>
    <mergeCell ref="I442:I443"/>
    <mergeCell ref="J442:J451"/>
    <mergeCell ref="K442:K451"/>
    <mergeCell ref="L442:L451"/>
    <mergeCell ref="I444:I451"/>
    <mergeCell ref="A442:A451"/>
    <mergeCell ref="B442:B451"/>
    <mergeCell ref="C442:C451"/>
    <mergeCell ref="D442:D451"/>
    <mergeCell ref="E442:E451"/>
    <mergeCell ref="F442:F451"/>
    <mergeCell ref="X432:X441"/>
    <mergeCell ref="Y432:Y441"/>
    <mergeCell ref="Z432:Z437"/>
    <mergeCell ref="AA432:AA441"/>
    <mergeCell ref="AB432:AB441"/>
    <mergeCell ref="AC432:AC441"/>
    <mergeCell ref="Z438:Z441"/>
    <mergeCell ref="G432:G441"/>
    <mergeCell ref="H432:H441"/>
    <mergeCell ref="I432:I433"/>
    <mergeCell ref="J432:J441"/>
    <mergeCell ref="K432:K441"/>
    <mergeCell ref="L432:L441"/>
    <mergeCell ref="I434:I441"/>
    <mergeCell ref="A432:A441"/>
    <mergeCell ref="B432:B441"/>
    <mergeCell ref="C432:C441"/>
    <mergeCell ref="D432:D441"/>
    <mergeCell ref="E432:E441"/>
    <mergeCell ref="F432:F441"/>
    <mergeCell ref="X422:X431"/>
    <mergeCell ref="Y422:Y431"/>
    <mergeCell ref="Z422:Z427"/>
    <mergeCell ref="AA422:AA431"/>
    <mergeCell ref="AB422:AB431"/>
    <mergeCell ref="AC422:AC431"/>
    <mergeCell ref="Z428:Z431"/>
    <mergeCell ref="G422:G431"/>
    <mergeCell ref="H422:H431"/>
    <mergeCell ref="I422:I423"/>
    <mergeCell ref="J422:J431"/>
    <mergeCell ref="K422:K431"/>
    <mergeCell ref="L422:L431"/>
    <mergeCell ref="I424:I431"/>
    <mergeCell ref="A422:A431"/>
    <mergeCell ref="B422:B431"/>
    <mergeCell ref="C422:C431"/>
    <mergeCell ref="D422:D431"/>
    <mergeCell ref="E422:E431"/>
    <mergeCell ref="F422:F431"/>
    <mergeCell ref="X412:X421"/>
    <mergeCell ref="Y412:Y421"/>
    <mergeCell ref="Z412:Z417"/>
    <mergeCell ref="AA412:AA421"/>
    <mergeCell ref="AB412:AB421"/>
    <mergeCell ref="AC412:AC421"/>
    <mergeCell ref="Z418:Z421"/>
    <mergeCell ref="G412:G421"/>
    <mergeCell ref="H412:H421"/>
    <mergeCell ref="I412:I413"/>
    <mergeCell ref="J412:J421"/>
    <mergeCell ref="K412:K421"/>
    <mergeCell ref="L412:L421"/>
    <mergeCell ref="I414:I421"/>
    <mergeCell ref="A412:A421"/>
    <mergeCell ref="B412:B421"/>
    <mergeCell ref="C412:C421"/>
    <mergeCell ref="D412:D421"/>
    <mergeCell ref="E412:E421"/>
    <mergeCell ref="F412:F421"/>
    <mergeCell ref="X402:X411"/>
    <mergeCell ref="Y402:Y411"/>
    <mergeCell ref="Z402:Z407"/>
    <mergeCell ref="AA402:AA411"/>
    <mergeCell ref="AB402:AB411"/>
    <mergeCell ref="AC402:AC411"/>
    <mergeCell ref="Z408:Z411"/>
    <mergeCell ref="G402:G411"/>
    <mergeCell ref="H402:H411"/>
    <mergeCell ref="I402:I403"/>
    <mergeCell ref="J402:J411"/>
    <mergeCell ref="K402:K411"/>
    <mergeCell ref="L402:L411"/>
    <mergeCell ref="I404:I411"/>
    <mergeCell ref="A402:A411"/>
    <mergeCell ref="B402:B411"/>
    <mergeCell ref="C402:C411"/>
    <mergeCell ref="D402:D411"/>
    <mergeCell ref="E402:E411"/>
    <mergeCell ref="F402:F411"/>
    <mergeCell ref="X392:X401"/>
    <mergeCell ref="Y392:Y401"/>
    <mergeCell ref="Z392:Z397"/>
    <mergeCell ref="AA392:AA401"/>
    <mergeCell ref="AB392:AB401"/>
    <mergeCell ref="AC392:AC401"/>
    <mergeCell ref="Z398:Z401"/>
    <mergeCell ref="G392:G401"/>
    <mergeCell ref="H392:H401"/>
    <mergeCell ref="I392:I393"/>
    <mergeCell ref="J392:J401"/>
    <mergeCell ref="K392:K401"/>
    <mergeCell ref="L392:L401"/>
    <mergeCell ref="I394:I401"/>
    <mergeCell ref="A392:A401"/>
    <mergeCell ref="B392:B401"/>
    <mergeCell ref="C392:C401"/>
    <mergeCell ref="D392:D401"/>
    <mergeCell ref="E392:E401"/>
    <mergeCell ref="F392:F401"/>
    <mergeCell ref="X382:X391"/>
    <mergeCell ref="Y382:Y391"/>
    <mergeCell ref="Z382:Z387"/>
    <mergeCell ref="AA382:AA391"/>
    <mergeCell ref="AB382:AB391"/>
    <mergeCell ref="AC382:AC391"/>
    <mergeCell ref="Z388:Z391"/>
    <mergeCell ref="G382:G391"/>
    <mergeCell ref="H382:H391"/>
    <mergeCell ref="I382:I383"/>
    <mergeCell ref="J382:J391"/>
    <mergeCell ref="K382:K391"/>
    <mergeCell ref="L382:L391"/>
    <mergeCell ref="I384:I391"/>
    <mergeCell ref="A382:A391"/>
    <mergeCell ref="B382:B391"/>
    <mergeCell ref="C382:C391"/>
    <mergeCell ref="D382:D391"/>
    <mergeCell ref="E382:E391"/>
    <mergeCell ref="F382:F391"/>
    <mergeCell ref="X372:X381"/>
    <mergeCell ref="Y372:Y381"/>
    <mergeCell ref="Z372:Z377"/>
    <mergeCell ref="AA372:AA381"/>
    <mergeCell ref="AB372:AB381"/>
    <mergeCell ref="AC372:AC381"/>
    <mergeCell ref="Z378:Z381"/>
    <mergeCell ref="G372:G381"/>
    <mergeCell ref="H372:H381"/>
    <mergeCell ref="I372:I373"/>
    <mergeCell ref="J372:J381"/>
    <mergeCell ref="K372:K381"/>
    <mergeCell ref="L372:L381"/>
    <mergeCell ref="I374:I381"/>
    <mergeCell ref="A372:A381"/>
    <mergeCell ref="B372:B381"/>
    <mergeCell ref="C372:C381"/>
    <mergeCell ref="D372:D381"/>
    <mergeCell ref="E372:E381"/>
    <mergeCell ref="F372:F381"/>
    <mergeCell ref="X362:X371"/>
    <mergeCell ref="Y362:Y371"/>
    <mergeCell ref="Z362:Z367"/>
    <mergeCell ref="AA362:AA371"/>
    <mergeCell ref="AB362:AB371"/>
    <mergeCell ref="AC362:AC371"/>
    <mergeCell ref="Z368:Z371"/>
    <mergeCell ref="G362:G371"/>
    <mergeCell ref="H362:H371"/>
    <mergeCell ref="I362:I363"/>
    <mergeCell ref="J362:J371"/>
    <mergeCell ref="K362:K371"/>
    <mergeCell ref="L362:L371"/>
    <mergeCell ref="I364:I371"/>
    <mergeCell ref="A362:A371"/>
    <mergeCell ref="B362:B371"/>
    <mergeCell ref="C362:C371"/>
    <mergeCell ref="D362:D371"/>
    <mergeCell ref="E362:E371"/>
    <mergeCell ref="F362:F371"/>
    <mergeCell ref="X352:X361"/>
    <mergeCell ref="Y352:Y361"/>
    <mergeCell ref="Z352:Z357"/>
    <mergeCell ref="AA352:AA361"/>
    <mergeCell ref="AB352:AB361"/>
    <mergeCell ref="AC352:AC361"/>
    <mergeCell ref="Z358:Z361"/>
    <mergeCell ref="G352:G361"/>
    <mergeCell ref="H352:H361"/>
    <mergeCell ref="I352:I353"/>
    <mergeCell ref="J352:J361"/>
    <mergeCell ref="K352:K361"/>
    <mergeCell ref="L352:L361"/>
    <mergeCell ref="I354:I361"/>
    <mergeCell ref="A352:A361"/>
    <mergeCell ref="B352:B361"/>
    <mergeCell ref="C352:C361"/>
    <mergeCell ref="D352:D361"/>
    <mergeCell ref="E352:E361"/>
    <mergeCell ref="F352:F361"/>
    <mergeCell ref="X342:X351"/>
    <mergeCell ref="Y342:Y351"/>
    <mergeCell ref="Z342:Z347"/>
    <mergeCell ref="AA342:AA351"/>
    <mergeCell ref="AB342:AB351"/>
    <mergeCell ref="AC342:AC351"/>
    <mergeCell ref="Z348:Z351"/>
    <mergeCell ref="G342:G351"/>
    <mergeCell ref="H342:H351"/>
    <mergeCell ref="I342:I343"/>
    <mergeCell ref="J342:J351"/>
    <mergeCell ref="K342:K351"/>
    <mergeCell ref="L342:L351"/>
    <mergeCell ref="I344:I351"/>
    <mergeCell ref="A342:A351"/>
    <mergeCell ref="B342:B351"/>
    <mergeCell ref="C342:C351"/>
    <mergeCell ref="D342:D351"/>
    <mergeCell ref="E342:E351"/>
    <mergeCell ref="F342:F351"/>
    <mergeCell ref="X332:X341"/>
    <mergeCell ref="Y332:Y341"/>
    <mergeCell ref="Z332:Z337"/>
    <mergeCell ref="AA332:AA341"/>
    <mergeCell ref="AB332:AB341"/>
    <mergeCell ref="AC332:AC341"/>
    <mergeCell ref="Z338:Z341"/>
    <mergeCell ref="G332:G341"/>
    <mergeCell ref="H332:H341"/>
    <mergeCell ref="I332:I333"/>
    <mergeCell ref="J332:J341"/>
    <mergeCell ref="K332:K341"/>
    <mergeCell ref="L332:L341"/>
    <mergeCell ref="I334:I341"/>
    <mergeCell ref="A332:A341"/>
    <mergeCell ref="B332:B341"/>
    <mergeCell ref="C332:C341"/>
    <mergeCell ref="D332:D341"/>
    <mergeCell ref="E332:E341"/>
    <mergeCell ref="F332:F341"/>
    <mergeCell ref="X322:X331"/>
    <mergeCell ref="Y322:Y331"/>
    <mergeCell ref="Z322:Z327"/>
    <mergeCell ref="AA322:AA331"/>
    <mergeCell ref="AB322:AB331"/>
    <mergeCell ref="AC322:AC331"/>
    <mergeCell ref="Z328:Z331"/>
    <mergeCell ref="G322:G331"/>
    <mergeCell ref="H322:H331"/>
    <mergeCell ref="I322:I323"/>
    <mergeCell ref="J322:J331"/>
    <mergeCell ref="K322:K331"/>
    <mergeCell ref="L322:L331"/>
    <mergeCell ref="I324:I331"/>
    <mergeCell ref="A322:A331"/>
    <mergeCell ref="B322:B331"/>
    <mergeCell ref="C322:C331"/>
    <mergeCell ref="D322:D331"/>
    <mergeCell ref="E322:E331"/>
    <mergeCell ref="F322:F331"/>
    <mergeCell ref="X312:X321"/>
    <mergeCell ref="Y312:Y321"/>
    <mergeCell ref="Z312:Z317"/>
    <mergeCell ref="AA312:AA321"/>
    <mergeCell ref="AB312:AB321"/>
    <mergeCell ref="AC312:AC321"/>
    <mergeCell ref="Z318:Z321"/>
    <mergeCell ref="G312:G321"/>
    <mergeCell ref="H312:H321"/>
    <mergeCell ref="I312:I313"/>
    <mergeCell ref="J312:J321"/>
    <mergeCell ref="K312:K321"/>
    <mergeCell ref="L312:L321"/>
    <mergeCell ref="I314:I321"/>
    <mergeCell ref="A312:A321"/>
    <mergeCell ref="B312:B321"/>
    <mergeCell ref="C312:C321"/>
    <mergeCell ref="D312:D321"/>
    <mergeCell ref="E312:E321"/>
    <mergeCell ref="F312:F321"/>
    <mergeCell ref="X302:X311"/>
    <mergeCell ref="Y302:Y311"/>
    <mergeCell ref="Z302:Z307"/>
    <mergeCell ref="AA302:AA311"/>
    <mergeCell ref="AB302:AB311"/>
    <mergeCell ref="AC302:AC311"/>
    <mergeCell ref="Z308:Z311"/>
    <mergeCell ref="G302:G311"/>
    <mergeCell ref="H302:H311"/>
    <mergeCell ref="I302:I303"/>
    <mergeCell ref="J302:J311"/>
    <mergeCell ref="K302:K311"/>
    <mergeCell ref="L302:L311"/>
    <mergeCell ref="I304:I311"/>
    <mergeCell ref="A302:A311"/>
    <mergeCell ref="B302:B311"/>
    <mergeCell ref="C302:C311"/>
    <mergeCell ref="D302:D311"/>
    <mergeCell ref="E302:E311"/>
    <mergeCell ref="F302:F311"/>
    <mergeCell ref="X292:X301"/>
    <mergeCell ref="Y292:Y301"/>
    <mergeCell ref="Z292:Z297"/>
    <mergeCell ref="AA292:AA301"/>
    <mergeCell ref="AB292:AB301"/>
    <mergeCell ref="AC292:AC301"/>
    <mergeCell ref="Z298:Z301"/>
    <mergeCell ref="G292:G301"/>
    <mergeCell ref="H292:H301"/>
    <mergeCell ref="I292:I293"/>
    <mergeCell ref="J292:J301"/>
    <mergeCell ref="K292:K301"/>
    <mergeCell ref="L292:L301"/>
    <mergeCell ref="I294:I301"/>
    <mergeCell ref="A292:A301"/>
    <mergeCell ref="B292:B301"/>
    <mergeCell ref="C292:C301"/>
    <mergeCell ref="D292:D301"/>
    <mergeCell ref="E292:E301"/>
    <mergeCell ref="F292:F301"/>
    <mergeCell ref="X282:X291"/>
    <mergeCell ref="Y282:Y291"/>
    <mergeCell ref="Z282:Z287"/>
    <mergeCell ref="AA282:AA291"/>
    <mergeCell ref="AB282:AB291"/>
    <mergeCell ref="AC282:AC291"/>
    <mergeCell ref="Z288:Z291"/>
    <mergeCell ref="G282:G291"/>
    <mergeCell ref="H282:H291"/>
    <mergeCell ref="I282:I283"/>
    <mergeCell ref="J282:J291"/>
    <mergeCell ref="K282:K291"/>
    <mergeCell ref="L282:L291"/>
    <mergeCell ref="I284:I291"/>
    <mergeCell ref="A282:A291"/>
    <mergeCell ref="B282:B291"/>
    <mergeCell ref="C282:C291"/>
    <mergeCell ref="D282:D291"/>
    <mergeCell ref="E282:E291"/>
    <mergeCell ref="F282:F291"/>
    <mergeCell ref="X272:X281"/>
    <mergeCell ref="Y272:Y281"/>
    <mergeCell ref="Z272:Z277"/>
    <mergeCell ref="AA272:AA281"/>
    <mergeCell ref="AB272:AB281"/>
    <mergeCell ref="AC272:AC281"/>
    <mergeCell ref="Z278:Z281"/>
    <mergeCell ref="G272:G281"/>
    <mergeCell ref="H272:H281"/>
    <mergeCell ref="I272:I273"/>
    <mergeCell ref="J272:J281"/>
    <mergeCell ref="K272:K281"/>
    <mergeCell ref="L272:L281"/>
    <mergeCell ref="I274:I281"/>
    <mergeCell ref="A272:A281"/>
    <mergeCell ref="B272:B281"/>
    <mergeCell ref="C272:C281"/>
    <mergeCell ref="D272:D281"/>
    <mergeCell ref="E272:E281"/>
    <mergeCell ref="F272:F281"/>
    <mergeCell ref="X262:X271"/>
    <mergeCell ref="Y262:Y271"/>
    <mergeCell ref="Z262:Z267"/>
    <mergeCell ref="AA262:AA271"/>
    <mergeCell ref="AB262:AB271"/>
    <mergeCell ref="AC262:AC271"/>
    <mergeCell ref="Z268:Z271"/>
    <mergeCell ref="G262:G271"/>
    <mergeCell ref="H262:H271"/>
    <mergeCell ref="I262:I263"/>
    <mergeCell ref="J262:J271"/>
    <mergeCell ref="K262:K271"/>
    <mergeCell ref="L262:L271"/>
    <mergeCell ref="I264:I271"/>
    <mergeCell ref="A262:A271"/>
    <mergeCell ref="B262:B271"/>
    <mergeCell ref="C262:C271"/>
    <mergeCell ref="D262:D271"/>
    <mergeCell ref="E262:E271"/>
    <mergeCell ref="F262:F271"/>
    <mergeCell ref="X252:X261"/>
    <mergeCell ref="Y252:Y261"/>
    <mergeCell ref="Z252:Z257"/>
    <mergeCell ref="AA252:AA261"/>
    <mergeCell ref="AB252:AB261"/>
    <mergeCell ref="AC252:AC261"/>
    <mergeCell ref="Z258:Z261"/>
    <mergeCell ref="G252:G261"/>
    <mergeCell ref="H252:H261"/>
    <mergeCell ref="I252:I253"/>
    <mergeCell ref="J252:J261"/>
    <mergeCell ref="K252:K261"/>
    <mergeCell ref="L252:L261"/>
    <mergeCell ref="I254:I261"/>
    <mergeCell ref="A252:A261"/>
    <mergeCell ref="B252:B261"/>
    <mergeCell ref="C252:C261"/>
    <mergeCell ref="D252:D261"/>
    <mergeCell ref="E252:E261"/>
    <mergeCell ref="F252:F261"/>
    <mergeCell ref="X242:X251"/>
    <mergeCell ref="Y242:Y251"/>
    <mergeCell ref="Z242:Z247"/>
    <mergeCell ref="AA242:AA251"/>
    <mergeCell ref="AB242:AB251"/>
    <mergeCell ref="AC242:AC251"/>
    <mergeCell ref="Z248:Z251"/>
    <mergeCell ref="G242:G251"/>
    <mergeCell ref="H242:H251"/>
    <mergeCell ref="I242:I243"/>
    <mergeCell ref="J242:J251"/>
    <mergeCell ref="K242:K251"/>
    <mergeCell ref="L242:L251"/>
    <mergeCell ref="I244:I251"/>
    <mergeCell ref="A242:A251"/>
    <mergeCell ref="B242:B251"/>
    <mergeCell ref="C242:C251"/>
    <mergeCell ref="D242:D251"/>
    <mergeCell ref="E242:E251"/>
    <mergeCell ref="F242:F251"/>
    <mergeCell ref="X232:X241"/>
    <mergeCell ref="Y232:Y241"/>
    <mergeCell ref="Z232:Z237"/>
    <mergeCell ref="AA232:AA241"/>
    <mergeCell ref="AB232:AB241"/>
    <mergeCell ref="AC232:AC241"/>
    <mergeCell ref="Z238:Z241"/>
    <mergeCell ref="G232:G241"/>
    <mergeCell ref="H232:H241"/>
    <mergeCell ref="I232:I233"/>
    <mergeCell ref="J232:J241"/>
    <mergeCell ref="K232:K241"/>
    <mergeCell ref="L232:L241"/>
    <mergeCell ref="I234:I241"/>
    <mergeCell ref="A232:A241"/>
    <mergeCell ref="B232:B241"/>
    <mergeCell ref="C232:C241"/>
    <mergeCell ref="D232:D241"/>
    <mergeCell ref="E232:E241"/>
    <mergeCell ref="F232:F241"/>
    <mergeCell ref="X222:X231"/>
    <mergeCell ref="Y222:Y231"/>
    <mergeCell ref="Z222:Z227"/>
    <mergeCell ref="AA222:AA231"/>
    <mergeCell ref="AB222:AB231"/>
    <mergeCell ref="AC222:AC231"/>
    <mergeCell ref="Z228:Z231"/>
    <mergeCell ref="G222:G231"/>
    <mergeCell ref="H222:H231"/>
    <mergeCell ref="I222:I223"/>
    <mergeCell ref="J222:J231"/>
    <mergeCell ref="K222:K231"/>
    <mergeCell ref="L222:L231"/>
    <mergeCell ref="I224:I231"/>
    <mergeCell ref="A222:A231"/>
    <mergeCell ref="B222:B231"/>
    <mergeCell ref="C222:C231"/>
    <mergeCell ref="D222:D231"/>
    <mergeCell ref="E222:E231"/>
    <mergeCell ref="F222:F231"/>
    <mergeCell ref="X212:X221"/>
    <mergeCell ref="Y212:Y221"/>
    <mergeCell ref="Z212:Z217"/>
    <mergeCell ref="AA212:AA221"/>
    <mergeCell ref="AB212:AB221"/>
    <mergeCell ref="AC212:AC221"/>
    <mergeCell ref="Z218:Z221"/>
    <mergeCell ref="G212:G221"/>
    <mergeCell ref="H212:H221"/>
    <mergeCell ref="I212:I213"/>
    <mergeCell ref="J212:J221"/>
    <mergeCell ref="K212:K221"/>
    <mergeCell ref="L212:L221"/>
    <mergeCell ref="I214:I221"/>
    <mergeCell ref="A212:A221"/>
    <mergeCell ref="B212:B221"/>
    <mergeCell ref="C212:C221"/>
    <mergeCell ref="D212:D221"/>
    <mergeCell ref="E212:E221"/>
    <mergeCell ref="F212:F221"/>
    <mergeCell ref="X202:X211"/>
    <mergeCell ref="Y202:Y211"/>
    <mergeCell ref="Z202:Z207"/>
    <mergeCell ref="AA202:AA211"/>
    <mergeCell ref="AB202:AB211"/>
    <mergeCell ref="AC202:AC211"/>
    <mergeCell ref="Z208:Z211"/>
    <mergeCell ref="G202:G211"/>
    <mergeCell ref="H202:H211"/>
    <mergeCell ref="I202:I203"/>
    <mergeCell ref="J202:J211"/>
    <mergeCell ref="K202:K211"/>
    <mergeCell ref="L202:L211"/>
    <mergeCell ref="I204:I211"/>
    <mergeCell ref="A202:A211"/>
    <mergeCell ref="B202:B211"/>
    <mergeCell ref="C202:C211"/>
    <mergeCell ref="D202:D211"/>
    <mergeCell ref="E202:E211"/>
    <mergeCell ref="F202:F211"/>
    <mergeCell ref="X192:X201"/>
    <mergeCell ref="Y192:Y201"/>
    <mergeCell ref="Z192:Z197"/>
    <mergeCell ref="AA192:AA201"/>
    <mergeCell ref="AB192:AB201"/>
    <mergeCell ref="AC192:AC201"/>
    <mergeCell ref="Z198:Z201"/>
    <mergeCell ref="G192:G201"/>
    <mergeCell ref="H192:H201"/>
    <mergeCell ref="I192:I193"/>
    <mergeCell ref="J192:J201"/>
    <mergeCell ref="K192:K201"/>
    <mergeCell ref="L192:L201"/>
    <mergeCell ref="I194:I201"/>
    <mergeCell ref="A192:A201"/>
    <mergeCell ref="B192:B201"/>
    <mergeCell ref="C192:C201"/>
    <mergeCell ref="D192:D201"/>
    <mergeCell ref="E192:E201"/>
    <mergeCell ref="F192:F201"/>
    <mergeCell ref="X182:X191"/>
    <mergeCell ref="Y182:Y191"/>
    <mergeCell ref="Z182:Z187"/>
    <mergeCell ref="AA182:AA191"/>
    <mergeCell ref="AB182:AB191"/>
    <mergeCell ref="AC182:AC191"/>
    <mergeCell ref="Z188:Z191"/>
    <mergeCell ref="G182:G191"/>
    <mergeCell ref="H182:H191"/>
    <mergeCell ref="I182:I183"/>
    <mergeCell ref="J182:J191"/>
    <mergeCell ref="K182:K191"/>
    <mergeCell ref="L182:L191"/>
    <mergeCell ref="I184:I191"/>
    <mergeCell ref="A182:A191"/>
    <mergeCell ref="B182:B191"/>
    <mergeCell ref="C182:C191"/>
    <mergeCell ref="D182:D191"/>
    <mergeCell ref="E182:E191"/>
    <mergeCell ref="F182:F191"/>
    <mergeCell ref="X172:X181"/>
    <mergeCell ref="Y172:Y181"/>
    <mergeCell ref="Z172:Z177"/>
    <mergeCell ref="AA172:AA181"/>
    <mergeCell ref="AB172:AB181"/>
    <mergeCell ref="AC172:AC181"/>
    <mergeCell ref="Z178:Z181"/>
    <mergeCell ref="G172:G181"/>
    <mergeCell ref="H172:H181"/>
    <mergeCell ref="I172:I173"/>
    <mergeCell ref="J172:J181"/>
    <mergeCell ref="K172:K181"/>
    <mergeCell ref="L172:L181"/>
    <mergeCell ref="I174:I181"/>
    <mergeCell ref="A172:A181"/>
    <mergeCell ref="B172:B181"/>
    <mergeCell ref="C172:C181"/>
    <mergeCell ref="D172:D181"/>
    <mergeCell ref="E172:E181"/>
    <mergeCell ref="F172:F181"/>
    <mergeCell ref="X162:X171"/>
    <mergeCell ref="Y162:Y171"/>
    <mergeCell ref="Z162:Z167"/>
    <mergeCell ref="AA162:AA171"/>
    <mergeCell ref="AB162:AB171"/>
    <mergeCell ref="AC162:AC171"/>
    <mergeCell ref="Z168:Z171"/>
    <mergeCell ref="G162:G171"/>
    <mergeCell ref="H162:H171"/>
    <mergeCell ref="I162:I163"/>
    <mergeCell ref="J162:J171"/>
    <mergeCell ref="K162:K171"/>
    <mergeCell ref="L162:L171"/>
    <mergeCell ref="I164:I171"/>
    <mergeCell ref="A162:A171"/>
    <mergeCell ref="B162:B171"/>
    <mergeCell ref="C162:C171"/>
    <mergeCell ref="D162:D171"/>
    <mergeCell ref="E162:E171"/>
    <mergeCell ref="F162:F171"/>
    <mergeCell ref="X152:X161"/>
    <mergeCell ref="Y152:Y161"/>
    <mergeCell ref="Z152:Z157"/>
    <mergeCell ref="AA152:AA161"/>
    <mergeCell ref="AB152:AB161"/>
    <mergeCell ref="AC152:AC161"/>
    <mergeCell ref="Z158:Z161"/>
    <mergeCell ref="G152:G161"/>
    <mergeCell ref="H152:H161"/>
    <mergeCell ref="I152:I153"/>
    <mergeCell ref="J152:J161"/>
    <mergeCell ref="K152:K161"/>
    <mergeCell ref="L152:L161"/>
    <mergeCell ref="I154:I161"/>
    <mergeCell ref="A152:A161"/>
    <mergeCell ref="B152:B161"/>
    <mergeCell ref="C152:C161"/>
    <mergeCell ref="D152:D161"/>
    <mergeCell ref="E152:E161"/>
    <mergeCell ref="F152:F161"/>
    <mergeCell ref="X142:X151"/>
    <mergeCell ref="Y142:Y151"/>
    <mergeCell ref="Z142:Z147"/>
    <mergeCell ref="AA142:AA151"/>
    <mergeCell ref="AB142:AB151"/>
    <mergeCell ref="AC142:AC151"/>
    <mergeCell ref="Z148:Z151"/>
    <mergeCell ref="G142:G151"/>
    <mergeCell ref="H142:H151"/>
    <mergeCell ref="I142:I143"/>
    <mergeCell ref="J142:J151"/>
    <mergeCell ref="K142:K151"/>
    <mergeCell ref="L142:L151"/>
    <mergeCell ref="I144:I151"/>
    <mergeCell ref="A142:A151"/>
    <mergeCell ref="B142:B151"/>
    <mergeCell ref="C142:C151"/>
    <mergeCell ref="D142:D151"/>
    <mergeCell ref="E142:E151"/>
    <mergeCell ref="F142:F151"/>
    <mergeCell ref="X132:X141"/>
    <mergeCell ref="Y132:Y141"/>
    <mergeCell ref="Z132:Z137"/>
    <mergeCell ref="AA132:AA141"/>
    <mergeCell ref="AB132:AB141"/>
    <mergeCell ref="AC132:AC141"/>
    <mergeCell ref="Z138:Z141"/>
    <mergeCell ref="G132:G141"/>
    <mergeCell ref="H132:H141"/>
    <mergeCell ref="I132:I133"/>
    <mergeCell ref="J132:J141"/>
    <mergeCell ref="K132:K141"/>
    <mergeCell ref="L132:L141"/>
    <mergeCell ref="I134:I141"/>
    <mergeCell ref="A132:A141"/>
    <mergeCell ref="B132:B141"/>
    <mergeCell ref="C132:C141"/>
    <mergeCell ref="D132:D141"/>
    <mergeCell ref="E132:E141"/>
    <mergeCell ref="F132:F141"/>
    <mergeCell ref="X122:X131"/>
    <mergeCell ref="Y122:Y131"/>
    <mergeCell ref="Z122:Z127"/>
    <mergeCell ref="AA122:AA131"/>
    <mergeCell ref="AB122:AB131"/>
    <mergeCell ref="AC122:AC131"/>
    <mergeCell ref="Z128:Z131"/>
    <mergeCell ref="G122:G131"/>
    <mergeCell ref="H122:H131"/>
    <mergeCell ref="I122:I123"/>
    <mergeCell ref="J122:J131"/>
    <mergeCell ref="K122:K131"/>
    <mergeCell ref="L122:L131"/>
    <mergeCell ref="I124:I131"/>
    <mergeCell ref="A122:A131"/>
    <mergeCell ref="B122:B131"/>
    <mergeCell ref="C122:C131"/>
    <mergeCell ref="D122:D131"/>
    <mergeCell ref="E122:E131"/>
    <mergeCell ref="F122:F131"/>
    <mergeCell ref="X112:X121"/>
    <mergeCell ref="Y112:Y121"/>
    <mergeCell ref="Z112:Z117"/>
    <mergeCell ref="AA112:AA121"/>
    <mergeCell ref="AB112:AB121"/>
    <mergeCell ref="AC112:AC121"/>
    <mergeCell ref="Z118:Z121"/>
    <mergeCell ref="G112:G121"/>
    <mergeCell ref="H112:H121"/>
    <mergeCell ref="I112:I113"/>
    <mergeCell ref="J112:J121"/>
    <mergeCell ref="K112:K121"/>
    <mergeCell ref="L112:L121"/>
    <mergeCell ref="I114:I121"/>
    <mergeCell ref="A112:A121"/>
    <mergeCell ref="B112:B121"/>
    <mergeCell ref="C112:C121"/>
    <mergeCell ref="D112:D121"/>
    <mergeCell ref="E112:E121"/>
    <mergeCell ref="F112:F121"/>
    <mergeCell ref="X102:X111"/>
    <mergeCell ref="Y102:Y111"/>
    <mergeCell ref="Z102:Z107"/>
    <mergeCell ref="AA102:AA111"/>
    <mergeCell ref="AB102:AB111"/>
    <mergeCell ref="AC102:AC111"/>
    <mergeCell ref="Z108:Z111"/>
    <mergeCell ref="G102:G111"/>
    <mergeCell ref="H102:H111"/>
    <mergeCell ref="I102:I103"/>
    <mergeCell ref="J102:J111"/>
    <mergeCell ref="K102:K111"/>
    <mergeCell ref="L102:L111"/>
    <mergeCell ref="I104:I111"/>
    <mergeCell ref="A102:A111"/>
    <mergeCell ref="B102:B111"/>
    <mergeCell ref="C102:C111"/>
    <mergeCell ref="D102:D111"/>
    <mergeCell ref="E102:E111"/>
    <mergeCell ref="F102:F111"/>
    <mergeCell ref="X92:X101"/>
    <mergeCell ref="Y92:Y101"/>
    <mergeCell ref="Z92:Z97"/>
    <mergeCell ref="AA92:AA101"/>
    <mergeCell ref="AB92:AB101"/>
    <mergeCell ref="AC92:AC101"/>
    <mergeCell ref="Z98:Z101"/>
    <mergeCell ref="G92:G101"/>
    <mergeCell ref="H92:H101"/>
    <mergeCell ref="I92:I93"/>
    <mergeCell ref="J92:J101"/>
    <mergeCell ref="K92:K101"/>
    <mergeCell ref="L92:L101"/>
    <mergeCell ref="I94:I101"/>
    <mergeCell ref="A92:A101"/>
    <mergeCell ref="B92:B101"/>
    <mergeCell ref="C92:C101"/>
    <mergeCell ref="D92:D101"/>
    <mergeCell ref="E92:E101"/>
    <mergeCell ref="F92:F101"/>
    <mergeCell ref="X82:X91"/>
    <mergeCell ref="Y82:Y91"/>
    <mergeCell ref="Z82:Z87"/>
    <mergeCell ref="AA82:AA91"/>
    <mergeCell ref="AB82:AB91"/>
    <mergeCell ref="AC82:AC91"/>
    <mergeCell ref="Z88:Z91"/>
    <mergeCell ref="G82:G91"/>
    <mergeCell ref="H82:H91"/>
    <mergeCell ref="I82:I83"/>
    <mergeCell ref="J82:J91"/>
    <mergeCell ref="K82:K91"/>
    <mergeCell ref="L82:L91"/>
    <mergeCell ref="I84:I91"/>
    <mergeCell ref="A82:A91"/>
    <mergeCell ref="B82:B91"/>
    <mergeCell ref="C82:C91"/>
    <mergeCell ref="D82:D91"/>
    <mergeCell ref="E82:E91"/>
    <mergeCell ref="F82:F91"/>
    <mergeCell ref="X72:X81"/>
    <mergeCell ref="Y72:Y81"/>
    <mergeCell ref="Z72:Z77"/>
    <mergeCell ref="AA72:AA81"/>
    <mergeCell ref="AB72:AB81"/>
    <mergeCell ref="AC72:AC81"/>
    <mergeCell ref="Z78:Z81"/>
    <mergeCell ref="G72:G81"/>
    <mergeCell ref="H72:H81"/>
    <mergeCell ref="I72:I73"/>
    <mergeCell ref="J72:J81"/>
    <mergeCell ref="K72:K81"/>
    <mergeCell ref="L72:L81"/>
    <mergeCell ref="I74:I81"/>
    <mergeCell ref="A72:A81"/>
    <mergeCell ref="B72:B81"/>
    <mergeCell ref="C72:C81"/>
    <mergeCell ref="D72:D81"/>
    <mergeCell ref="E72:E81"/>
    <mergeCell ref="F72:F81"/>
    <mergeCell ref="X61:X70"/>
    <mergeCell ref="Y61:Y70"/>
    <mergeCell ref="Z61:Z66"/>
    <mergeCell ref="AA61:AA70"/>
    <mergeCell ref="AB61:AB70"/>
    <mergeCell ref="AC61:AC70"/>
    <mergeCell ref="Z67:Z70"/>
    <mergeCell ref="G61:G70"/>
    <mergeCell ref="H61:H70"/>
    <mergeCell ref="I61:I62"/>
    <mergeCell ref="J61:J70"/>
    <mergeCell ref="K61:K70"/>
    <mergeCell ref="L61:L70"/>
    <mergeCell ref="I63:I70"/>
    <mergeCell ref="A61:A70"/>
    <mergeCell ref="B61:B70"/>
    <mergeCell ref="C61:C70"/>
    <mergeCell ref="D61:D70"/>
    <mergeCell ref="E61:E70"/>
    <mergeCell ref="F61:F70"/>
    <mergeCell ref="X51:X60"/>
    <mergeCell ref="Y51:Y60"/>
    <mergeCell ref="Z51:Z56"/>
    <mergeCell ref="AA51:AA60"/>
    <mergeCell ref="AB51:AB60"/>
    <mergeCell ref="AC51:AC60"/>
    <mergeCell ref="Z57:Z60"/>
    <mergeCell ref="G51:G60"/>
    <mergeCell ref="H51:H60"/>
    <mergeCell ref="I51:I52"/>
    <mergeCell ref="J51:J60"/>
    <mergeCell ref="K51:K60"/>
    <mergeCell ref="L51:L60"/>
    <mergeCell ref="I53:I60"/>
    <mergeCell ref="A51:A60"/>
    <mergeCell ref="B51:B60"/>
    <mergeCell ref="C51:C60"/>
    <mergeCell ref="D51:D60"/>
    <mergeCell ref="E51:E60"/>
    <mergeCell ref="F51:F60"/>
    <mergeCell ref="X41:X50"/>
    <mergeCell ref="Y41:Y50"/>
    <mergeCell ref="Z41:Z46"/>
    <mergeCell ref="AA41:AA50"/>
    <mergeCell ref="AB41:AB50"/>
    <mergeCell ref="AC41:AC50"/>
    <mergeCell ref="Z47:Z50"/>
    <mergeCell ref="G41:G50"/>
    <mergeCell ref="H41:H50"/>
    <mergeCell ref="I41:I42"/>
    <mergeCell ref="J41:J50"/>
    <mergeCell ref="K41:K50"/>
    <mergeCell ref="L41:L50"/>
    <mergeCell ref="I43:I50"/>
    <mergeCell ref="A41:A50"/>
    <mergeCell ref="B41:B50"/>
    <mergeCell ref="C41:C50"/>
    <mergeCell ref="D41:D50"/>
    <mergeCell ref="E41:E50"/>
    <mergeCell ref="F41:F50"/>
    <mergeCell ref="X31:X40"/>
    <mergeCell ref="Y31:Y40"/>
    <mergeCell ref="Z31:Z36"/>
    <mergeCell ref="AA31:AA40"/>
    <mergeCell ref="AB31:AB40"/>
    <mergeCell ref="AC31:AC40"/>
    <mergeCell ref="Z37:Z40"/>
    <mergeCell ref="G31:G40"/>
    <mergeCell ref="H31:H40"/>
    <mergeCell ref="I31:I32"/>
    <mergeCell ref="J31:J40"/>
    <mergeCell ref="K31:K40"/>
    <mergeCell ref="L31:L40"/>
    <mergeCell ref="I33:I40"/>
    <mergeCell ref="A31:A40"/>
    <mergeCell ref="B31:B40"/>
    <mergeCell ref="C31:C40"/>
    <mergeCell ref="D31:D40"/>
    <mergeCell ref="E31:E40"/>
    <mergeCell ref="F31:F40"/>
    <mergeCell ref="Y22:Y29"/>
    <mergeCell ref="Z22:Z26"/>
    <mergeCell ref="AA22:AA29"/>
    <mergeCell ref="AB22:AB29"/>
    <mergeCell ref="AC22:AC29"/>
    <mergeCell ref="I23:I29"/>
    <mergeCell ref="Z27:Z29"/>
    <mergeCell ref="G22:G29"/>
    <mergeCell ref="H22:H29"/>
    <mergeCell ref="J22:J29"/>
    <mergeCell ref="K22:K29"/>
    <mergeCell ref="L22:L29"/>
    <mergeCell ref="X22:X29"/>
    <mergeCell ref="A22:A29"/>
    <mergeCell ref="B22:B29"/>
    <mergeCell ref="C22:C29"/>
    <mergeCell ref="D22:D29"/>
    <mergeCell ref="E22:E29"/>
    <mergeCell ref="F22:F29"/>
    <mergeCell ref="Y14:Y21"/>
    <mergeCell ref="Z14:Z18"/>
    <mergeCell ref="AA14:AA21"/>
    <mergeCell ref="AB14:AB21"/>
    <mergeCell ref="AC14:AC21"/>
    <mergeCell ref="I15:I21"/>
    <mergeCell ref="Z19:Z21"/>
    <mergeCell ref="G14:G21"/>
    <mergeCell ref="H14:H21"/>
    <mergeCell ref="J14:J21"/>
    <mergeCell ref="K14:K21"/>
    <mergeCell ref="L14:L21"/>
    <mergeCell ref="X14:X21"/>
    <mergeCell ref="A14:A21"/>
    <mergeCell ref="B14:B21"/>
    <mergeCell ref="C14:C21"/>
    <mergeCell ref="D14:D21"/>
    <mergeCell ref="E14:E21"/>
    <mergeCell ref="F14:F21"/>
    <mergeCell ref="Y5:Y12"/>
    <mergeCell ref="Z5:Z12"/>
    <mergeCell ref="AA5:AA12"/>
    <mergeCell ref="AB5:AB12"/>
    <mergeCell ref="AC5:AC12"/>
    <mergeCell ref="I6:I12"/>
    <mergeCell ref="G5:G12"/>
    <mergeCell ref="H5:H12"/>
    <mergeCell ref="J5:J12"/>
    <mergeCell ref="K5:K12"/>
    <mergeCell ref="L5:L12"/>
    <mergeCell ref="X5:X12"/>
    <mergeCell ref="C1:D1"/>
    <mergeCell ref="H1:V1"/>
    <mergeCell ref="Y1:Z1"/>
    <mergeCell ref="AA1:AC1"/>
    <mergeCell ref="A5:A12"/>
    <mergeCell ref="B5:B12"/>
    <mergeCell ref="C5:C12"/>
    <mergeCell ref="D5:D12"/>
    <mergeCell ref="E5:E12"/>
    <mergeCell ref="F5:F12"/>
  </mergeCells>
  <dataValidations count="5">
    <dataValidation type="list" allowBlank="1" showInputMessage="1" showErrorMessage="1" error="Nie ma w słowniku !" sqref="N669:N670 N594:N596 N714:N716 N664:N666 N719:N721" xr:uid="{E698DFD5-2763-4E2D-B7B9-31DA56ED9B7D}">
      <formula1>$O$2:$O$34</formula1>
    </dataValidation>
    <dataValidation type="list" allowBlank="1" showInputMessage="1" showErrorMessage="1" sqref="Q669:Q670 Q664:Q666 Q714:Q716 Q594:Q596 Q719:Q721" xr:uid="{C81AFD4D-C17C-47CD-9558-AD0BF2322D32}">
      <formula1>$J$22:$J$25</formula1>
    </dataValidation>
    <dataValidation type="list" allowBlank="1" showInputMessage="1" showErrorMessage="1" error="Nie ma w słowniku !" sqref="M594:M596 M669:M670 M664:M666 M714:M716 M719:M721" xr:uid="{A4B107F1-88B9-467C-B4BA-ADC7FE000A76}">
      <formula1>$F$2:$F$7</formula1>
    </dataValidation>
    <dataValidation allowBlank="1" showInputMessage="1" showErrorMessage="1" prompt="wpisz liczbę godz etat" sqref="Y593" xr:uid="{713FBFB2-3D41-4AE5-882B-AD094157E2DB}"/>
    <dataValidation allowBlank="1" showInputMessage="1" showErrorMessage="1" prompt="wpisz uczelnię, instytucję" sqref="I6:I12 I631:I637 I15:I21 I33 I639:I645 I647:I653 I23:I29 I584 I524 I534 I544 I554 I564 I574 I599:I605 I673:I679 I655:I661 I43 I53 I63 I74 I84 I94 I104 I114 I124 I134 I144 I154 I164 I174 I184 I194 I204 I214 I224 I234 I244 I254 I264 I274 I284 I294 I304 I314 I324 I334 I344 I354 I364 I374 I384 I394 I404 I414 I424 I434 I444 I454 I464 I474 I484 I494 I504 I514 I607:I613 I615:I621 I623:I629 I681:I687 I689:I695 I697:I703 I705:I711" xr:uid="{914698C7-D8DF-4827-8B1E-56C5A06BB4D4}"/>
  </dataValidations>
  <printOptions horizontalCentered="1"/>
  <pageMargins left="1.1417322834645669" right="0.11811023622047245" top="0.51181102362204722" bottom="0.70866141732283472" header="0.51181102362204722" footer="0.51181102362204722"/>
  <pageSetup paperSize="9" scale="57" fitToHeight="0" orientation="landscape" r:id="rId1"/>
  <headerFooter alignWithMargins="0"/>
  <rowBreaks count="13" manualBreakCount="13">
    <brk id="29" max="27" man="1"/>
    <brk id="70" max="27" man="1"/>
    <brk id="131" max="27" man="1"/>
    <brk id="191" max="27" man="1"/>
    <brk id="251" max="27" man="1"/>
    <brk id="311" max="27" man="1"/>
    <brk id="371" max="27" man="1"/>
    <brk id="431" max="27" man="1"/>
    <brk id="491" max="27" man="1"/>
    <brk id="551" max="27" man="1"/>
    <brk id="596" max="27" man="1"/>
    <brk id="653" max="27" man="1"/>
    <brk id="703" max="27" man="1"/>
  </rowBreaks>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DC19D4A-DCCE-44CC-ACFA-AA0F54DA2A1E}">
          <x14:formula1>
            <xm:f>słownik!$M$47:$M$51</xm:f>
          </x14:formula1>
          <xm:sqref>Q5:Q12 Q14:Q29 Q31:Q70 Q72:Q591 Q593 Q598:Q661 Q663 Q668 Q672:Q711 Q713 Q718</xm:sqref>
        </x14:dataValidation>
        <x14:dataValidation type="list" allowBlank="1" showInputMessage="1" showErrorMessage="1" error="Nie ma w słowniku !" xr:uid="{7C2CF99F-6055-44D2-AF68-62586DFD4165}">
          <x14:formula1>
            <xm:f>słownik!$D$2:$D$11</xm:f>
          </x14:formula1>
          <xm:sqref>P5:P12 P14:P29 P31:P70 P72:P591 P593 P598:P661 P663 P668 P672:P711 P713 P718</xm:sqref>
        </x14:dataValidation>
        <x14:dataValidation type="list" allowBlank="1" showInputMessage="1" showErrorMessage="1" error="Nie ma w słowniku !" xr:uid="{0ED12D01-2DA1-4374-94B0-45C3E4102847}">
          <x14:formula1>
            <xm:f>słownik!$F$2:$F$4</xm:f>
          </x14:formula1>
          <xm:sqref>M5:M12 M14:M29 M31:M70 M72:M591 M593 M598:M661 M663 M668 M672:M711 M713 M718</xm:sqref>
        </x14:dataValidation>
        <x14:dataValidation type="list" allowBlank="1" showInputMessage="1" showErrorMessage="1" error="Nie ma w słowniku !" xr:uid="{0E70DFD4-92EB-47C3-8106-3DAC104E50D1}">
          <x14:formula1>
            <xm:f>słownik!$M$55:$M$59</xm:f>
          </x14:formula1>
          <xm:sqref>L5:L12 L14:L29 L31:L70 L72:L591 L593:L596 L598:L661 L663:L666 L668:L670 L672:L711 L713:L716 L718:L721</xm:sqref>
        </x14:dataValidation>
        <x14:dataValidation type="list" allowBlank="1" showInputMessage="1" showErrorMessage="1" error="Nie ma w słowniku !" xr:uid="{BBC5EE23-F8A6-496E-9803-618FA3DA337F}">
          <x14:formula1>
            <xm:f>słownik!$J$9:$J$11</xm:f>
          </x14:formula1>
          <xm:sqref>K5:K12 K14:K29 K31:K70 K72:K591 K593:K596 K598:K661 K663:K666 K668:K670 K672:K711 K713:K716 K718:K721</xm:sqref>
        </x14:dataValidation>
        <x14:dataValidation type="list" allowBlank="1" showInputMessage="1" showErrorMessage="1" error="Nie ma w słowniku !" xr:uid="{769C8B34-BCCE-4573-9F4C-4A0ADCF287AB}">
          <x14:formula1>
            <xm:f>słownik!$J$2:$J$6</xm:f>
          </x14:formula1>
          <xm:sqref>J5:J12 J14:J29 J31:J70 J72:J591 J593:J596 J598:J661 J663:J666 J668:J670 J672:J711 J713:J716 J718:J721</xm:sqref>
        </x14:dataValidation>
        <x14:dataValidation type="list" allowBlank="1" showInputMessage="1" showErrorMessage="1" error="Nie ma w słowniku !" xr:uid="{7683DAA8-11EE-472D-A405-DC7428C16AD1}">
          <x14:formula1>
            <xm:f>słownik!$I$17:$I$25</xm:f>
          </x14:formula1>
          <xm:sqref>B5:B12 B14:B29 B31:B70 B72:B591 B593:B596 B598:B661 B663:B666 B668:B670 B672:B711 B713:B716 B718:B721</xm:sqref>
        </x14:dataValidation>
        <x14:dataValidation type="list" allowBlank="1" showInputMessage="1" showErrorMessage="1" error="Nie ma w słowniku !" xr:uid="{2EBBC2DD-D7DD-4CF1-AC1B-231CCF901DCB}">
          <x14:formula1>
            <xm:f>słownik!$A$2:$A$65</xm:f>
          </x14:formula1>
          <xm:sqref>O5:O721</xm:sqref>
        </x14:dataValidation>
        <x14:dataValidation type="list" allowBlank="1" showInputMessage="1" showErrorMessage="1" error="Nie ma w słowniku !" xr:uid="{96995F32-75B8-4441-8483-8C0B6D535A3A}">
          <x14:formula1>
            <xm:f>słownik!$D$2:$D$10</xm:f>
          </x14:formula1>
          <xm:sqref>P594:P596 P664:P666 P669:P670 P714:P716 P719:P721</xm:sqref>
        </x14:dataValidation>
        <x14:dataValidation type="list" allowBlank="1" showInputMessage="1" showErrorMessage="1" error="Nie ma w słowniku !" xr:uid="{FE5C8480-5C10-4E98-BA76-D68DC9D141B3}">
          <x14:formula1>
            <xm:f>słownik!$M$2:$M$42</xm:f>
          </x14:formula1>
          <xm:sqref>N31:N70 N5:N12 N14:N29 N72:N591 N593 N598:N661 N663 N668 N672:N711 N713 N718</xm:sqref>
        </x14:dataValidation>
        <x14:dataValidation type="list" allowBlank="1" showInputMessage="1" showErrorMessage="1" error="Nie ma w słowniku !" xr:uid="{60FB00EF-B99E-4F87-B79C-3DD4E03C656C}">
          <x14:formula1>
            <xm:f>słownik!$G$17:$G$19</xm:f>
          </x14:formula1>
          <xm:sqref>I704 I5 I14 I22 I31:I32 I41:I42 I51:I52 I61:I62 I72:I73 I82:I83 I92:I93 I102:I103 I112:I113 I122:I123 I132:I133 I142:I143 I152:I153 I162:I163 I172:I173 I182:I183 I192:I193 I202:I203 I212:I213 I222:I223 I232:I233 I242:I243 I252:I253 I262:I263 I272:I273 I282:I283 I292:I293 I302:I303 I312:I313 I322:I323 I332:I333 I342:I343 I352:I353 I362:I363 I372:I373 I382:I383 I392:I393 I402:I403 I412:I413 I422:I423 I432:I433 I442:I443 I452:I453 I462:I463 I472:I473 I482:I483 I492:I493 I502:I503 I512:I513 I522:I523 I532:I533 I542:I543 I552:I553 I562:I563 I572:I573 I582:I583 I593:I596 I598 I606 I614 I622 I630 I638 I646 I654 I663:I666 I668:I670 I672 I680 I688 I696 I713:I716 I718:I721</xm:sqref>
        </x14:dataValidation>
        <x14:dataValidation type="list" allowBlank="1" showInputMessage="1" showErrorMessage="1" xr:uid="{8BF7D209-C272-4C71-A94B-3478AD8FC985}">
          <x14:formula1>
            <xm:f>słownik!$D$17:$D$19</xm:f>
          </x14:formula1>
          <xm:sqref>E14:E29 E5:E12 E31:E70 E72:E591 E593:E596 E598:E661 E663:E666 E668:E670 E672:E711 E713:E716 E718:E721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8AFF-594C-4AAC-AE8F-AEE90E0DBD5B}">
  <sheetPr>
    <tabColor rgb="FFFFFF00"/>
    <pageSetUpPr fitToPage="1"/>
  </sheetPr>
  <dimension ref="A1:O40"/>
  <sheetViews>
    <sheetView showGridLines="0" view="pageBreakPreview" zoomScale="90" zoomScaleNormal="80" zoomScaleSheetLayoutView="90" workbookViewId="0">
      <selection activeCell="I38" sqref="I38"/>
    </sheetView>
  </sheetViews>
  <sheetFormatPr defaultColWidth="9.140625" defaultRowHeight="12.75"/>
  <cols>
    <col min="1" max="1" width="6.7109375" style="13" customWidth="1"/>
    <col min="2" max="2" width="7.140625" style="13" customWidth="1"/>
    <col min="3" max="3" width="27.28515625" style="13" customWidth="1"/>
    <col min="4" max="4" width="6.7109375" style="13" customWidth="1"/>
    <col min="5" max="6" width="3.7109375" style="13" customWidth="1"/>
    <col min="7" max="7" width="30.42578125" style="13" customWidth="1"/>
    <col min="8" max="8" width="19.5703125" style="13" customWidth="1"/>
    <col min="9" max="9" width="6.5703125" style="13" customWidth="1"/>
    <col min="10" max="10" width="8.5703125" style="13" customWidth="1"/>
    <col min="11" max="11" width="8.7109375" style="13" customWidth="1"/>
    <col min="12" max="12" width="10.5703125" style="13" customWidth="1"/>
    <col min="13" max="13" width="5.85546875" style="89" customWidth="1"/>
    <col min="14" max="14" width="15" style="13" customWidth="1"/>
    <col min="15" max="16384" width="9.140625" style="13"/>
  </cols>
  <sheetData>
    <row r="1" spans="1:14" ht="26.25" customHeight="1">
      <c r="A1" s="7"/>
      <c r="B1" s="7"/>
      <c r="C1" s="607"/>
      <c r="D1" s="608"/>
      <c r="E1" s="608"/>
      <c r="F1" s="7"/>
      <c r="G1" s="7"/>
      <c r="H1" s="7"/>
      <c r="I1" s="7"/>
      <c r="J1" s="1458" t="str">
        <f>wizyt!B1</f>
        <v xml:space="preserve"> </v>
      </c>
      <c r="K1" s="1458"/>
      <c r="L1" s="1459" t="str">
        <f>wizyt!D1</f>
        <v xml:space="preserve"> </v>
      </c>
      <c r="M1" s="1459"/>
      <c r="N1" s="7"/>
    </row>
    <row r="2" spans="1:14" ht="27" thickBot="1">
      <c r="A2" s="1460" t="str">
        <f>wizyt!C4</f>
        <v>??</v>
      </c>
      <c r="B2" s="1460"/>
      <c r="C2" s="1461" t="s">
        <v>497</v>
      </c>
      <c r="D2" s="1461"/>
      <c r="E2" s="1461"/>
      <c r="F2" s="1461"/>
      <c r="G2" s="1461"/>
      <c r="H2" s="1461"/>
      <c r="I2" s="1461"/>
      <c r="J2" s="1461"/>
      <c r="K2" s="609" t="str">
        <f>wizyt!H4</f>
        <v>2023/2024</v>
      </c>
      <c r="L2" s="7"/>
      <c r="M2" s="29"/>
      <c r="N2" s="7"/>
    </row>
    <row r="3" spans="1:14" ht="65.25" customHeight="1" thickBot="1">
      <c r="A3" s="610" t="s">
        <v>442</v>
      </c>
      <c r="B3" s="611" t="s">
        <v>79</v>
      </c>
      <c r="C3" s="422" t="s">
        <v>450</v>
      </c>
      <c r="D3" s="426" t="s">
        <v>498</v>
      </c>
      <c r="E3" s="426" t="s">
        <v>77</v>
      </c>
      <c r="F3" s="426" t="s">
        <v>499</v>
      </c>
      <c r="G3" s="612" t="s">
        <v>500</v>
      </c>
      <c r="H3" s="612" t="s">
        <v>501</v>
      </c>
      <c r="I3" s="426" t="s">
        <v>213</v>
      </c>
      <c r="J3" s="428" t="s">
        <v>502</v>
      </c>
      <c r="K3" s="428" t="s">
        <v>503</v>
      </c>
      <c r="L3" s="431" t="s">
        <v>470</v>
      </c>
      <c r="M3" s="431" t="s">
        <v>471</v>
      </c>
      <c r="N3" s="432" t="s">
        <v>472</v>
      </c>
    </row>
    <row r="4" spans="1:14" ht="13.5" thickBot="1">
      <c r="A4" s="613">
        <v>1</v>
      </c>
      <c r="B4" s="613">
        <v>2</v>
      </c>
      <c r="C4" s="613">
        <v>3</v>
      </c>
      <c r="D4" s="613">
        <v>4</v>
      </c>
      <c r="E4" s="613">
        <v>5</v>
      </c>
      <c r="F4" s="613">
        <v>6</v>
      </c>
      <c r="G4" s="613">
        <v>7</v>
      </c>
      <c r="H4" s="613">
        <v>8</v>
      </c>
      <c r="I4" s="613">
        <v>9</v>
      </c>
      <c r="J4" s="613">
        <v>10</v>
      </c>
      <c r="K4" s="613">
        <v>11</v>
      </c>
      <c r="L4" s="613">
        <v>12</v>
      </c>
      <c r="M4" s="613">
        <v>13</v>
      </c>
      <c r="N4" s="613">
        <v>14</v>
      </c>
    </row>
    <row r="5" spans="1:14" ht="18" thickTop="1" thickBot="1">
      <c r="A5" s="614"/>
      <c r="B5" s="493"/>
      <c r="C5" s="471" t="s">
        <v>504</v>
      </c>
      <c r="D5" s="470"/>
      <c r="E5" s="493"/>
      <c r="F5" s="470"/>
      <c r="G5" s="493"/>
      <c r="H5" s="493"/>
      <c r="I5" s="493"/>
      <c r="J5" s="539">
        <f>SUM(J6:J15)</f>
        <v>0</v>
      </c>
      <c r="K5" s="539">
        <f>SUM(K6:K15)</f>
        <v>0</v>
      </c>
      <c r="L5" s="539">
        <f>SUM(L6:L15)</f>
        <v>0</v>
      </c>
      <c r="M5" s="577"/>
      <c r="N5" s="478" t="s">
        <v>475</v>
      </c>
    </row>
    <row r="6" spans="1:14" s="110" customFormat="1" ht="15" thickTop="1">
      <c r="A6" s="615"/>
      <c r="B6" s="616"/>
      <c r="C6" s="617"/>
      <c r="D6" s="618"/>
      <c r="E6" s="618"/>
      <c r="F6" s="618"/>
      <c r="G6" s="619"/>
      <c r="H6" s="619"/>
      <c r="I6" s="620"/>
      <c r="J6" s="621"/>
      <c r="K6" s="622">
        <f>IF(J6&lt;=40,0,J6-40)</f>
        <v>0</v>
      </c>
      <c r="L6" s="623">
        <f>IF(J6&lt;40,J6,40)/IF(J6="",1,40)</f>
        <v>0</v>
      </c>
      <c r="M6" s="624" t="str">
        <f>IF(L6=1,"pe",IF(L6&gt;0,"ne",""))</f>
        <v/>
      </c>
      <c r="N6" s="625"/>
    </row>
    <row r="7" spans="1:14" s="110" customFormat="1" ht="14.25">
      <c r="A7" s="626"/>
      <c r="B7" s="627"/>
      <c r="C7" s="628"/>
      <c r="D7" s="629"/>
      <c r="E7" s="629"/>
      <c r="F7" s="629"/>
      <c r="G7" s="630"/>
      <c r="H7" s="630"/>
      <c r="I7" s="629"/>
      <c r="J7" s="631"/>
      <c r="K7" s="632">
        <f t="shared" ref="K7:K15" si="0">IF(J7&lt;=40,0,J7-40)</f>
        <v>0</v>
      </c>
      <c r="L7" s="633">
        <f t="shared" ref="L7:L15" si="1">IF(J7&lt;40,J7,40)/IF(J7="",1,40)</f>
        <v>0</v>
      </c>
      <c r="M7" s="634" t="str">
        <f t="shared" ref="M7:M15" si="2">IF(L7=1,"pe",IF(L7&gt;0,"ne",""))</f>
        <v/>
      </c>
      <c r="N7" s="525"/>
    </row>
    <row r="8" spans="1:14" s="110" customFormat="1" ht="14.25">
      <c r="A8" s="626"/>
      <c r="B8" s="627"/>
      <c r="C8" s="628"/>
      <c r="D8" s="629"/>
      <c r="E8" s="629"/>
      <c r="F8" s="629"/>
      <c r="G8" s="630"/>
      <c r="H8" s="630"/>
      <c r="I8" s="629"/>
      <c r="J8" s="631"/>
      <c r="K8" s="632">
        <f t="shared" si="0"/>
        <v>0</v>
      </c>
      <c r="L8" s="633">
        <f t="shared" si="1"/>
        <v>0</v>
      </c>
      <c r="M8" s="634" t="str">
        <f t="shared" si="2"/>
        <v/>
      </c>
      <c r="N8" s="525"/>
    </row>
    <row r="9" spans="1:14" s="110" customFormat="1" ht="14.25">
      <c r="A9" s="626"/>
      <c r="B9" s="627"/>
      <c r="C9" s="628"/>
      <c r="D9" s="629"/>
      <c r="E9" s="629"/>
      <c r="F9" s="629"/>
      <c r="G9" s="630"/>
      <c r="H9" s="630"/>
      <c r="I9" s="629"/>
      <c r="J9" s="631"/>
      <c r="K9" s="632">
        <f t="shared" si="0"/>
        <v>0</v>
      </c>
      <c r="L9" s="633">
        <f t="shared" si="1"/>
        <v>0</v>
      </c>
      <c r="M9" s="634" t="str">
        <f t="shared" si="2"/>
        <v/>
      </c>
      <c r="N9" s="525"/>
    </row>
    <row r="10" spans="1:14" s="110" customFormat="1" ht="14.25">
      <c r="A10" s="626"/>
      <c r="B10" s="627"/>
      <c r="C10" s="628"/>
      <c r="D10" s="629"/>
      <c r="E10" s="629"/>
      <c r="F10" s="629"/>
      <c r="G10" s="630"/>
      <c r="H10" s="630"/>
      <c r="I10" s="629"/>
      <c r="J10" s="631"/>
      <c r="K10" s="632">
        <f t="shared" si="0"/>
        <v>0</v>
      </c>
      <c r="L10" s="633">
        <f t="shared" si="1"/>
        <v>0</v>
      </c>
      <c r="M10" s="634" t="str">
        <f t="shared" si="2"/>
        <v/>
      </c>
      <c r="N10" s="525"/>
    </row>
    <row r="11" spans="1:14" s="110" customFormat="1" ht="14.25">
      <c r="A11" s="626"/>
      <c r="B11" s="627"/>
      <c r="C11" s="628"/>
      <c r="D11" s="629"/>
      <c r="E11" s="629"/>
      <c r="F11" s="629"/>
      <c r="G11" s="630"/>
      <c r="H11" s="630"/>
      <c r="I11" s="629"/>
      <c r="J11" s="631"/>
      <c r="K11" s="632">
        <f t="shared" si="0"/>
        <v>0</v>
      </c>
      <c r="L11" s="633">
        <f t="shared" si="1"/>
        <v>0</v>
      </c>
      <c r="M11" s="634" t="str">
        <f t="shared" si="2"/>
        <v/>
      </c>
      <c r="N11" s="525"/>
    </row>
    <row r="12" spans="1:14" s="110" customFormat="1" ht="14.25">
      <c r="A12" s="626"/>
      <c r="B12" s="627"/>
      <c r="C12" s="628"/>
      <c r="D12" s="629"/>
      <c r="E12" s="629"/>
      <c r="F12" s="629"/>
      <c r="G12" s="630"/>
      <c r="H12" s="630"/>
      <c r="I12" s="629"/>
      <c r="J12" s="631"/>
      <c r="K12" s="632">
        <f t="shared" si="0"/>
        <v>0</v>
      </c>
      <c r="L12" s="633">
        <f t="shared" si="1"/>
        <v>0</v>
      </c>
      <c r="M12" s="634" t="str">
        <f t="shared" si="2"/>
        <v/>
      </c>
      <c r="N12" s="525"/>
    </row>
    <row r="13" spans="1:14" s="110" customFormat="1" ht="14.25">
      <c r="A13" s="626"/>
      <c r="B13" s="627"/>
      <c r="C13" s="628"/>
      <c r="D13" s="629"/>
      <c r="E13" s="629"/>
      <c r="F13" s="629"/>
      <c r="G13" s="630"/>
      <c r="H13" s="630"/>
      <c r="I13" s="629"/>
      <c r="J13" s="631"/>
      <c r="K13" s="632">
        <f t="shared" si="0"/>
        <v>0</v>
      </c>
      <c r="L13" s="633">
        <f t="shared" si="1"/>
        <v>0</v>
      </c>
      <c r="M13" s="634" t="str">
        <f t="shared" si="2"/>
        <v/>
      </c>
      <c r="N13" s="525"/>
    </row>
    <row r="14" spans="1:14" s="110" customFormat="1" ht="14.25">
      <c r="A14" s="626"/>
      <c r="B14" s="627"/>
      <c r="C14" s="628"/>
      <c r="D14" s="629"/>
      <c r="E14" s="629"/>
      <c r="F14" s="629"/>
      <c r="G14" s="630"/>
      <c r="H14" s="630"/>
      <c r="I14" s="629"/>
      <c r="J14" s="631"/>
      <c r="K14" s="632">
        <f t="shared" si="0"/>
        <v>0</v>
      </c>
      <c r="L14" s="633">
        <f t="shared" si="1"/>
        <v>0</v>
      </c>
      <c r="M14" s="634" t="str">
        <f t="shared" si="2"/>
        <v/>
      </c>
      <c r="N14" s="525"/>
    </row>
    <row r="15" spans="1:14" s="110" customFormat="1" ht="15" thickBot="1">
      <c r="A15" s="635"/>
      <c r="B15" s="636"/>
      <c r="C15" s="637"/>
      <c r="D15" s="638"/>
      <c r="E15" s="638"/>
      <c r="F15" s="638"/>
      <c r="G15" s="639"/>
      <c r="H15" s="639"/>
      <c r="I15" s="640"/>
      <c r="J15" s="641"/>
      <c r="K15" s="642">
        <f t="shared" si="0"/>
        <v>0</v>
      </c>
      <c r="L15" s="643">
        <f t="shared" si="1"/>
        <v>0</v>
      </c>
      <c r="M15" s="644" t="str">
        <f t="shared" si="2"/>
        <v/>
      </c>
      <c r="N15" s="645"/>
    </row>
    <row r="16" spans="1:14" ht="18" thickTop="1" thickBot="1">
      <c r="A16" s="469"/>
      <c r="B16" s="470"/>
      <c r="C16" s="471" t="s">
        <v>505</v>
      </c>
      <c r="D16" s="470"/>
      <c r="E16" s="495"/>
      <c r="F16" s="470"/>
      <c r="G16" s="495"/>
      <c r="H16" s="471"/>
      <c r="I16" s="495"/>
      <c r="J16" s="539">
        <f>SUM(J17:J35)</f>
        <v>0</v>
      </c>
      <c r="K16" s="539">
        <f>SUM(K17:K35)</f>
        <v>0</v>
      </c>
      <c r="L16" s="539">
        <f>SUM(L17:L35)</f>
        <v>0</v>
      </c>
      <c r="M16" s="577"/>
      <c r="N16" s="646" t="s">
        <v>475</v>
      </c>
    </row>
    <row r="17" spans="1:15" ht="15" thickTop="1">
      <c r="A17" s="615"/>
      <c r="B17" s="616"/>
      <c r="C17" s="617"/>
      <c r="D17" s="618"/>
      <c r="E17" s="618"/>
      <c r="F17" s="618"/>
      <c r="G17" s="619"/>
      <c r="H17" s="647"/>
      <c r="I17" s="618"/>
      <c r="J17" s="621"/>
      <c r="K17" s="622">
        <f>IF(J17&lt;=40,0,J17-40)</f>
        <v>0</v>
      </c>
      <c r="L17" s="623">
        <f>IF(J17&lt;40,J17,40)/IF(J17="",1,40)</f>
        <v>0</v>
      </c>
      <c r="M17" s="624" t="str">
        <f>IF(L17=1,"pe",IF(L17&gt;0,"ne",""))</f>
        <v/>
      </c>
      <c r="N17" s="625"/>
    </row>
    <row r="18" spans="1:15" ht="14.25">
      <c r="A18" s="626"/>
      <c r="B18" s="627"/>
      <c r="C18" s="628"/>
      <c r="D18" s="629"/>
      <c r="E18" s="629"/>
      <c r="F18" s="629"/>
      <c r="G18" s="630"/>
      <c r="H18" s="630"/>
      <c r="I18" s="629"/>
      <c r="J18" s="631"/>
      <c r="K18" s="632">
        <f t="shared" ref="K18:K35" si="3">IF(J18&lt;=40,0,J18-40)</f>
        <v>0</v>
      </c>
      <c r="L18" s="633">
        <f t="shared" ref="L18:L35" si="4">IF(J18&lt;40,J18,40)/IF(J18="",1,40)</f>
        <v>0</v>
      </c>
      <c r="M18" s="634" t="str">
        <f t="shared" ref="M18:M35" si="5">IF(L18=1,"pe",IF(L18&gt;0,"ne",""))</f>
        <v/>
      </c>
      <c r="N18" s="525"/>
    </row>
    <row r="19" spans="1:15" ht="14.25">
      <c r="A19" s="626"/>
      <c r="B19" s="627"/>
      <c r="C19" s="628"/>
      <c r="D19" s="629"/>
      <c r="E19" s="629"/>
      <c r="F19" s="629"/>
      <c r="G19" s="630"/>
      <c r="H19" s="648"/>
      <c r="I19" s="629"/>
      <c r="J19" s="631"/>
      <c r="K19" s="632">
        <f t="shared" si="3"/>
        <v>0</v>
      </c>
      <c r="L19" s="633">
        <f t="shared" si="4"/>
        <v>0</v>
      </c>
      <c r="M19" s="634" t="str">
        <f t="shared" si="5"/>
        <v/>
      </c>
      <c r="N19" s="525"/>
    </row>
    <row r="20" spans="1:15" ht="14.25">
      <c r="A20" s="626"/>
      <c r="B20" s="627"/>
      <c r="C20" s="628"/>
      <c r="D20" s="629"/>
      <c r="E20" s="629"/>
      <c r="F20" s="629"/>
      <c r="G20" s="630"/>
      <c r="H20" s="648"/>
      <c r="I20" s="629"/>
      <c r="J20" s="631"/>
      <c r="K20" s="632">
        <f t="shared" si="3"/>
        <v>0</v>
      </c>
      <c r="L20" s="633">
        <f t="shared" si="4"/>
        <v>0</v>
      </c>
      <c r="M20" s="634" t="str">
        <f t="shared" si="5"/>
        <v/>
      </c>
      <c r="N20" s="525"/>
    </row>
    <row r="21" spans="1:15" ht="14.25">
      <c r="A21" s="626"/>
      <c r="B21" s="627"/>
      <c r="C21" s="628"/>
      <c r="D21" s="629"/>
      <c r="E21" s="629"/>
      <c r="F21" s="629"/>
      <c r="G21" s="630"/>
      <c r="H21" s="648"/>
      <c r="I21" s="629"/>
      <c r="J21" s="631"/>
      <c r="K21" s="632">
        <f t="shared" si="3"/>
        <v>0</v>
      </c>
      <c r="L21" s="633">
        <f t="shared" si="4"/>
        <v>0</v>
      </c>
      <c r="M21" s="634" t="str">
        <f t="shared" si="5"/>
        <v/>
      </c>
      <c r="N21" s="525"/>
    </row>
    <row r="22" spans="1:15" ht="14.25">
      <c r="A22" s="626"/>
      <c r="B22" s="627"/>
      <c r="C22" s="628"/>
      <c r="D22" s="629"/>
      <c r="E22" s="629"/>
      <c r="F22" s="629"/>
      <c r="G22" s="630"/>
      <c r="H22" s="648"/>
      <c r="I22" s="629"/>
      <c r="J22" s="631"/>
      <c r="K22" s="632">
        <f t="shared" si="3"/>
        <v>0</v>
      </c>
      <c r="L22" s="633">
        <f t="shared" si="4"/>
        <v>0</v>
      </c>
      <c r="M22" s="634" t="str">
        <f t="shared" si="5"/>
        <v/>
      </c>
      <c r="N22" s="525"/>
    </row>
    <row r="23" spans="1:15" ht="14.25">
      <c r="A23" s="626"/>
      <c r="B23" s="627"/>
      <c r="C23" s="628"/>
      <c r="D23" s="629"/>
      <c r="E23" s="629"/>
      <c r="F23" s="629"/>
      <c r="G23" s="630"/>
      <c r="H23" s="648"/>
      <c r="I23" s="629"/>
      <c r="J23" s="631"/>
      <c r="K23" s="632">
        <f t="shared" si="3"/>
        <v>0</v>
      </c>
      <c r="L23" s="633">
        <f t="shared" si="4"/>
        <v>0</v>
      </c>
      <c r="M23" s="634" t="str">
        <f t="shared" si="5"/>
        <v/>
      </c>
      <c r="N23" s="525"/>
    </row>
    <row r="24" spans="1:15" ht="14.25">
      <c r="A24" s="626"/>
      <c r="B24" s="627"/>
      <c r="C24" s="628"/>
      <c r="D24" s="629"/>
      <c r="E24" s="629"/>
      <c r="F24" s="629"/>
      <c r="G24" s="630"/>
      <c r="H24" s="648"/>
      <c r="I24" s="629"/>
      <c r="J24" s="631"/>
      <c r="K24" s="632">
        <f t="shared" si="3"/>
        <v>0</v>
      </c>
      <c r="L24" s="633">
        <f t="shared" si="4"/>
        <v>0</v>
      </c>
      <c r="M24" s="634" t="str">
        <f t="shared" si="5"/>
        <v/>
      </c>
      <c r="N24" s="525"/>
    </row>
    <row r="25" spans="1:15" ht="14.25">
      <c r="A25" s="626"/>
      <c r="B25" s="627"/>
      <c r="C25" s="628"/>
      <c r="D25" s="629"/>
      <c r="E25" s="629"/>
      <c r="F25" s="629"/>
      <c r="G25" s="630"/>
      <c r="H25" s="648"/>
      <c r="I25" s="629"/>
      <c r="J25" s="631"/>
      <c r="K25" s="632">
        <f t="shared" si="3"/>
        <v>0</v>
      </c>
      <c r="L25" s="633">
        <f t="shared" si="4"/>
        <v>0</v>
      </c>
      <c r="M25" s="634" t="str">
        <f t="shared" si="5"/>
        <v/>
      </c>
      <c r="N25" s="525"/>
    </row>
    <row r="26" spans="1:15" ht="14.25">
      <c r="A26" s="626"/>
      <c r="B26" s="627"/>
      <c r="C26" s="628"/>
      <c r="D26" s="629"/>
      <c r="E26" s="629"/>
      <c r="F26" s="629"/>
      <c r="G26" s="630"/>
      <c r="H26" s="648"/>
      <c r="I26" s="629"/>
      <c r="J26" s="631"/>
      <c r="K26" s="632">
        <f t="shared" si="3"/>
        <v>0</v>
      </c>
      <c r="L26" s="633">
        <f t="shared" si="4"/>
        <v>0</v>
      </c>
      <c r="M26" s="634" t="str">
        <f t="shared" si="5"/>
        <v/>
      </c>
      <c r="N26" s="525"/>
      <c r="O26" s="7"/>
    </row>
    <row r="27" spans="1:15" ht="14.25">
      <c r="A27" s="626"/>
      <c r="B27" s="627"/>
      <c r="C27" s="628"/>
      <c r="D27" s="629"/>
      <c r="E27" s="629"/>
      <c r="F27" s="629"/>
      <c r="G27" s="630"/>
      <c r="H27" s="648"/>
      <c r="I27" s="629"/>
      <c r="J27" s="631"/>
      <c r="K27" s="632">
        <f t="shared" si="3"/>
        <v>0</v>
      </c>
      <c r="L27" s="633">
        <f t="shared" si="4"/>
        <v>0</v>
      </c>
      <c r="M27" s="634" t="str">
        <f t="shared" si="5"/>
        <v/>
      </c>
      <c r="N27" s="525"/>
    </row>
    <row r="28" spans="1:15" ht="14.25">
      <c r="A28" s="626"/>
      <c r="B28" s="627"/>
      <c r="C28" s="628"/>
      <c r="D28" s="629"/>
      <c r="E28" s="629"/>
      <c r="F28" s="629"/>
      <c r="G28" s="630"/>
      <c r="H28" s="648"/>
      <c r="I28" s="629"/>
      <c r="J28" s="631"/>
      <c r="K28" s="632">
        <f t="shared" si="3"/>
        <v>0</v>
      </c>
      <c r="L28" s="633">
        <f t="shared" si="4"/>
        <v>0</v>
      </c>
      <c r="M28" s="634" t="str">
        <f t="shared" si="5"/>
        <v/>
      </c>
      <c r="N28" s="525"/>
    </row>
    <row r="29" spans="1:15" ht="14.25">
      <c r="A29" s="649"/>
      <c r="B29" s="650"/>
      <c r="C29" s="651"/>
      <c r="D29" s="640"/>
      <c r="E29" s="629"/>
      <c r="F29" s="640"/>
      <c r="G29" s="652"/>
      <c r="H29" s="653"/>
      <c r="I29" s="629"/>
      <c r="J29" s="654"/>
      <c r="K29" s="632">
        <f t="shared" si="3"/>
        <v>0</v>
      </c>
      <c r="L29" s="633">
        <f t="shared" si="4"/>
        <v>0</v>
      </c>
      <c r="M29" s="634" t="str">
        <f t="shared" si="5"/>
        <v/>
      </c>
      <c r="N29" s="655"/>
    </row>
    <row r="30" spans="1:15" ht="14.25">
      <c r="A30" s="626"/>
      <c r="B30" s="627"/>
      <c r="C30" s="628"/>
      <c r="D30" s="629"/>
      <c r="E30" s="629"/>
      <c r="F30" s="629"/>
      <c r="G30" s="630"/>
      <c r="H30" s="648"/>
      <c r="I30" s="629"/>
      <c r="J30" s="656"/>
      <c r="K30" s="632">
        <f t="shared" si="3"/>
        <v>0</v>
      </c>
      <c r="L30" s="633">
        <f t="shared" si="4"/>
        <v>0</v>
      </c>
      <c r="M30" s="634" t="str">
        <f t="shared" si="5"/>
        <v/>
      </c>
      <c r="N30" s="525"/>
    </row>
    <row r="31" spans="1:15" ht="14.25">
      <c r="A31" s="626"/>
      <c r="B31" s="627"/>
      <c r="C31" s="628"/>
      <c r="D31" s="629"/>
      <c r="E31" s="629"/>
      <c r="F31" s="629"/>
      <c r="G31" s="630"/>
      <c r="H31" s="648"/>
      <c r="I31" s="629"/>
      <c r="J31" s="656"/>
      <c r="K31" s="632">
        <f t="shared" si="3"/>
        <v>0</v>
      </c>
      <c r="L31" s="633">
        <f t="shared" si="4"/>
        <v>0</v>
      </c>
      <c r="M31" s="634" t="str">
        <f t="shared" si="5"/>
        <v/>
      </c>
      <c r="N31" s="525"/>
    </row>
    <row r="32" spans="1:15" ht="14.25">
      <c r="A32" s="626"/>
      <c r="B32" s="627"/>
      <c r="C32" s="628"/>
      <c r="D32" s="629"/>
      <c r="E32" s="629"/>
      <c r="F32" s="629"/>
      <c r="G32" s="630"/>
      <c r="H32" s="648"/>
      <c r="I32" s="629"/>
      <c r="J32" s="656"/>
      <c r="K32" s="632">
        <f t="shared" si="3"/>
        <v>0</v>
      </c>
      <c r="L32" s="633">
        <f t="shared" si="4"/>
        <v>0</v>
      </c>
      <c r="M32" s="634" t="str">
        <f t="shared" si="5"/>
        <v/>
      </c>
      <c r="N32" s="525"/>
    </row>
    <row r="33" spans="1:14" ht="14.25">
      <c r="A33" s="626"/>
      <c r="B33" s="627"/>
      <c r="C33" s="628"/>
      <c r="D33" s="629"/>
      <c r="E33" s="629"/>
      <c r="F33" s="629"/>
      <c r="G33" s="630"/>
      <c r="H33" s="648"/>
      <c r="I33" s="629"/>
      <c r="J33" s="656"/>
      <c r="K33" s="632">
        <f t="shared" si="3"/>
        <v>0</v>
      </c>
      <c r="L33" s="633">
        <f t="shared" si="4"/>
        <v>0</v>
      </c>
      <c r="M33" s="634" t="str">
        <f t="shared" si="5"/>
        <v/>
      </c>
      <c r="N33" s="525"/>
    </row>
    <row r="34" spans="1:14" ht="14.25">
      <c r="A34" s="626"/>
      <c r="B34" s="627"/>
      <c r="C34" s="628"/>
      <c r="D34" s="629"/>
      <c r="E34" s="629"/>
      <c r="F34" s="629"/>
      <c r="G34" s="630"/>
      <c r="H34" s="648"/>
      <c r="I34" s="629"/>
      <c r="J34" s="656"/>
      <c r="K34" s="632">
        <f t="shared" si="3"/>
        <v>0</v>
      </c>
      <c r="L34" s="633">
        <f t="shared" si="4"/>
        <v>0</v>
      </c>
      <c r="M34" s="634" t="str">
        <f t="shared" si="5"/>
        <v/>
      </c>
      <c r="N34" s="525"/>
    </row>
    <row r="35" spans="1:14" ht="15" thickBot="1">
      <c r="A35" s="635"/>
      <c r="B35" s="636"/>
      <c r="C35" s="637"/>
      <c r="D35" s="638"/>
      <c r="E35" s="638"/>
      <c r="F35" s="638"/>
      <c r="G35" s="639"/>
      <c r="H35" s="657"/>
      <c r="I35" s="638"/>
      <c r="J35" s="641"/>
      <c r="K35" s="658">
        <f t="shared" si="3"/>
        <v>0</v>
      </c>
      <c r="L35" s="643">
        <f t="shared" si="4"/>
        <v>0</v>
      </c>
      <c r="M35" s="644" t="str">
        <f t="shared" si="5"/>
        <v/>
      </c>
      <c r="N35" s="645"/>
    </row>
    <row r="36" spans="1:14" ht="18" thickTop="1" thickBot="1">
      <c r="A36" s="659"/>
      <c r="B36" s="470"/>
      <c r="C36" s="471" t="s">
        <v>506</v>
      </c>
      <c r="D36" s="470"/>
      <c r="E36" s="495"/>
      <c r="F36" s="470"/>
      <c r="G36" s="495"/>
      <c r="H36" s="471"/>
      <c r="I36" s="495"/>
      <c r="J36" s="541">
        <f>SUM(J37:J39)</f>
        <v>0</v>
      </c>
      <c r="K36" s="541">
        <f>SUM(K37:K39)</f>
        <v>0</v>
      </c>
      <c r="L36" s="541">
        <f>SUM(L37:L39)</f>
        <v>0</v>
      </c>
      <c r="M36" s="660"/>
      <c r="N36" s="646" t="s">
        <v>475</v>
      </c>
    </row>
    <row r="37" spans="1:14" ht="15" thickTop="1">
      <c r="A37" s="661"/>
      <c r="B37" s="650"/>
      <c r="C37" s="617"/>
      <c r="D37" s="618"/>
      <c r="E37" s="618"/>
      <c r="F37" s="618"/>
      <c r="G37" s="619"/>
      <c r="H37" s="619"/>
      <c r="I37" s="618"/>
      <c r="J37" s="621"/>
      <c r="K37" s="622">
        <f>IF(J37&lt;=40,0,J37-40)</f>
        <v>0</v>
      </c>
      <c r="L37" s="623">
        <f>IF(J37&lt;40,J37,40)/IF(J37="",1,40)</f>
        <v>0</v>
      </c>
      <c r="M37" s="624" t="str">
        <f>IF(L37=1,"pe",IF(L37&gt;0,"ne",""))</f>
        <v/>
      </c>
      <c r="N37" s="625"/>
    </row>
    <row r="38" spans="1:14" ht="14.25" customHeight="1">
      <c r="A38" s="662"/>
      <c r="B38" s="627"/>
      <c r="C38" s="628"/>
      <c r="D38" s="629"/>
      <c r="E38" s="629"/>
      <c r="F38" s="629"/>
      <c r="G38" s="630"/>
      <c r="H38" s="630"/>
      <c r="I38" s="629"/>
      <c r="J38" s="656"/>
      <c r="K38" s="632">
        <f>IF(J38&lt;=40,0,J38-40)</f>
        <v>0</v>
      </c>
      <c r="L38" s="633">
        <f>IF(J38&lt;40,J38,40)/IF(J38="",1,40)</f>
        <v>0</v>
      </c>
      <c r="M38" s="634" t="str">
        <f>IF(L38=1,"pe",IF(L38&gt;0,"ne",""))</f>
        <v/>
      </c>
      <c r="N38" s="525"/>
    </row>
    <row r="39" spans="1:14" ht="14.25" customHeight="1" thickBot="1">
      <c r="A39" s="663"/>
      <c r="B39" s="627"/>
      <c r="C39" s="637"/>
      <c r="D39" s="638"/>
      <c r="E39" s="638"/>
      <c r="F39" s="638"/>
      <c r="G39" s="639"/>
      <c r="H39" s="639"/>
      <c r="I39" s="638"/>
      <c r="J39" s="641"/>
      <c r="K39" s="664">
        <f>IF(J39&lt;=40,0,J39-40)</f>
        <v>0</v>
      </c>
      <c r="L39" s="665">
        <f>IF(J39&lt;40,J39,40)/IF(J39="",1,40)</f>
        <v>0</v>
      </c>
      <c r="M39" s="666" t="str">
        <f>IF(L39=1,"pe",IF(L39&gt;0,"ne",""))</f>
        <v/>
      </c>
      <c r="N39" s="645"/>
    </row>
    <row r="40" spans="1:14" ht="13.5" thickTop="1"/>
  </sheetData>
  <sheetProtection algorithmName="SHA-512" hashValue="vkDAb45LAcTGi0SRmMfJt2Qodg9V6Bi4firjClmfYFuYDrpMjK8H/Y7EC1AbTCRErmNt/R6xCA1e4yW54I3Qjw==" saltValue="UYXc9Kl4Nfsr8kuHC3dERQ==" spinCount="100000" sheet="1" formatRows="0"/>
  <mergeCells count="4">
    <mergeCell ref="J1:K1"/>
    <mergeCell ref="L1:M1"/>
    <mergeCell ref="A2:B2"/>
    <mergeCell ref="C2:J2"/>
  </mergeCells>
  <printOptions horizontalCentered="1"/>
  <pageMargins left="1.1417322834645669" right="0.11811023622047245" top="0.51181102362204722" bottom="0.70866141732283472" header="0.51181102362204722" footer="0.51181102362204722"/>
  <pageSetup paperSize="9" scale="81"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4B61825B-3BB0-4BB9-B16A-E6A96287B87F}">
          <x14:formula1>
            <xm:f>słownik!$I$17:$I$24</xm:f>
          </x14:formula1>
          <xm:sqref>B6:B15 B17:B35 B37:B39</xm:sqref>
        </x14:dataValidation>
        <x14:dataValidation type="list" allowBlank="1" showInputMessage="1" showErrorMessage="1" xr:uid="{05D877A7-E1FB-461B-AD68-6CE3966EFF1B}">
          <x14:formula1>
            <xm:f>słownik!$M$54:$M$59</xm:f>
          </x14:formula1>
          <xm:sqref>I6:I15 I17:I35 I37:I39</xm:sqref>
        </x14:dataValidation>
        <x14:dataValidation type="list" allowBlank="1" showInputMessage="1" showErrorMessage="1" xr:uid="{3AE6BC37-BCD1-4E11-9EE9-F63FB9DA4A95}">
          <x14:formula1>
            <xm:f>słownik!$D$17:$D$19</xm:f>
          </x14:formula1>
          <xm:sqref>E6:E15 E17:E35 E37:E39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E98E-AFB1-47EF-9D60-1589C731DE21}">
  <sheetPr>
    <tabColor rgb="FFFFFF00"/>
    <pageSetUpPr fitToPage="1"/>
  </sheetPr>
  <dimension ref="B1:L11"/>
  <sheetViews>
    <sheetView showGridLines="0" view="pageBreakPreview" zoomScale="80" zoomScaleNormal="80" zoomScaleSheetLayoutView="80" zoomScalePageLayoutView="110" workbookViewId="0">
      <selection activeCell="Q7" sqref="Q7"/>
    </sheetView>
  </sheetViews>
  <sheetFormatPr defaultColWidth="9.140625" defaultRowHeight="12.75"/>
  <cols>
    <col min="1" max="1" width="5" style="13" customWidth="1"/>
    <col min="2" max="2" width="33.42578125" style="13" customWidth="1"/>
    <col min="3" max="11" width="7.7109375" style="13" customWidth="1"/>
    <col min="12" max="12" width="16.7109375" style="13" customWidth="1"/>
    <col min="13" max="16384" width="9.140625" style="13"/>
  </cols>
  <sheetData>
    <row r="1" spans="2:12" ht="21" customHeight="1">
      <c r="C1" s="1052"/>
      <c r="D1" s="1052"/>
      <c r="E1" s="1052"/>
      <c r="F1" s="1052"/>
      <c r="G1" s="1052"/>
      <c r="H1" s="1052"/>
      <c r="I1" s="667"/>
      <c r="J1" s="667" t="str">
        <f>wizyt!B1</f>
        <v xml:space="preserve"> </v>
      </c>
      <c r="K1" s="1462" t="str">
        <f>wizyt!$D$1</f>
        <v xml:space="preserve"> </v>
      </c>
      <c r="L1" s="1462"/>
    </row>
    <row r="2" spans="2:12" s="110" customFormat="1" ht="32.25" customHeight="1" thickBot="1">
      <c r="B2" s="668" t="str">
        <f>' zestaw 1'!C1</f>
        <v>??</v>
      </c>
      <c r="C2" s="1034" t="s">
        <v>507</v>
      </c>
      <c r="D2" s="1034"/>
      <c r="H2" s="1034"/>
      <c r="I2" s="1034"/>
      <c r="J2" s="1034" t="str">
        <f>wizyt!$H$4</f>
        <v>2023/2024</v>
      </c>
      <c r="K2" s="1034"/>
      <c r="L2" s="669"/>
    </row>
    <row r="3" spans="2:12" ht="30" customHeight="1">
      <c r="B3" s="670" t="s">
        <v>508</v>
      </c>
      <c r="C3" s="1463" t="s">
        <v>509</v>
      </c>
      <c r="D3" s="1464"/>
      <c r="E3" s="1049"/>
      <c r="F3" s="1048"/>
      <c r="G3" s="1048"/>
      <c r="H3" s="1042" t="s">
        <v>510</v>
      </c>
      <c r="I3" s="1050"/>
      <c r="J3" s="1050"/>
      <c r="K3" s="1051"/>
      <c r="L3" s="1035"/>
    </row>
    <row r="4" spans="2:12" ht="44.45" customHeight="1">
      <c r="B4" s="671" t="s">
        <v>511</v>
      </c>
      <c r="C4" s="672" t="s">
        <v>461</v>
      </c>
      <c r="D4" s="672" t="s">
        <v>462</v>
      </c>
      <c r="E4" s="672" t="s">
        <v>463</v>
      </c>
      <c r="F4" s="672" t="s">
        <v>464</v>
      </c>
      <c r="G4" s="672" t="s">
        <v>465</v>
      </c>
      <c r="H4" s="673" t="s">
        <v>461</v>
      </c>
      <c r="I4" s="673" t="s">
        <v>462</v>
      </c>
      <c r="J4" s="673" t="s">
        <v>463</v>
      </c>
      <c r="K4" s="673" t="s">
        <v>464</v>
      </c>
      <c r="L4" s="674" t="s">
        <v>512</v>
      </c>
    </row>
    <row r="5" spans="2:12" ht="30" customHeight="1">
      <c r="B5" s="671" t="s">
        <v>314</v>
      </c>
      <c r="C5" s="675"/>
      <c r="D5" s="675"/>
      <c r="E5" s="675"/>
      <c r="F5" s="675"/>
      <c r="G5" s="675"/>
      <c r="H5" s="676"/>
      <c r="I5" s="676"/>
      <c r="J5" s="676"/>
      <c r="K5" s="676"/>
      <c r="L5" s="677">
        <f>SUM(C5:K5)</f>
        <v>0</v>
      </c>
    </row>
    <row r="6" spans="2:12" ht="30" customHeight="1">
      <c r="B6" s="671" t="s">
        <v>513</v>
      </c>
      <c r="C6" s="678"/>
      <c r="D6" s="678"/>
      <c r="E6" s="678"/>
      <c r="F6" s="678"/>
      <c r="G6" s="678"/>
      <c r="H6" s="678"/>
      <c r="I6" s="678"/>
      <c r="J6" s="678"/>
      <c r="K6" s="678"/>
      <c r="L6" s="679">
        <f>SUM(C6:K6)</f>
        <v>0</v>
      </c>
    </row>
    <row r="7" spans="2:12" ht="30" customHeight="1">
      <c r="B7" s="671" t="s">
        <v>514</v>
      </c>
      <c r="C7" s="680"/>
      <c r="D7" s="680"/>
      <c r="E7" s="680"/>
      <c r="F7" s="680"/>
      <c r="G7" s="680"/>
      <c r="H7" s="680"/>
      <c r="I7" s="680"/>
      <c r="J7" s="680"/>
      <c r="K7" s="681"/>
      <c r="L7" s="682">
        <f>SUM(C7:K7)</f>
        <v>0</v>
      </c>
    </row>
    <row r="8" spans="2:12" ht="30" customHeight="1">
      <c r="B8" s="683" t="s">
        <v>515</v>
      </c>
      <c r="C8" s="684">
        <f t="shared" ref="C8:K8" si="0">SUM(C6:C7)</f>
        <v>0</v>
      </c>
      <c r="D8" s="684">
        <f t="shared" si="0"/>
        <v>0</v>
      </c>
      <c r="E8" s="684">
        <f t="shared" si="0"/>
        <v>0</v>
      </c>
      <c r="F8" s="684">
        <f t="shared" si="0"/>
        <v>0</v>
      </c>
      <c r="G8" s="684">
        <f t="shared" si="0"/>
        <v>0</v>
      </c>
      <c r="H8" s="684">
        <f t="shared" si="0"/>
        <v>0</v>
      </c>
      <c r="I8" s="684">
        <f t="shared" si="0"/>
        <v>0</v>
      </c>
      <c r="J8" s="684">
        <f t="shared" si="0"/>
        <v>0</v>
      </c>
      <c r="K8" s="684">
        <f t="shared" si="0"/>
        <v>0</v>
      </c>
      <c r="L8" s="685">
        <f>IF(SUM(L6:L7)=SUM(C8:K8),SUM(C8:K8),"BŁĄD")</f>
        <v>0</v>
      </c>
    </row>
    <row r="9" spans="2:12" ht="23.25" customHeight="1">
      <c r="B9" s="671" t="s">
        <v>516</v>
      </c>
      <c r="C9" s="686" t="str">
        <f>IF(C8=0,"",C6/C8)</f>
        <v/>
      </c>
      <c r="D9" s="686" t="str">
        <f>IF(D8=0,"",D6/D8)</f>
        <v/>
      </c>
      <c r="E9" s="686" t="str">
        <f>IF(E8=0,"",E6/E8)</f>
        <v/>
      </c>
      <c r="F9" s="686" t="str">
        <f>IF(F8=0,"",F6/F8)</f>
        <v/>
      </c>
      <c r="G9" s="686" t="str">
        <f>IF(G8=0,"",G6/G8)</f>
        <v/>
      </c>
      <c r="H9" s="687" t="str">
        <f t="shared" ref="H9:L9" si="1">IF(H8=0,"",H6/H8)</f>
        <v/>
      </c>
      <c r="I9" s="687"/>
      <c r="J9" s="687"/>
      <c r="K9" s="687" t="str">
        <f>IF(K8=0,"",K6/K8)</f>
        <v/>
      </c>
      <c r="L9" s="688" t="str">
        <f t="shared" si="1"/>
        <v/>
      </c>
    </row>
    <row r="10" spans="2:12" ht="25.5" customHeight="1" thickBot="1">
      <c r="B10" s="689" t="s">
        <v>517</v>
      </c>
      <c r="C10" s="690" t="str">
        <f>IF(C8=0,"",C7/C8)</f>
        <v/>
      </c>
      <c r="D10" s="690" t="str">
        <f>IF(D8=0,"",D7/D8)</f>
        <v/>
      </c>
      <c r="E10" s="690" t="str">
        <f>IF(E8=0,"",E7/E8)</f>
        <v/>
      </c>
      <c r="F10" s="690" t="str">
        <f>IF(F8=0,"",F7/F8)</f>
        <v/>
      </c>
      <c r="G10" s="690" t="str">
        <f>IF(G8=0,"",G7/G8)</f>
        <v/>
      </c>
      <c r="H10" s="691" t="str">
        <f t="shared" ref="H10:L10" si="2">IF(H8=0,"",H7/H8)</f>
        <v/>
      </c>
      <c r="I10" s="691"/>
      <c r="J10" s="691"/>
      <c r="K10" s="691" t="str">
        <f>IF(K8=0,"",K7/K8)</f>
        <v/>
      </c>
      <c r="L10" s="692" t="str">
        <f t="shared" si="2"/>
        <v/>
      </c>
    </row>
    <row r="11" spans="2:12" ht="35.25" customHeight="1" thickBot="1">
      <c r="B11" s="693" t="s">
        <v>518</v>
      </c>
      <c r="C11" s="694"/>
      <c r="D11" s="694"/>
      <c r="E11" s="694"/>
      <c r="F11" s="694"/>
      <c r="G11" s="694"/>
      <c r="H11" s="695"/>
      <c r="I11" s="695"/>
      <c r="J11" s="695"/>
      <c r="K11" s="695"/>
      <c r="L11" s="696">
        <f>SUM(C11:K11)</f>
        <v>0</v>
      </c>
    </row>
  </sheetData>
  <sheetProtection algorithmName="SHA-512" hashValue="WLZnwXcdIXpbejyc+nUExDS+P07p9WGDiIlw5HZREnik9ph/f+zT52fdncoaweDMuKwR/SCy2EVuHwcTqyz48Q==" saltValue="19ynFmjpPk9nYFGqX1Yh2Q==" spinCount="100000" sheet="1" objects="1" scenarios="1"/>
  <mergeCells count="2">
    <mergeCell ref="K1:L1"/>
    <mergeCell ref="C3:D3"/>
  </mergeCells>
  <printOptions horizontalCentered="1"/>
  <pageMargins left="1.1417322834645669" right="0.11811023622047245" top="0.51181102362204722" bottom="0.70866141732283472" header="0.51181102362204722" footer="0.51181102362204722"/>
  <pageSetup paperSize="9" scale="7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17</vt:i4>
      </vt:variant>
    </vt:vector>
  </HeadingPairs>
  <TitlesOfParts>
    <vt:vector size="35" baseType="lpstr">
      <vt:lpstr>słownik</vt:lpstr>
      <vt:lpstr>wizyt</vt:lpstr>
      <vt:lpstr> zestaw 1</vt:lpstr>
      <vt:lpstr>zał. fin</vt:lpstr>
      <vt:lpstr> kalendarz A</vt:lpstr>
      <vt:lpstr>kal.harm.szc.</vt:lpstr>
      <vt:lpstr>pedag</vt:lpstr>
      <vt:lpstr>adm.i obs.</vt:lpstr>
      <vt:lpstr>Liczbaucz</vt:lpstr>
      <vt:lpstr>Specyf</vt:lpstr>
      <vt:lpstr>Grupy</vt:lpstr>
      <vt:lpstr>Inne zajęcia</vt:lpstr>
      <vt:lpstr>Absolwenci</vt:lpstr>
      <vt:lpstr> SPN LSP (I)</vt:lpstr>
      <vt:lpstr>SPN LSP (II)</vt:lpstr>
      <vt:lpstr>SPN LSP (III-V)</vt:lpstr>
      <vt:lpstr>Lista SPN LSP</vt:lpstr>
      <vt:lpstr>SPN PSP</vt:lpstr>
      <vt:lpstr>' kalendarz A'!Obszar_wydruku</vt:lpstr>
      <vt:lpstr>' SPN LSP (I)'!Obszar_wydruku</vt:lpstr>
      <vt:lpstr>' zestaw 1'!Obszar_wydruku</vt:lpstr>
      <vt:lpstr>Absolwenci!Obszar_wydruku</vt:lpstr>
      <vt:lpstr>'adm.i obs.'!Obszar_wydruku</vt:lpstr>
      <vt:lpstr>Grupy!Obszar_wydruku</vt:lpstr>
      <vt:lpstr>kal.harm.szc.!Obszar_wydruku</vt:lpstr>
      <vt:lpstr>Liczbaucz!Obszar_wydruku</vt:lpstr>
      <vt:lpstr>'Lista SPN LSP'!Obszar_wydruku</vt:lpstr>
      <vt:lpstr>pedag!Obszar_wydruku</vt:lpstr>
      <vt:lpstr>słownik!Obszar_wydruku</vt:lpstr>
      <vt:lpstr>Specyf!Obszar_wydruku</vt:lpstr>
      <vt:lpstr>'SPN LSP (II)'!Obszar_wydruku</vt:lpstr>
      <vt:lpstr>'SPN LSP (III-V)'!Obszar_wydruku</vt:lpstr>
      <vt:lpstr>'SPN PSP'!Obszar_wydruku</vt:lpstr>
      <vt:lpstr>wizyt!Obszar_wydruku</vt:lpstr>
      <vt:lpstr>'zał. fin'!Obszar_wydruku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Iwona Skowron</cp:lastModifiedBy>
  <cp:revision/>
  <dcterms:created xsi:type="dcterms:W3CDTF">2015-06-05T18:19:34Z</dcterms:created>
  <dcterms:modified xsi:type="dcterms:W3CDTF">2023-05-18T08:43:59Z</dcterms:modified>
  <cp:category/>
  <cp:contentStatus/>
</cp:coreProperties>
</file>