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/>
  <mc:AlternateContent xmlns:mc="http://schemas.openxmlformats.org/markup-compatibility/2006">
    <mc:Choice Requires="x15">
      <x15ac:absPath xmlns:x15ac="http://schemas.microsoft.com/office/spreadsheetml/2010/11/ac" url="Z:\administracja\wydzial zamowien publicznych\postępowania 2020\8-20 odczynniki\SIWZ\"/>
    </mc:Choice>
  </mc:AlternateContent>
  <xr:revisionPtr revIDLastSave="0" documentId="13_ncr:1_{FEEEA39B-A675-4D6D-9FCF-7A6D3FE79630}" xr6:coauthVersionLast="36" xr6:coauthVersionMax="36" xr10:uidLastSave="{00000000-0000-0000-0000-000000000000}"/>
  <bookViews>
    <workbookView xWindow="0" yWindow="0" windowWidth="23040" windowHeight="8325" tabRatio="621" xr2:uid="{00000000-000D-0000-FFFF-FFFF00000000}"/>
  </bookViews>
  <sheets>
    <sheet name="Lab. Poznań" sheetId="1" r:id="rId1"/>
    <sheet name="kara_FA_222_08" sheetId="9" state="hidden" r:id="rId2"/>
    <sheet name="kara_FA_223_08" sheetId="10" state="hidden" r:id="rId3"/>
    <sheet name="kara_FA_224_08" sheetId="11" state="hidden" r:id="rId4"/>
    <sheet name="kara_FA_233_08" sheetId="12" state="hidden" r:id="rId5"/>
    <sheet name="kara_FA_234_08" sheetId="13" state="hidden" r:id="rId6"/>
    <sheet name="kara_FA_264_08" sheetId="14" state="hidden" r:id="rId7"/>
    <sheet name="kara_FA_10_09" sheetId="15" state="hidden" r:id="rId8"/>
    <sheet name="kara_FA_15_09" sheetId="16" state="hidden" r:id="rId9"/>
    <sheet name="kara_FA_16_9" sheetId="17" state="hidden" r:id="rId10"/>
  </sheets>
  <definedNames>
    <definedName name="_xlnm.Print_Area" localSheetId="0">'Lab. Poznań'!$A$1:$L$135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" i="17" l="1"/>
  <c r="D9" i="17"/>
  <c r="C9" i="17"/>
  <c r="I9" i="16"/>
  <c r="D9" i="16"/>
  <c r="C9" i="16"/>
  <c r="H9" i="16" s="1"/>
  <c r="I9" i="15"/>
  <c r="D9" i="15"/>
  <c r="C9" i="15"/>
  <c r="I9" i="14"/>
  <c r="D9" i="14"/>
  <c r="C9" i="14"/>
  <c r="I9" i="13"/>
  <c r="D9" i="13"/>
  <c r="C9" i="13"/>
  <c r="I24" i="12"/>
  <c r="D24" i="12"/>
  <c r="C24" i="12"/>
  <c r="H24" i="12" s="1"/>
  <c r="G15" i="12"/>
  <c r="I14" i="12"/>
  <c r="D14" i="12"/>
  <c r="C14" i="12"/>
  <c r="H14" i="12" s="1"/>
  <c r="I13" i="12"/>
  <c r="D13" i="12"/>
  <c r="C13" i="12"/>
  <c r="I12" i="12"/>
  <c r="D12" i="12"/>
  <c r="C12" i="12"/>
  <c r="H12" i="12" s="1"/>
  <c r="I9" i="11"/>
  <c r="D9" i="11"/>
  <c r="C9" i="11"/>
  <c r="I9" i="10"/>
  <c r="D9" i="10"/>
  <c r="C9" i="10"/>
  <c r="I9" i="9"/>
  <c r="D9" i="9"/>
  <c r="C9" i="9"/>
  <c r="A10" i="1"/>
  <c r="H9" i="11" l="1"/>
  <c r="J9" i="11" s="1"/>
  <c r="J10" i="11" s="1"/>
  <c r="H13" i="12"/>
  <c r="H9" i="13"/>
  <c r="J9" i="13" s="1"/>
  <c r="J10" i="13" s="1"/>
  <c r="H9" i="15"/>
  <c r="J9" i="15" s="1"/>
  <c r="J10" i="15" s="1"/>
  <c r="H9" i="17"/>
  <c r="J9" i="17" s="1"/>
  <c r="J10" i="17" s="1"/>
  <c r="J12" i="12"/>
  <c r="H9" i="9"/>
  <c r="J9" i="9" s="1"/>
  <c r="J10" i="9" s="1"/>
  <c r="H9" i="10"/>
  <c r="J9" i="10"/>
  <c r="J10" i="10" s="1"/>
  <c r="J24" i="12"/>
  <c r="J25" i="12" s="1"/>
  <c r="H9" i="14"/>
  <c r="J9" i="16"/>
  <c r="J10" i="16" s="1"/>
  <c r="A21" i="1"/>
  <c r="A42" i="1" s="1"/>
  <c r="A56" i="1" s="1"/>
  <c r="J13" i="12"/>
  <c r="J9" i="14"/>
  <c r="J10" i="14" s="1"/>
  <c r="J14" i="12"/>
  <c r="J15" i="12" l="1"/>
  <c r="A77" i="1"/>
  <c r="A86" i="1" l="1"/>
  <c r="A93" i="1" s="1"/>
  <c r="A100" i="1" l="1"/>
  <c r="A107" i="1" s="1"/>
</calcChain>
</file>

<file path=xl/sharedStrings.xml><?xml version="1.0" encoding="utf-8"?>
<sst xmlns="http://schemas.openxmlformats.org/spreadsheetml/2006/main" count="512" uniqueCount="168">
  <si>
    <t>FORMULARZ CENOWY ODCZYNNIKI CHEMICZNE</t>
  </si>
  <si>
    <t>Centralne Laboratorium GIJHARS w Poznaniu</t>
  </si>
  <si>
    <t>Lp.</t>
  </si>
  <si>
    <t>Nr
katologowy
producenta</t>
  </si>
  <si>
    <t>Nr CPV</t>
  </si>
  <si>
    <t xml:space="preserve">Szczegółowy opis przedmiotu zamówienia </t>
  </si>
  <si>
    <t>Wielkość opakowania</t>
  </si>
  <si>
    <t>Zamawiana ilość                    (szt./op.)</t>
  </si>
  <si>
    <t>Cena netto (zł)</t>
  </si>
  <si>
    <t>Wartość całkowita netto (zł)</t>
  </si>
  <si>
    <t>Stawka podatku VAT</t>
  </si>
  <si>
    <t>Wartość całkowita brutto (zł)</t>
  </si>
  <si>
    <t>Kaucja za odpady opakowaniowe odczynników niebezpiecznych</t>
  </si>
  <si>
    <t>netto</t>
  </si>
  <si>
    <t>brutto</t>
  </si>
  <si>
    <t>33696300-8</t>
  </si>
  <si>
    <t>50 g</t>
  </si>
  <si>
    <t>1l</t>
  </si>
  <si>
    <t>2.5 l</t>
  </si>
  <si>
    <t>1 kg</t>
  </si>
  <si>
    <t>250 g</t>
  </si>
  <si>
    <t>1 l</t>
  </si>
  <si>
    <t>25 g</t>
  </si>
  <si>
    <t>2,5 l</t>
  </si>
  <si>
    <t xml:space="preserve"> di-potasu wodorofosforan trihydrat</t>
  </si>
  <si>
    <t>100 g</t>
  </si>
  <si>
    <t>100731.2500</t>
  </si>
  <si>
    <t>Kwas siarkowy 95-97%</t>
  </si>
  <si>
    <t>RAZEM</t>
  </si>
  <si>
    <t>Eter etylowy czda.</t>
  </si>
  <si>
    <t>6 x 1000 ml</t>
  </si>
  <si>
    <t>6x500 ml</t>
  </si>
  <si>
    <t>Izooktan</t>
  </si>
  <si>
    <t>Kwas borowy, czda.</t>
  </si>
  <si>
    <t>Piasek morski, oczyszczany kwasem</t>
  </si>
  <si>
    <t>5 kg</t>
  </si>
  <si>
    <t>100 ml</t>
  </si>
  <si>
    <t>Di sodu wodorofosforan 12 hydrat</t>
  </si>
  <si>
    <t>Tiosiarczan sodu rozt.0,01 mol/l</t>
  </si>
  <si>
    <t>5 l</t>
  </si>
  <si>
    <t>384690115 </t>
  </si>
  <si>
    <t>Eter naftowy</t>
  </si>
  <si>
    <t>746834164 </t>
  </si>
  <si>
    <t>Potasu wodorotlenek (0,1N)r-r mianowany</t>
  </si>
  <si>
    <t>5 mg</t>
  </si>
  <si>
    <t>N 8129</t>
  </si>
  <si>
    <t>Di nukleotyd adeninowy</t>
  </si>
  <si>
    <t>250 ml</t>
  </si>
  <si>
    <t>Winian sodowo potasowy 4 hydrat</t>
  </si>
  <si>
    <t>Nadmanganian potasu 0,004 mol/l rozt.mian.</t>
  </si>
  <si>
    <t>Wodorotlenek potasu 2 M</t>
  </si>
  <si>
    <t>Wodorotlenek potasu 0,5 N w etanolu</t>
  </si>
  <si>
    <t>op.(3x13 )</t>
  </si>
  <si>
    <t xml:space="preserve">3 x13 sztuk </t>
  </si>
  <si>
    <t>op. (96 oznaczeń)</t>
  </si>
  <si>
    <t>R 7001</t>
  </si>
  <si>
    <t>RIDASCREEN Gliadin - test immunoenzymatyczny do ilościowego oznaczania gliadyn i odpowiadajacych prolamin zgodny z metodą AOAC, każdy zestaw zawiera:
1. mikropłytka na 96 dołków, pokrytych przeciwciałami swoistymi dla gliadyny
2. 6 roztworów standardowych po 1,3 ml każdy o stężeniach 0 ppb, 5 ppb, 10 ppb, 20 ppb, 40 ppb i 80 ppb gotowe do użycia
3. Koniugat - przeciwciało znakowane peroksydazą, koncentrat (czerwona nakrętka)
4. Substrat - zawiera nadtlenek mocznika (zielona nakretka)
5. Chromogen zawiera tetrametylobenzydynę (niebieska nakretka)
6. Odczynnik stopujący zawierający 1 N kwas siarkowy (żółta nakrętka)
7. Bufor do rozcieńczeń stężony 5 krotnie (biała nakretka)
8. Bufor do przemywań stężony 10 krotnie (Brązowa nakretka)
9. Instrukcja w języku polskim i angielskim
Realizacja w ratach z zachowaniem terminu ważności min. 6 miesięcy                                         Data ważności testu min. 12 miesięcy</t>
  </si>
  <si>
    <t>BLS 099.090</t>
  </si>
  <si>
    <t>1 opak.</t>
  </si>
  <si>
    <t>ELISA-TEK zestaw do jakościowego oznaczania gatunków zwierząt w produktach mięsnych przetworzonych. Umożliwia identyfikację wieprzowiny. Granica detekcji 1%. Umożliwia analizę do 44 próbek w podwójnym powtórzeniu. Zestaw zawiera płytkę 96-dołkową w formacie paskowym. Minimalny termin przydatności zestawu to 10 miesięcy.</t>
  </si>
  <si>
    <t>ELISA-TEK zestaw do jakościowego oznaczania gatunków zwierząt w produktach mięsnych przetworzonych. Umożliwia identyfikację drobiu. Granica detekcji 1%. Umożliwia analizę do 44 próbek w podwójnym powtórzeniu. Zestaw zawiera płytkę 96-dołkową w formacie paskowym. Minimalny termin przydatności zestawu to 10 miesięcy.</t>
  </si>
  <si>
    <t>REALIZACJA UMOWY NR  86/07/2020 z dn. 10.08.2020 r</t>
  </si>
  <si>
    <t>LP</t>
  </si>
  <si>
    <t>Nazwa przedmiotu umowy</t>
  </si>
  <si>
    <t>Realizacja umowy w danym zakresie</t>
  </si>
  <si>
    <t>Wartość brutto</t>
  </si>
  <si>
    <t>Opóżnienie realizacji [dni]</t>
  </si>
  <si>
    <t>Wysokość kary umownej [%] wg. umowy</t>
  </si>
  <si>
    <t>Wartość kary umownej</t>
  </si>
  <si>
    <t>Data złożenia zamówienia</t>
  </si>
  <si>
    <t>Termin dostawy wg umowy</t>
  </si>
  <si>
    <t>Data realizacji</t>
  </si>
  <si>
    <t xml:space="preserve">Faktura nr :  233/POZ/08/2020 z dn. 28.08.2020 r.  </t>
  </si>
  <si>
    <t>poz. 1-9</t>
  </si>
  <si>
    <t xml:space="preserve">Faktura nr :  223/POZ/08/2020 z dn. 28.08.2020 r.  </t>
  </si>
  <si>
    <t>poz. 1</t>
  </si>
  <si>
    <t xml:space="preserve">Faktura nr :  224/POZ/08/2020 z dn. 28.08.2020 r.  </t>
  </si>
  <si>
    <t xml:space="preserve">Faktura nr :  233/POZ/08/2020 z dn. 31.08.2020 r.  </t>
  </si>
  <si>
    <t>poz. 7:   2-Palmitoiloglicerol 95+%Analytical Standard</t>
  </si>
  <si>
    <t>poz. 12: Sitostanol</t>
  </si>
  <si>
    <t>poz. 13: Delta 5-Avenasterol powder 99+%</t>
  </si>
  <si>
    <t>suma</t>
  </si>
  <si>
    <t>poz. 1-6; 8-11; 14-22</t>
  </si>
  <si>
    <t xml:space="preserve">Faktura nr :  234/POZ/08/2020 z dn. 31.08.2020 r.  </t>
  </si>
  <si>
    <t>poz. 1-6</t>
  </si>
  <si>
    <t xml:space="preserve">Faktura nr :  264/POZ/08/2020 z dn. 31.08.2020 r.  </t>
  </si>
  <si>
    <t>poz. 1-3</t>
  </si>
  <si>
    <t xml:space="preserve">Faktura nr :  10/POZ/09/2020 z dn. 03.09.2020 r.  </t>
  </si>
  <si>
    <t xml:space="preserve">Faktura nr :  15/POZ/09/2020 z dn. 03.09.2020 r.  </t>
  </si>
  <si>
    <t>poz. 1-25</t>
  </si>
  <si>
    <t xml:space="preserve">Faktura nr :  16/POZ/09/2020 z dn. 03.09.2020 r.  </t>
  </si>
  <si>
    <t>poz. 1-7</t>
  </si>
  <si>
    <t xml:space="preserve">Sodu octan bezwodny </t>
  </si>
  <si>
    <t>Alkohol etylowy 96%</t>
  </si>
  <si>
    <t>Ołowiu II octan 3 hydrat data waż.min 6mc</t>
  </si>
  <si>
    <t>Tiosiarczan sodu rozt.0,1 mol/l</t>
  </si>
  <si>
    <t>Wodorotlenek sodu rozt.32% waż.do końca 2021</t>
  </si>
  <si>
    <t xml:space="preserve">di-sodu wersenian 2 hydrat </t>
  </si>
  <si>
    <t>kwas solny 35 - 38%</t>
  </si>
  <si>
    <t>Odważka analityczna jod 0,05 mol /l</t>
  </si>
  <si>
    <t>1 szt.</t>
  </si>
  <si>
    <t>Kwas nadchlorowy 1M  data waż.do końca 2021</t>
  </si>
  <si>
    <t>Kwas octowy 1 mol/l</t>
  </si>
  <si>
    <t>Kwas octowy 0,1 mol/l</t>
  </si>
  <si>
    <t>Kwas octowy 20%</t>
  </si>
  <si>
    <t>Potasu chlorek 0,01 N</t>
  </si>
  <si>
    <t>Kwas trichlorooctowy 20% data waż.do końca 2021</t>
  </si>
  <si>
    <t xml:space="preserve">Kwas solny 4 mol/l </t>
  </si>
  <si>
    <t>Salicylan sodu cz.d.a</t>
  </si>
  <si>
    <t>Test kwas L- glutaminowy. Termin ważności min. 12 mcy od daty dostawy.</t>
  </si>
  <si>
    <t>Test  enzymatyczny do ilościowego oznaczania azotynów i azotanów.Termin ważności min. 12 mcy od daty dostawy.</t>
  </si>
  <si>
    <t>Wzorzec pH  9 waż min 9 mc</t>
  </si>
  <si>
    <t>P2611-250ML</t>
  </si>
  <si>
    <t>Endogalakturonaza 1 400 U/g, Pectinase 3800 u/g</t>
  </si>
  <si>
    <t>Etanol absolutny &gt;= 97%</t>
  </si>
  <si>
    <t>P1639-5G</t>
  </si>
  <si>
    <t>Patulina, wzorzec</t>
  </si>
  <si>
    <t>A9256-100G</t>
  </si>
  <si>
    <t xml:space="preserve"> L-Aspartic Acid</t>
  </si>
  <si>
    <t>33209-2.5L-M</t>
  </si>
  <si>
    <t>Kwas octowy ok. 98%</t>
  </si>
  <si>
    <t>Kwas L-asparaginowy</t>
  </si>
  <si>
    <t>10677.29-100UG</t>
  </si>
  <si>
    <t>(24R)-24-Ethylcholesta-3,5-diene(24R)-Stigmasta-3,5-diene: 3,5-Stigmastadiene, 85%</t>
  </si>
  <si>
    <t>0.1 mg</t>
  </si>
  <si>
    <t>FM-0030</t>
  </si>
  <si>
    <t>Certyfikowany materiał odniesienia zawierający 50 g naturalnej próbki  żywności (proszek), zawierającej określoną liczbę mikroorganizmów, zawierajacy Enterobacter aerogenes, Escherichia coli, Candida utilis, Aspergilus niger , aktualny certyfikat dla serii, spełnia wymagania ISO 17034 i posiada akredytację na materiał CRM</t>
  </si>
  <si>
    <t>1 op. = 5 x10 g</t>
  </si>
  <si>
    <r>
      <t>Producent i nazwa produktu proponowanego przez Wykonawcę</t>
    </r>
    <r>
      <rPr>
        <b/>
        <sz val="9"/>
        <color rgb="FFFF0000"/>
        <rFont val="Times New Roman"/>
        <family val="1"/>
        <charset val="238"/>
      </rPr>
      <t>*</t>
    </r>
  </si>
  <si>
    <t>F0127-100G</t>
  </si>
  <si>
    <t>Fruktoza</t>
  </si>
  <si>
    <t>100g</t>
  </si>
  <si>
    <t>Metanol do HPLC</t>
  </si>
  <si>
    <t>5l</t>
  </si>
  <si>
    <t>Bactident oxydase. Test paskowy do wykrywania oksydazy cytochromowej u drobnoustrojów.</t>
  </si>
  <si>
    <t>1 op = 50 szt.</t>
  </si>
  <si>
    <t>Cynku siarczan 7 hydrat cz.</t>
  </si>
  <si>
    <t>500 g</t>
  </si>
  <si>
    <t>Tetrahydrofuran do HPLC</t>
  </si>
  <si>
    <t>Octan etylu cz.d.a.</t>
  </si>
  <si>
    <t>FCOH2-DRA4QC</t>
  </si>
  <si>
    <t>Certyfikowany materiał odniesienia - BRANDY; ze znanymi wartościami odniesienia dla zawartości alkoholu, metanolu i fuzli</t>
  </si>
  <si>
    <t>200 ml</t>
  </si>
  <si>
    <t>Moduł 10 nie gorszy niż w katalogu Fapas</t>
  </si>
  <si>
    <t xml:space="preserve">1. </t>
  </si>
  <si>
    <t>Moduł 11 nie gorszy niż w katalogu LGC Standards GmbH, Larodan</t>
  </si>
  <si>
    <t>DRE-C11755000</t>
  </si>
  <si>
    <t>Aldehyd krotonowy, certyfikowany materiał odniesienia wraz z uwzględnieniem kosztów specjalnego transportu</t>
  </si>
  <si>
    <t>5 ml</t>
  </si>
  <si>
    <t>DRE-C12370000</t>
  </si>
  <si>
    <t>1,2-dichlorobenzen, certyfikowany materiał odniesienia zgodny z normą ISO 17034</t>
  </si>
  <si>
    <t>1 g</t>
  </si>
  <si>
    <t>IRMM-801</t>
  </si>
  <si>
    <t>Tłuszcz kakaowy certyfikowany materiał odniesienia (temp. przechowywania -20°C, wysyłka w suchym lodzie)</t>
  </si>
  <si>
    <t>1 ampułka</t>
  </si>
  <si>
    <t>PRG 7.21</t>
  </si>
  <si>
    <t>10 ml</t>
  </si>
  <si>
    <t>2.</t>
  </si>
  <si>
    <t>T0876QC</t>
  </si>
  <si>
    <t>Certyfikowany materiał odniesienia - SOK ANANASOWY; ze znanymi wartościami odniesienia dla zawartości popiołu, ekstraktu, pH, kwasowości ogólnej, cukrów, wapnia i magnezu</t>
  </si>
  <si>
    <t xml:space="preserve">250 ml </t>
  </si>
  <si>
    <t>*Wykonawca wypełnia kolumnę nr 12 tylko w przypadku gdy oferuje produkt równoważny w stosunku do wskazanego w kolumnie nr 4</t>
  </si>
  <si>
    <t>GI-BAD-231-8/20</t>
  </si>
  <si>
    <t>załącznik nr 2g do SIWZ</t>
  </si>
  <si>
    <t>Rozdział 7</t>
  </si>
  <si>
    <t>adres: ul. Reymona 11/13, 60-791 Poznań, tel. 61/867 90 34, fax. 61/8679019</t>
  </si>
  <si>
    <t xml:space="preserve"> Razem Rozdział </t>
  </si>
  <si>
    <t>Wzorzec refraktometryczny CRM PRG 721 - woda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</si>
</sst>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zł&quot;;[Red]\-#,##0.00\ &quot;zł&quot;"/>
    <numFmt numFmtId="43" formatCode="_-* #,##0.00\ _z_ł_-;\-* #,##0.00\ _z_ł_-;_-* &quot;-&quot;??\ _z_ł_-;_-@_-"/>
    <numFmt numFmtId="164" formatCode="#,##0.00_ ;[Red]\-#,##0.00\ ;[Red]0.00_ ;[Red]@"/>
    <numFmt numFmtId="165" formatCode="#,##0.00_ ;[Red]\-#,##0.00\ "/>
    <numFmt numFmtId="166" formatCode="[$-415]yyyy\-mm\-dd"/>
    <numFmt numFmtId="167" formatCode="General&quot; opak.&quot;;[Red]\-#,##0.######;;[Red]@"/>
    <numFmt numFmtId="168" formatCode="_-* #,##0.00&quot; zł&quot;_-;\-* #,##0.00&quot; zł&quot;_-;_-* \-??&quot; zł&quot;_-;_-@_-"/>
    <numFmt numFmtId="169" formatCode="#,##0.00&quot; zł&quot;"/>
    <numFmt numFmtId="170" formatCode="#,##0.00&quot; zł&quot;;[Red]\-#,##0.00&quot; zł&quot;"/>
    <numFmt numFmtId="171" formatCode="yyyy/mm/dd;@"/>
    <numFmt numFmtId="172" formatCode="General&quot; dni&quot;;[Red]\-#,##0.######;;[Red]@"/>
    <numFmt numFmtId="173" formatCode="yyyy\-mm\-dd;@"/>
  </numFmts>
  <fonts count="30">
    <font>
      <sz val="11"/>
      <color rgb="FF000000"/>
      <name val="Calibri"/>
      <family val="2"/>
      <charset val="1"/>
    </font>
    <font>
      <sz val="12"/>
      <name val="Times New Roman"/>
      <family val="1"/>
      <charset val="238"/>
    </font>
    <font>
      <sz val="11"/>
      <color rgb="FF000000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rgb="FF006100"/>
      <name val="Calibri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color rgb="FFFF0000"/>
      <name val="Arial CE"/>
      <charset val="238"/>
    </font>
    <font>
      <sz val="11"/>
      <name val="Times New Roman"/>
      <family val="1"/>
      <charset val="238"/>
    </font>
    <font>
      <b/>
      <sz val="10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6"/>
      <name val="Arial CE"/>
      <charset val="238"/>
    </font>
    <font>
      <sz val="10"/>
      <color rgb="FFFF0000"/>
      <name val="Arial CE"/>
      <charset val="238"/>
    </font>
    <font>
      <b/>
      <sz val="9"/>
      <name val="Arial CE"/>
      <charset val="238"/>
    </font>
    <font>
      <sz val="11"/>
      <color rgb="FF000000"/>
      <name val="Calibri"/>
      <family val="2"/>
      <charset val="1"/>
    </font>
    <font>
      <b/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9"/>
      <color rgb="FF000000"/>
      <name val="Calibri"/>
      <family val="2"/>
      <charset val="1"/>
    </font>
    <font>
      <strike/>
      <sz val="10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ECFF"/>
      </patternFill>
    </fill>
    <fill>
      <patternFill patternType="solid">
        <fgColor rgb="FFFFFFFF"/>
        <bgColor rgb="FFF2F2F2"/>
      </patternFill>
    </fill>
    <fill>
      <patternFill patternType="solid">
        <fgColor rgb="FF99CC00"/>
        <bgColor rgb="FF92D05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2F2F2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8" fontId="25" fillId="0" borderId="0" applyBorder="0" applyProtection="0"/>
    <xf numFmtId="0" fontId="1" fillId="0" borderId="0"/>
    <xf numFmtId="0" fontId="2" fillId="0" borderId="0"/>
    <xf numFmtId="0" fontId="3" fillId="0" borderId="0"/>
    <xf numFmtId="0" fontId="4" fillId="0" borderId="0"/>
    <xf numFmtId="0" fontId="14" fillId="2" borderId="0" applyBorder="0" applyProtection="0"/>
  </cellStyleXfs>
  <cellXfs count="129">
    <xf numFmtId="0" fontId="0" fillId="0" borderId="0" xfId="0"/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7" fontId="6" fillId="0" borderId="3" xfId="0" applyNumberFormat="1" applyFont="1" applyBorder="1" applyAlignment="1">
      <alignment horizontal="center" vertical="center"/>
    </xf>
    <xf numFmtId="168" fontId="6" fillId="0" borderId="3" xfId="1" applyFont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15" fillId="0" borderId="0" xfId="5" applyFont="1"/>
    <xf numFmtId="0" fontId="16" fillId="0" borderId="0" xfId="5" applyFont="1"/>
    <xf numFmtId="0" fontId="16" fillId="0" borderId="0" xfId="5" applyFont="1" applyAlignment="1">
      <alignment horizontal="right"/>
    </xf>
    <xf numFmtId="0" fontId="4" fillId="0" borderId="3" xfId="5" applyFont="1" applyBorder="1" applyAlignment="1">
      <alignment horizontal="center" vertical="center" wrapText="1"/>
    </xf>
    <xf numFmtId="0" fontId="16" fillId="0" borderId="3" xfId="5" applyFont="1" applyBorder="1"/>
    <xf numFmtId="0" fontId="18" fillId="0" borderId="3" xfId="5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 wrapText="1"/>
    </xf>
    <xf numFmtId="171" fontId="18" fillId="0" borderId="3" xfId="5" applyNumberFormat="1" applyFont="1" applyBorder="1" applyAlignment="1">
      <alignment horizontal="center" vertical="center"/>
    </xf>
    <xf numFmtId="172" fontId="18" fillId="0" borderId="3" xfId="2" applyNumberFormat="1" applyFont="1" applyBorder="1" applyAlignment="1">
      <alignment horizontal="center" vertical="center" wrapText="1"/>
    </xf>
    <xf numFmtId="171" fontId="18" fillId="0" borderId="3" xfId="2" applyNumberFormat="1" applyFont="1" applyBorder="1" applyAlignment="1">
      <alignment horizontal="center" vertical="center" wrapText="1"/>
    </xf>
    <xf numFmtId="166" fontId="18" fillId="0" borderId="3" xfId="5" applyNumberFormat="1" applyFont="1" applyBorder="1" applyAlignment="1">
      <alignment horizontal="center" vertical="center"/>
    </xf>
    <xf numFmtId="169" fontId="18" fillId="3" borderId="3" xfId="0" applyNumberFormat="1" applyFont="1" applyFill="1" applyBorder="1" applyAlignment="1">
      <alignment horizontal="right" vertical="center" shrinkToFit="1"/>
    </xf>
    <xf numFmtId="10" fontId="18" fillId="0" borderId="3" xfId="5" applyNumberFormat="1" applyFont="1" applyBorder="1" applyAlignment="1">
      <alignment horizontal="center" vertical="center"/>
    </xf>
    <xf numFmtId="169" fontId="18" fillId="0" borderId="3" xfId="5" applyNumberFormat="1" applyFont="1" applyBorder="1" applyAlignment="1">
      <alignment horizontal="center" vertical="center" shrinkToFit="1"/>
    </xf>
    <xf numFmtId="0" fontId="16" fillId="0" borderId="0" xfId="5" applyFont="1" applyBorder="1"/>
    <xf numFmtId="0" fontId="16" fillId="0" borderId="0" xfId="5" applyFont="1" applyBorder="1" applyAlignment="1">
      <alignment horizontal="center" vertical="center"/>
    </xf>
    <xf numFmtId="0" fontId="16" fillId="0" borderId="0" xfId="5" applyFont="1" applyBorder="1" applyAlignment="1">
      <alignment horizontal="center"/>
    </xf>
    <xf numFmtId="169" fontId="16" fillId="0" borderId="0" xfId="5" applyNumberFormat="1" applyFont="1" applyBorder="1" applyAlignment="1">
      <alignment horizontal="right"/>
    </xf>
    <xf numFmtId="0" fontId="15" fillId="0" borderId="0" xfId="5" applyFont="1" applyAlignment="1">
      <alignment vertical="center"/>
    </xf>
    <xf numFmtId="170" fontId="15" fillId="0" borderId="5" xfId="5" applyNumberFormat="1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4" fillId="0" borderId="0" xfId="5"/>
    <xf numFmtId="0" fontId="4" fillId="0" borderId="0" xfId="5" applyAlignment="1">
      <alignment horizontal="right"/>
    </xf>
    <xf numFmtId="0" fontId="19" fillId="0" borderId="0" xfId="5" applyFont="1"/>
    <xf numFmtId="0" fontId="4" fillId="0" borderId="0" xfId="5" applyFont="1"/>
    <xf numFmtId="0" fontId="21" fillId="0" borderId="3" xfId="5" applyFont="1" applyBorder="1" applyAlignment="1">
      <alignment horizontal="center" vertical="center" wrapText="1"/>
    </xf>
    <xf numFmtId="0" fontId="4" fillId="0" borderId="3" xfId="5" applyBorder="1"/>
    <xf numFmtId="0" fontId="12" fillId="0" borderId="3" xfId="5" applyFont="1" applyBorder="1" applyAlignment="1">
      <alignment horizontal="center" vertical="center"/>
    </xf>
    <xf numFmtId="0" fontId="12" fillId="0" borderId="3" xfId="2" applyFont="1" applyBorder="1" applyAlignment="1">
      <alignment vertical="center" wrapText="1"/>
    </xf>
    <xf numFmtId="171" fontId="12" fillId="0" borderId="3" xfId="5" applyNumberFormat="1" applyFont="1" applyBorder="1" applyAlignment="1">
      <alignment horizontal="center" vertical="center"/>
    </xf>
    <xf numFmtId="172" fontId="12" fillId="0" borderId="3" xfId="2" applyNumberFormat="1" applyFont="1" applyBorder="1" applyAlignment="1">
      <alignment horizontal="center" vertical="center" wrapText="1"/>
    </xf>
    <xf numFmtId="171" fontId="12" fillId="0" borderId="3" xfId="2" applyNumberFormat="1" applyFont="1" applyBorder="1" applyAlignment="1">
      <alignment horizontal="center" vertical="center" wrapText="1"/>
    </xf>
    <xf numFmtId="166" fontId="12" fillId="0" borderId="3" xfId="5" applyNumberFormat="1" applyFont="1" applyBorder="1" applyAlignment="1">
      <alignment horizontal="center" vertical="center"/>
    </xf>
    <xf numFmtId="169" fontId="6" fillId="3" borderId="3" xfId="0" applyNumberFormat="1" applyFont="1" applyFill="1" applyBorder="1" applyAlignment="1">
      <alignment horizontal="right" vertical="center" shrinkToFit="1"/>
    </xf>
    <xf numFmtId="10" fontId="12" fillId="0" borderId="3" xfId="5" applyNumberFormat="1" applyFont="1" applyBorder="1" applyAlignment="1">
      <alignment horizontal="center" vertical="center"/>
    </xf>
    <xf numFmtId="169" fontId="12" fillId="0" borderId="3" xfId="5" applyNumberFormat="1" applyFont="1" applyBorder="1" applyAlignment="1">
      <alignment horizontal="center" vertical="center" shrinkToFit="1"/>
    </xf>
    <xf numFmtId="0" fontId="20" fillId="0" borderId="0" xfId="5" applyFont="1" applyBorder="1"/>
    <xf numFmtId="0" fontId="20" fillId="0" borderId="0" xfId="5" applyFont="1" applyBorder="1" applyAlignment="1">
      <alignment horizontal="center" vertical="center"/>
    </xf>
    <xf numFmtId="0" fontId="20" fillId="0" borderId="3" xfId="5" applyFont="1" applyBorder="1" applyAlignment="1">
      <alignment horizontal="center"/>
    </xf>
    <xf numFmtId="169" fontId="20" fillId="0" borderId="3" xfId="5" applyNumberFormat="1" applyFont="1" applyBorder="1" applyAlignment="1">
      <alignment horizontal="right"/>
    </xf>
    <xf numFmtId="0" fontId="20" fillId="0" borderId="0" xfId="5" applyFont="1" applyBorder="1" applyAlignment="1">
      <alignment horizontal="center"/>
    </xf>
    <xf numFmtId="0" fontId="19" fillId="0" borderId="0" xfId="5" applyFont="1" applyAlignment="1">
      <alignment vertical="center"/>
    </xf>
    <xf numFmtId="170" fontId="24" fillId="0" borderId="5" xfId="5" applyNumberFormat="1" applyFont="1" applyBorder="1" applyAlignment="1">
      <alignment horizontal="center" vertical="center" shrinkToFit="1"/>
    </xf>
    <xf numFmtId="169" fontId="20" fillId="0" borderId="0" xfId="5" applyNumberFormat="1" applyFont="1" applyBorder="1" applyAlignment="1">
      <alignment horizontal="right"/>
    </xf>
    <xf numFmtId="173" fontId="8" fillId="0" borderId="0" xfId="0" applyNumberFormat="1" applyFont="1" applyFill="1" applyBorder="1" applyAlignment="1">
      <alignment horizontal="center" vertical="center" textRotation="90" shrinkToFit="1"/>
    </xf>
    <xf numFmtId="0" fontId="26" fillId="4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8" fontId="11" fillId="3" borderId="3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167" fontId="6" fillId="0" borderId="0" xfId="0" applyNumberFormat="1" applyFont="1" applyBorder="1" applyAlignment="1">
      <alignment horizontal="center" vertical="center"/>
    </xf>
    <xf numFmtId="168" fontId="6" fillId="0" borderId="0" xfId="1" applyFont="1" applyBorder="1" applyAlignment="1" applyProtection="1">
      <alignment horizontal="center" vertical="center"/>
    </xf>
    <xf numFmtId="9" fontId="6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 textRotation="90" shrinkToFit="1"/>
    </xf>
    <xf numFmtId="0" fontId="0" fillId="0" borderId="0" xfId="0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3" borderId="0" xfId="0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68" fontId="0" fillId="0" borderId="0" xfId="0" applyNumberForma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168" fontId="5" fillId="4" borderId="3" xfId="1" applyFont="1" applyFill="1" applyBorder="1" applyAlignment="1" applyProtection="1">
      <alignment horizontal="center" vertical="center"/>
    </xf>
    <xf numFmtId="4" fontId="5" fillId="4" borderId="3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168" fontId="5" fillId="4" borderId="5" xfId="1" applyFont="1" applyFill="1" applyBorder="1" applyAlignment="1" applyProtection="1">
      <alignment horizontal="center" vertical="center"/>
    </xf>
    <xf numFmtId="4" fontId="5" fillId="4" borderId="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28" fillId="0" borderId="0" xfId="0" applyFont="1" applyFill="1" applyBorder="1" applyAlignment="1">
      <alignment vertical="center"/>
    </xf>
    <xf numFmtId="0" fontId="26" fillId="4" borderId="6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165" fontId="5" fillId="4" borderId="3" xfId="0" applyNumberFormat="1" applyFont="1" applyFill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shrinkToFit="1"/>
    </xf>
    <xf numFmtId="166" fontId="8" fillId="0" borderId="0" xfId="0" applyNumberFormat="1" applyFont="1" applyFill="1" applyBorder="1" applyAlignment="1">
      <alignment horizontal="center" vertical="center" textRotation="90" shrinkToFit="1"/>
    </xf>
    <xf numFmtId="166" fontId="26" fillId="0" borderId="0" xfId="0" applyNumberFormat="1" applyFont="1" applyFill="1" applyBorder="1" applyAlignment="1">
      <alignment horizontal="center" vertical="center" textRotation="90" shrinkToFit="1"/>
    </xf>
    <xf numFmtId="0" fontId="5" fillId="4" borderId="3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4" fillId="0" borderId="3" xfId="5" applyFont="1" applyBorder="1" applyAlignment="1">
      <alignment horizontal="center" vertical="center" wrapText="1"/>
    </xf>
    <xf numFmtId="0" fontId="17" fillId="0" borderId="3" xfId="5" applyFont="1" applyBorder="1" applyAlignment="1">
      <alignment horizontal="left"/>
    </xf>
    <xf numFmtId="0" fontId="21" fillId="0" borderId="3" xfId="5" applyFont="1" applyBorder="1" applyAlignment="1">
      <alignment horizontal="center" vertical="center" wrapText="1"/>
    </xf>
    <xf numFmtId="0" fontId="22" fillId="0" borderId="3" xfId="5" applyFont="1" applyBorder="1" applyAlignment="1">
      <alignment horizontal="center" vertical="center" wrapText="1"/>
    </xf>
    <xf numFmtId="0" fontId="23" fillId="0" borderId="3" xfId="5" applyFont="1" applyBorder="1" applyAlignment="1">
      <alignment horizontal="left"/>
    </xf>
    <xf numFmtId="0" fontId="20" fillId="0" borderId="3" xfId="5" applyFont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/>
    </xf>
    <xf numFmtId="0" fontId="29" fillId="5" borderId="3" xfId="0" applyFont="1" applyFill="1" applyBorder="1" applyAlignment="1">
      <alignment horizontal="left" vertical="center" wrapText="1"/>
    </xf>
    <xf numFmtId="167" fontId="29" fillId="5" borderId="3" xfId="0" applyNumberFormat="1" applyFont="1" applyFill="1" applyBorder="1" applyAlignment="1">
      <alignment horizontal="center" vertical="center"/>
    </xf>
  </cellXfs>
  <cellStyles count="7">
    <cellStyle name="Excel Built-in Good" xfId="6" xr:uid="{00000000-0005-0000-0000-000000000000}"/>
    <cellStyle name="Normalny" xfId="0" builtinId="0"/>
    <cellStyle name="Normalny 2" xfId="2" xr:uid="{00000000-0005-0000-0000-000002000000}"/>
    <cellStyle name="Normalny 2 2 2" xfId="3" xr:uid="{00000000-0005-0000-0000-000003000000}"/>
    <cellStyle name="Normalny 3" xfId="4" xr:uid="{00000000-0005-0000-0000-000004000000}"/>
    <cellStyle name="Normalny_rozliczenie realizacji- opóźnienia" xfId="5" xr:uid="{00000000-0005-0000-0000-000005000000}"/>
    <cellStyle name="Walutowy" xfId="1" builtinId="4"/>
  </cellStyles>
  <dxfs count="30"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DEADA"/>
      <rgbColor rgb="FFCCECFF"/>
      <rgbColor rgb="FF660066"/>
      <rgbColor rgb="FFFF6699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EEECE1"/>
      <rgbColor rgb="FF99CCFF"/>
      <rgbColor rgb="FFFF99CC"/>
      <rgbColor rgb="FFB3A2C7"/>
      <rgbColor rgb="FFFCD5B5"/>
      <rgbColor rgb="FF3366FF"/>
      <rgbColor rgb="FF33CCCC"/>
      <rgbColor rgb="FF99CC00"/>
      <rgbColor rgb="FFFFCC00"/>
      <rgbColor rgb="FFF79646"/>
      <rgbColor rgb="FFE46C0A"/>
      <rgbColor rgb="FF666699"/>
      <rgbColor rgb="FF92D050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39"/>
  <sheetViews>
    <sheetView tabSelected="1" topLeftCell="A112" zoomScale="91" zoomScaleNormal="91" workbookViewId="0">
      <selection activeCell="R117" sqref="R117"/>
    </sheetView>
  </sheetViews>
  <sheetFormatPr defaultColWidth="8.85546875" defaultRowHeight="15"/>
  <cols>
    <col min="1" max="1" width="4" style="75" customWidth="1"/>
    <col min="2" max="2" width="14.28515625" style="75" customWidth="1"/>
    <col min="3" max="3" width="11.28515625" style="75" customWidth="1"/>
    <col min="4" max="4" width="38.7109375" style="75" customWidth="1"/>
    <col min="5" max="5" width="11.85546875" style="75" customWidth="1"/>
    <col min="6" max="6" width="9.5703125" style="75" customWidth="1"/>
    <col min="7" max="7" width="11.7109375" style="75" customWidth="1"/>
    <col min="8" max="8" width="12.5703125" style="75" customWidth="1"/>
    <col min="9" max="9" width="7.28515625" style="75" customWidth="1"/>
    <col min="10" max="10" width="12.140625" style="75" customWidth="1"/>
    <col min="11" max="12" width="15.42578125" style="75" customWidth="1"/>
    <col min="13" max="13" width="4.85546875" style="77" customWidth="1"/>
    <col min="14" max="21" width="4.85546875" style="78" customWidth="1"/>
    <col min="22" max="50" width="4.85546875" style="78" hidden="1" customWidth="1"/>
    <col min="51" max="51" width="4.85546875" style="78" customWidth="1"/>
    <col min="52" max="53" width="11.5703125" style="78" hidden="1" customWidth="1"/>
    <col min="54" max="54" width="3.7109375" style="78" hidden="1" customWidth="1"/>
    <col min="55" max="56" width="12" style="78" hidden="1" customWidth="1"/>
    <col min="57" max="62" width="8.85546875" style="78" customWidth="1"/>
    <col min="63" max="71" width="8.85546875" style="79" customWidth="1"/>
    <col min="72" max="998" width="8.7109375" style="75" customWidth="1"/>
    <col min="999" max="16384" width="8.85546875" style="75"/>
  </cols>
  <sheetData>
    <row r="1" spans="1:72">
      <c r="A1" s="75" t="s">
        <v>162</v>
      </c>
      <c r="K1" s="76" t="s">
        <v>163</v>
      </c>
      <c r="L1" s="76"/>
    </row>
    <row r="3" spans="1:72">
      <c r="E3" s="75" t="s">
        <v>0</v>
      </c>
    </row>
    <row r="5" spans="1:72">
      <c r="A5" s="111" t="s">
        <v>164</v>
      </c>
      <c r="B5" s="111"/>
      <c r="C5" s="80"/>
      <c r="D5" s="81"/>
      <c r="E5" s="82"/>
      <c r="F5" s="82"/>
      <c r="G5" s="82"/>
      <c r="H5" s="83"/>
      <c r="I5" s="84"/>
      <c r="J5" s="84"/>
      <c r="K5" s="85"/>
      <c r="L5" s="85"/>
    </row>
    <row r="6" spans="1:72">
      <c r="A6" s="111"/>
      <c r="B6" s="111"/>
      <c r="C6" s="111"/>
      <c r="D6" s="111"/>
      <c r="E6" s="82"/>
      <c r="F6" s="82"/>
      <c r="G6" s="82"/>
      <c r="H6" s="83"/>
      <c r="I6" s="84"/>
      <c r="J6" s="84"/>
      <c r="K6" s="85"/>
      <c r="L6" s="85"/>
    </row>
    <row r="7" spans="1:72">
      <c r="A7" s="111" t="s">
        <v>1</v>
      </c>
      <c r="B7" s="111"/>
      <c r="C7" s="111"/>
      <c r="D7" s="111"/>
      <c r="E7" s="82"/>
      <c r="F7" s="82"/>
      <c r="G7" s="82"/>
      <c r="H7" s="83"/>
      <c r="I7" s="84"/>
      <c r="J7" s="84"/>
      <c r="K7" s="85"/>
      <c r="L7" s="85"/>
    </row>
    <row r="8" spans="1:72">
      <c r="A8" s="112" t="s">
        <v>165</v>
      </c>
      <c r="B8" s="112"/>
      <c r="C8" s="112"/>
      <c r="D8" s="112"/>
      <c r="E8" s="112"/>
      <c r="F8" s="112"/>
      <c r="G8" s="112"/>
      <c r="H8" s="83"/>
      <c r="I8" s="84"/>
      <c r="J8" s="84"/>
      <c r="K8" s="85"/>
      <c r="L8" s="85"/>
    </row>
    <row r="9" spans="1:72" s="87" customFormat="1">
      <c r="A9" s="82"/>
      <c r="B9" s="82"/>
      <c r="C9" s="82"/>
      <c r="D9" s="86"/>
      <c r="E9" s="82"/>
      <c r="F9" s="82"/>
      <c r="G9" s="82"/>
      <c r="H9" s="83"/>
      <c r="I9" s="84"/>
      <c r="J9" s="84"/>
      <c r="K9" s="85"/>
      <c r="L9" s="85"/>
      <c r="M9" s="77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9"/>
      <c r="BL9" s="79"/>
      <c r="BM9" s="79"/>
      <c r="BN9" s="79"/>
      <c r="BO9" s="79"/>
      <c r="BP9" s="79"/>
      <c r="BQ9" s="79"/>
      <c r="BR9" s="79"/>
      <c r="BS9" s="79"/>
    </row>
    <row r="10" spans="1:72" s="87" customFormat="1">
      <c r="A10" s="88" t="str">
        <f>CONCATENATE("Moduł ", SUM(COUNTIF(A$1:A9,"Lp."),1), " nie gorszy niż w katalogu ", "Merck")</f>
        <v>Moduł 1 nie gorszy niż w katalogu Merck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90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</row>
    <row r="11" spans="1:72" s="87" customFormat="1" ht="48">
      <c r="A11" s="1" t="s">
        <v>2</v>
      </c>
      <c r="B11" s="1" t="s">
        <v>3</v>
      </c>
      <c r="C11" s="2" t="s">
        <v>4</v>
      </c>
      <c r="D11" s="2" t="s">
        <v>5</v>
      </c>
      <c r="E11" s="1" t="s">
        <v>6</v>
      </c>
      <c r="F11" s="2" t="s">
        <v>7</v>
      </c>
      <c r="G11" s="2" t="s">
        <v>8</v>
      </c>
      <c r="H11" s="2" t="s">
        <v>9</v>
      </c>
      <c r="I11" s="2" t="s">
        <v>10</v>
      </c>
      <c r="J11" s="2" t="s">
        <v>11</v>
      </c>
      <c r="K11" s="57" t="s">
        <v>12</v>
      </c>
      <c r="L11" s="57" t="s">
        <v>128</v>
      </c>
      <c r="M11" s="56"/>
      <c r="N11" s="56"/>
      <c r="O11" s="56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110"/>
      <c r="BA11" s="110"/>
      <c r="BB11" s="77"/>
      <c r="BC11" s="110"/>
      <c r="BD11" s="110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</row>
    <row r="12" spans="1:72" s="87" customFormat="1" ht="15.75">
      <c r="A12" s="3">
        <v>1</v>
      </c>
      <c r="B12" s="3">
        <v>2</v>
      </c>
      <c r="C12" s="4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4">
        <v>10</v>
      </c>
      <c r="K12" s="4">
        <v>11</v>
      </c>
      <c r="L12" s="4">
        <v>12</v>
      </c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2"/>
      <c r="BA12" s="92"/>
      <c r="BB12" s="77"/>
      <c r="BC12" s="92"/>
      <c r="BD12" s="92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</row>
    <row r="13" spans="1:72" s="87" customFormat="1">
      <c r="A13" s="5">
        <v>1</v>
      </c>
      <c r="B13" s="6" t="s">
        <v>26</v>
      </c>
      <c r="C13" s="7" t="s">
        <v>15</v>
      </c>
      <c r="D13" s="8" t="s">
        <v>27</v>
      </c>
      <c r="E13" s="7" t="s">
        <v>23</v>
      </c>
      <c r="F13" s="9">
        <v>1</v>
      </c>
      <c r="G13" s="10"/>
      <c r="H13" s="71"/>
      <c r="I13" s="72"/>
      <c r="J13" s="71"/>
      <c r="K13" s="93"/>
      <c r="L13" s="93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94"/>
      <c r="BA13" s="94"/>
      <c r="BB13" s="77"/>
      <c r="BC13" s="94"/>
      <c r="BD13" s="94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</row>
    <row r="14" spans="1:72" s="87" customFormat="1">
      <c r="A14" s="5">
        <v>2</v>
      </c>
      <c r="B14" s="6">
        <v>1197540250</v>
      </c>
      <c r="C14" s="7" t="s">
        <v>15</v>
      </c>
      <c r="D14" s="8" t="s">
        <v>24</v>
      </c>
      <c r="E14" s="7" t="s">
        <v>20</v>
      </c>
      <c r="F14" s="9">
        <v>1</v>
      </c>
      <c r="G14" s="10"/>
      <c r="H14" s="71"/>
      <c r="I14" s="72"/>
      <c r="J14" s="71"/>
      <c r="K14" s="93"/>
      <c r="L14" s="93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</row>
    <row r="15" spans="1:72" s="87" customFormat="1">
      <c r="A15" s="5">
        <v>3</v>
      </c>
      <c r="B15" s="6">
        <v>1062680250</v>
      </c>
      <c r="C15" s="7" t="s">
        <v>15</v>
      </c>
      <c r="D15" s="8" t="s">
        <v>92</v>
      </c>
      <c r="E15" s="7" t="s">
        <v>20</v>
      </c>
      <c r="F15" s="9">
        <v>1</v>
      </c>
      <c r="G15" s="10"/>
      <c r="H15" s="71"/>
      <c r="I15" s="72"/>
      <c r="J15" s="71"/>
      <c r="K15" s="93"/>
      <c r="L15" s="93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</row>
    <row r="16" spans="1:72" s="87" customFormat="1">
      <c r="A16" s="5">
        <v>4</v>
      </c>
      <c r="B16" s="6">
        <v>1001260100</v>
      </c>
      <c r="C16" s="7" t="s">
        <v>15</v>
      </c>
      <c r="D16" s="8" t="s">
        <v>121</v>
      </c>
      <c r="E16" s="7" t="s">
        <v>25</v>
      </c>
      <c r="F16" s="9">
        <v>1</v>
      </c>
      <c r="G16" s="10"/>
      <c r="H16" s="71"/>
      <c r="I16" s="72"/>
      <c r="J16" s="71"/>
      <c r="K16" s="93"/>
      <c r="L16" s="93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</row>
    <row r="17" spans="1:72" s="87" customFormat="1" ht="38.25">
      <c r="A17" s="5">
        <v>5</v>
      </c>
      <c r="B17" s="6">
        <v>100181</v>
      </c>
      <c r="C17" s="6" t="s">
        <v>15</v>
      </c>
      <c r="D17" s="62" t="s">
        <v>134</v>
      </c>
      <c r="E17" s="6" t="s">
        <v>135</v>
      </c>
      <c r="F17" s="9">
        <v>1</v>
      </c>
      <c r="G17" s="63"/>
      <c r="H17" s="71"/>
      <c r="I17" s="72"/>
      <c r="J17" s="71"/>
      <c r="K17" s="93"/>
      <c r="L17" s="93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</row>
    <row r="18" spans="1:72">
      <c r="A18" s="95"/>
      <c r="B18" s="60"/>
      <c r="C18" s="60"/>
      <c r="D18" s="96"/>
      <c r="E18" s="60"/>
      <c r="F18" s="4" t="s">
        <v>28</v>
      </c>
      <c r="G18" s="3" t="s">
        <v>13</v>
      </c>
      <c r="H18" s="97"/>
      <c r="I18" s="98" t="s">
        <v>14</v>
      </c>
      <c r="J18" s="97"/>
      <c r="K18" s="99"/>
      <c r="L18" s="99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</row>
    <row r="19" spans="1:72" s="100" customFormat="1">
      <c r="A19" s="58"/>
      <c r="B19" s="58"/>
      <c r="C19" s="58"/>
      <c r="D19" s="96"/>
      <c r="E19" s="58"/>
      <c r="F19" s="58"/>
      <c r="G19" s="58"/>
      <c r="H19" s="83"/>
      <c r="I19" s="84"/>
      <c r="J19" s="84"/>
      <c r="K19" s="99"/>
      <c r="L19" s="99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</row>
    <row r="20" spans="1:72" s="87" customFormat="1">
      <c r="A20" s="58"/>
      <c r="B20" s="58"/>
      <c r="C20" s="58"/>
      <c r="D20" s="96"/>
      <c r="E20" s="58"/>
      <c r="F20" s="58"/>
      <c r="G20" s="58"/>
      <c r="H20" s="83"/>
      <c r="I20" s="84"/>
      <c r="J20" s="84"/>
      <c r="K20" s="99"/>
      <c r="L20" s="99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</row>
    <row r="21" spans="1:72" s="87" customFormat="1">
      <c r="A21" s="88" t="str">
        <f>CONCATENATE("Moduł ", SUM(COUNTIF(A$1:A20,"Lp."),1), " nie gorszy niż w katalogu ", "Avantor Performance Materials Poland (dawniej POCH)")</f>
        <v>Moduł 2 nie gorszy niż w katalogu Avantor Performance Materials Poland (dawniej POCH)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90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</row>
    <row r="22" spans="1:72" s="87" customFormat="1" ht="48">
      <c r="A22" s="1" t="s">
        <v>2</v>
      </c>
      <c r="B22" s="1" t="s">
        <v>3</v>
      </c>
      <c r="C22" s="2" t="s">
        <v>4</v>
      </c>
      <c r="D22" s="2" t="s">
        <v>5</v>
      </c>
      <c r="E22" s="1" t="s">
        <v>6</v>
      </c>
      <c r="F22" s="2" t="s">
        <v>7</v>
      </c>
      <c r="G22" s="2" t="s">
        <v>8</v>
      </c>
      <c r="H22" s="2" t="s">
        <v>9</v>
      </c>
      <c r="I22" s="2" t="s">
        <v>10</v>
      </c>
      <c r="J22" s="2" t="s">
        <v>11</v>
      </c>
      <c r="K22" s="57" t="s">
        <v>12</v>
      </c>
      <c r="L22" s="57" t="s">
        <v>128</v>
      </c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</row>
    <row r="23" spans="1:72" s="87" customFormat="1">
      <c r="A23" s="3">
        <v>1</v>
      </c>
      <c r="B23" s="3">
        <v>2</v>
      </c>
      <c r="C23" s="4">
        <v>3</v>
      </c>
      <c r="D23" s="3">
        <v>4</v>
      </c>
      <c r="E23" s="3">
        <v>5</v>
      </c>
      <c r="F23" s="3">
        <v>6</v>
      </c>
      <c r="G23" s="3">
        <v>7</v>
      </c>
      <c r="H23" s="3">
        <v>8</v>
      </c>
      <c r="I23" s="3">
        <v>9</v>
      </c>
      <c r="J23" s="4">
        <v>10</v>
      </c>
      <c r="K23" s="4">
        <v>11</v>
      </c>
      <c r="L23" s="4">
        <v>12</v>
      </c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</row>
    <row r="24" spans="1:72" s="87" customFormat="1">
      <c r="A24" s="5">
        <v>1</v>
      </c>
      <c r="B24" s="6">
        <v>396420113</v>
      </c>
      <c r="C24" s="7" t="s">
        <v>15</v>
      </c>
      <c r="D24" s="8" t="s">
        <v>93</v>
      </c>
      <c r="E24" s="7" t="s">
        <v>31</v>
      </c>
      <c r="F24" s="9">
        <v>1</v>
      </c>
      <c r="G24" s="10"/>
      <c r="H24" s="71"/>
      <c r="I24" s="72"/>
      <c r="J24" s="71"/>
      <c r="K24" s="93"/>
      <c r="L24" s="93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</row>
    <row r="25" spans="1:72" s="87" customFormat="1">
      <c r="A25" s="5">
        <v>2</v>
      </c>
      <c r="B25" s="6">
        <v>384210114</v>
      </c>
      <c r="C25" s="7" t="s">
        <v>15</v>
      </c>
      <c r="D25" s="8" t="s">
        <v>29</v>
      </c>
      <c r="E25" s="7" t="s">
        <v>30</v>
      </c>
      <c r="F25" s="9">
        <v>1</v>
      </c>
      <c r="G25" s="10"/>
      <c r="H25" s="71"/>
      <c r="I25" s="72"/>
      <c r="J25" s="71"/>
      <c r="K25" s="93"/>
      <c r="L25" s="93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</row>
    <row r="26" spans="1:72" s="87" customFormat="1">
      <c r="A26" s="5">
        <v>3</v>
      </c>
      <c r="B26" s="6" t="s">
        <v>40</v>
      </c>
      <c r="C26" s="7" t="s">
        <v>15</v>
      </c>
      <c r="D26" s="8" t="s">
        <v>41</v>
      </c>
      <c r="E26" s="7" t="s">
        <v>30</v>
      </c>
      <c r="F26" s="9">
        <v>2</v>
      </c>
      <c r="G26" s="10"/>
      <c r="H26" s="71"/>
      <c r="I26" s="72"/>
      <c r="J26" s="71"/>
      <c r="K26" s="93"/>
      <c r="L26" s="93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</row>
    <row r="27" spans="1:72" s="87" customFormat="1">
      <c r="A27" s="5">
        <v>4</v>
      </c>
      <c r="B27" s="6">
        <v>721611119</v>
      </c>
      <c r="C27" s="7" t="s">
        <v>15</v>
      </c>
      <c r="D27" s="8" t="s">
        <v>34</v>
      </c>
      <c r="E27" s="7" t="s">
        <v>35</v>
      </c>
      <c r="F27" s="9">
        <v>1</v>
      </c>
      <c r="G27" s="10"/>
      <c r="H27" s="71"/>
      <c r="I27" s="72"/>
      <c r="J27" s="71"/>
      <c r="K27" s="93"/>
      <c r="L27" s="93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</row>
    <row r="28" spans="1:72">
      <c r="A28" s="5">
        <v>5</v>
      </c>
      <c r="B28" s="6">
        <v>531360115</v>
      </c>
      <c r="C28" s="7" t="s">
        <v>15</v>
      </c>
      <c r="D28" s="8" t="s">
        <v>33</v>
      </c>
      <c r="E28" s="7" t="s">
        <v>19</v>
      </c>
      <c r="F28" s="9">
        <v>4</v>
      </c>
      <c r="G28" s="10"/>
      <c r="H28" s="71"/>
      <c r="I28" s="72"/>
      <c r="J28" s="71"/>
      <c r="K28" s="93"/>
      <c r="L28" s="93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</row>
    <row r="29" spans="1:72">
      <c r="A29" s="5">
        <v>6</v>
      </c>
      <c r="B29" s="6" t="s">
        <v>42</v>
      </c>
      <c r="C29" s="7" t="s">
        <v>15</v>
      </c>
      <c r="D29" s="8" t="s">
        <v>43</v>
      </c>
      <c r="E29" s="7" t="s">
        <v>17</v>
      </c>
      <c r="F29" s="9">
        <v>1</v>
      </c>
      <c r="G29" s="10"/>
      <c r="H29" s="71"/>
      <c r="I29" s="72"/>
      <c r="J29" s="71"/>
      <c r="K29" s="93"/>
      <c r="L29" s="93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</row>
    <row r="30" spans="1:72">
      <c r="A30" s="5">
        <v>7</v>
      </c>
      <c r="B30" s="6">
        <v>487270111</v>
      </c>
      <c r="C30" s="7" t="s">
        <v>15</v>
      </c>
      <c r="D30" s="8" t="s">
        <v>32</v>
      </c>
      <c r="E30" s="7" t="s">
        <v>21</v>
      </c>
      <c r="F30" s="9">
        <v>1</v>
      </c>
      <c r="G30" s="10"/>
      <c r="H30" s="71"/>
      <c r="I30" s="72"/>
      <c r="J30" s="71"/>
      <c r="K30" s="93"/>
      <c r="L30" s="93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</row>
    <row r="31" spans="1:72">
      <c r="A31" s="5">
        <v>8</v>
      </c>
      <c r="B31" s="6">
        <v>799280115</v>
      </c>
      <c r="C31" s="7" t="s">
        <v>15</v>
      </c>
      <c r="D31" s="8" t="s">
        <v>37</v>
      </c>
      <c r="E31" s="7" t="s">
        <v>20</v>
      </c>
      <c r="F31" s="9">
        <v>1</v>
      </c>
      <c r="G31" s="10"/>
      <c r="H31" s="71"/>
      <c r="I31" s="72"/>
      <c r="J31" s="71"/>
      <c r="K31" s="93"/>
      <c r="L31" s="93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</row>
    <row r="32" spans="1:72">
      <c r="A32" s="5">
        <v>9</v>
      </c>
      <c r="B32" s="6">
        <v>702140118</v>
      </c>
      <c r="C32" s="7" t="s">
        <v>15</v>
      </c>
      <c r="D32" s="8" t="s">
        <v>94</v>
      </c>
      <c r="E32" s="7" t="s">
        <v>20</v>
      </c>
      <c r="F32" s="9">
        <v>1</v>
      </c>
      <c r="G32" s="10"/>
      <c r="H32" s="71"/>
      <c r="I32" s="72"/>
      <c r="J32" s="71"/>
      <c r="K32" s="93"/>
      <c r="L32" s="93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</row>
    <row r="33" spans="1:72">
      <c r="A33" s="5">
        <v>10</v>
      </c>
      <c r="B33" s="6">
        <v>809550163</v>
      </c>
      <c r="C33" s="7" t="s">
        <v>15</v>
      </c>
      <c r="D33" s="8" t="s">
        <v>95</v>
      </c>
      <c r="E33" s="7" t="s">
        <v>21</v>
      </c>
      <c r="F33" s="9">
        <v>1</v>
      </c>
      <c r="G33" s="10"/>
      <c r="H33" s="71"/>
      <c r="I33" s="72"/>
      <c r="J33" s="71"/>
      <c r="K33" s="93"/>
      <c r="L33" s="93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</row>
    <row r="34" spans="1:72">
      <c r="A34" s="5">
        <v>11</v>
      </c>
      <c r="B34" s="6">
        <v>809540169</v>
      </c>
      <c r="C34" s="7" t="s">
        <v>15</v>
      </c>
      <c r="D34" s="8" t="s">
        <v>38</v>
      </c>
      <c r="E34" s="7" t="s">
        <v>21</v>
      </c>
      <c r="F34" s="9">
        <v>1</v>
      </c>
      <c r="G34" s="10"/>
      <c r="H34" s="71"/>
      <c r="I34" s="72"/>
      <c r="J34" s="71"/>
      <c r="K34" s="93"/>
      <c r="L34" s="93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</row>
    <row r="35" spans="1:72" ht="16.899999999999999" customHeight="1">
      <c r="A35" s="5">
        <v>12</v>
      </c>
      <c r="B35" s="6">
        <v>810980692</v>
      </c>
      <c r="C35" s="7" t="s">
        <v>15</v>
      </c>
      <c r="D35" s="8" t="s">
        <v>96</v>
      </c>
      <c r="E35" s="7" t="s">
        <v>39</v>
      </c>
      <c r="F35" s="9">
        <v>9</v>
      </c>
      <c r="G35" s="10"/>
      <c r="H35" s="71"/>
      <c r="I35" s="72"/>
      <c r="J35" s="71"/>
      <c r="K35" s="93"/>
      <c r="L35" s="93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</row>
    <row r="36" spans="1:72">
      <c r="A36" s="5">
        <v>13</v>
      </c>
      <c r="B36" s="6">
        <v>879810112</v>
      </c>
      <c r="C36" s="7" t="s">
        <v>15</v>
      </c>
      <c r="D36" s="8" t="s">
        <v>97</v>
      </c>
      <c r="E36" s="7" t="s">
        <v>20</v>
      </c>
      <c r="F36" s="9">
        <v>1</v>
      </c>
      <c r="G36" s="10"/>
      <c r="H36" s="71"/>
      <c r="I36" s="72"/>
      <c r="J36" s="71"/>
      <c r="K36" s="93"/>
      <c r="L36" s="93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</row>
    <row r="37" spans="1:72">
      <c r="A37" s="5">
        <v>14</v>
      </c>
      <c r="B37" s="6">
        <v>575283115</v>
      </c>
      <c r="C37" s="7" t="s">
        <v>15</v>
      </c>
      <c r="D37" s="8" t="s">
        <v>98</v>
      </c>
      <c r="E37" s="7" t="s">
        <v>21</v>
      </c>
      <c r="F37" s="9">
        <v>2</v>
      </c>
      <c r="G37" s="10"/>
      <c r="H37" s="71"/>
      <c r="I37" s="72"/>
      <c r="J37" s="71"/>
      <c r="K37" s="93"/>
      <c r="L37" s="93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</row>
    <row r="38" spans="1:72">
      <c r="A38" s="5">
        <v>15</v>
      </c>
      <c r="B38" s="6">
        <v>491265165</v>
      </c>
      <c r="C38" s="7" t="s">
        <v>15</v>
      </c>
      <c r="D38" s="8" t="s">
        <v>99</v>
      </c>
      <c r="E38" s="7" t="s">
        <v>100</v>
      </c>
      <c r="F38" s="9">
        <v>1</v>
      </c>
      <c r="G38" s="10"/>
      <c r="H38" s="71"/>
      <c r="I38" s="72"/>
      <c r="J38" s="71"/>
      <c r="K38" s="93"/>
      <c r="L38" s="93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</row>
    <row r="39" spans="1:72">
      <c r="A39" s="95"/>
      <c r="B39" s="60"/>
      <c r="C39" s="60"/>
      <c r="D39" s="96"/>
      <c r="E39" s="60"/>
      <c r="F39" s="101" t="s">
        <v>28</v>
      </c>
      <c r="G39" s="2" t="s">
        <v>13</v>
      </c>
      <c r="H39" s="102"/>
      <c r="I39" s="103" t="s">
        <v>14</v>
      </c>
      <c r="J39" s="102"/>
      <c r="K39" s="99"/>
      <c r="L39" s="99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</row>
    <row r="40" spans="1:72">
      <c r="A40" s="82"/>
      <c r="B40" s="82"/>
      <c r="C40" s="82"/>
      <c r="D40" s="86"/>
      <c r="E40" s="82"/>
      <c r="F40" s="82"/>
      <c r="G40" s="82"/>
      <c r="H40" s="83"/>
      <c r="I40" s="84"/>
      <c r="J40" s="84"/>
      <c r="K40" s="85"/>
      <c r="L40" s="85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</row>
    <row r="41" spans="1:72" s="87" customFormat="1">
      <c r="A41" s="82"/>
      <c r="B41" s="82"/>
      <c r="C41" s="82"/>
      <c r="D41" s="86"/>
      <c r="E41" s="82"/>
      <c r="F41" s="82"/>
      <c r="G41" s="82"/>
      <c r="H41" s="83"/>
      <c r="I41" s="84"/>
      <c r="J41" s="84"/>
      <c r="K41" s="85"/>
      <c r="L41" s="85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</row>
    <row r="42" spans="1:72" s="87" customFormat="1">
      <c r="A42" s="88" t="str">
        <f>CONCATENATE("Moduł ", SUM(COUNTIF(A$1:A41,"Lp."),1), " nie gorszy niż w katalogu ", "Sigma. Aldrich, Supelco, Fluka")</f>
        <v>Moduł 3 nie gorszy niż w katalogu Sigma. Aldrich, Supelco, Fluka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90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</row>
    <row r="43" spans="1:72" s="87" customFormat="1" ht="48">
      <c r="A43" s="1" t="s">
        <v>2</v>
      </c>
      <c r="B43" s="1" t="s">
        <v>3</v>
      </c>
      <c r="C43" s="2" t="s">
        <v>4</v>
      </c>
      <c r="D43" s="2" t="s">
        <v>5</v>
      </c>
      <c r="E43" s="1" t="s">
        <v>6</v>
      </c>
      <c r="F43" s="2" t="s">
        <v>7</v>
      </c>
      <c r="G43" s="2" t="s">
        <v>8</v>
      </c>
      <c r="H43" s="2" t="s">
        <v>9</v>
      </c>
      <c r="I43" s="2" t="s">
        <v>10</v>
      </c>
      <c r="J43" s="2" t="s">
        <v>11</v>
      </c>
      <c r="K43" s="57" t="s">
        <v>12</v>
      </c>
      <c r="L43" s="57" t="s">
        <v>128</v>
      </c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</row>
    <row r="44" spans="1:72" s="87" customFormat="1">
      <c r="A44" s="3">
        <v>1</v>
      </c>
      <c r="B44" s="3">
        <v>2</v>
      </c>
      <c r="C44" s="4">
        <v>3</v>
      </c>
      <c r="D44" s="3">
        <v>4</v>
      </c>
      <c r="E44" s="3">
        <v>5</v>
      </c>
      <c r="F44" s="3">
        <v>6</v>
      </c>
      <c r="G44" s="3">
        <v>7</v>
      </c>
      <c r="H44" s="3">
        <v>8</v>
      </c>
      <c r="I44" s="3">
        <v>9</v>
      </c>
      <c r="J44" s="4">
        <v>10</v>
      </c>
      <c r="K44" s="4">
        <v>11</v>
      </c>
      <c r="L44" s="4">
        <v>12</v>
      </c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</row>
    <row r="45" spans="1:72" s="87" customFormat="1">
      <c r="A45" s="5">
        <v>1</v>
      </c>
      <c r="B45" s="6" t="s">
        <v>45</v>
      </c>
      <c r="C45" s="7" t="s">
        <v>15</v>
      </c>
      <c r="D45" s="8" t="s">
        <v>46</v>
      </c>
      <c r="E45" s="7" t="s">
        <v>16</v>
      </c>
      <c r="F45" s="9">
        <v>1</v>
      </c>
      <c r="G45" s="10"/>
      <c r="H45" s="71"/>
      <c r="I45" s="72"/>
      <c r="J45" s="71"/>
      <c r="K45" s="93"/>
      <c r="L45" s="93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</row>
    <row r="46" spans="1:72" s="87" customFormat="1" ht="25.5">
      <c r="A46" s="5">
        <v>2</v>
      </c>
      <c r="B46" s="6" t="s">
        <v>112</v>
      </c>
      <c r="C46" s="7" t="s">
        <v>15</v>
      </c>
      <c r="D46" s="8" t="s">
        <v>113</v>
      </c>
      <c r="E46" s="7" t="s">
        <v>47</v>
      </c>
      <c r="F46" s="9">
        <v>1</v>
      </c>
      <c r="G46" s="10"/>
      <c r="H46" s="71"/>
      <c r="I46" s="72"/>
      <c r="J46" s="71"/>
      <c r="K46" s="93"/>
      <c r="L46" s="93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</row>
    <row r="47" spans="1:72" s="87" customFormat="1">
      <c r="A47" s="5">
        <v>3</v>
      </c>
      <c r="B47" s="6">
        <v>1009831011</v>
      </c>
      <c r="C47" s="7" t="s">
        <v>15</v>
      </c>
      <c r="D47" s="8" t="s">
        <v>114</v>
      </c>
      <c r="E47" s="7" t="s">
        <v>21</v>
      </c>
      <c r="F47" s="9">
        <v>2</v>
      </c>
      <c r="G47" s="10"/>
      <c r="H47" s="71"/>
      <c r="I47" s="72"/>
      <c r="J47" s="71"/>
      <c r="K47" s="93"/>
      <c r="L47" s="93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</row>
    <row r="48" spans="1:72" s="87" customFormat="1">
      <c r="A48" s="5">
        <v>4</v>
      </c>
      <c r="B48" s="6" t="s">
        <v>115</v>
      </c>
      <c r="C48" s="7" t="s">
        <v>15</v>
      </c>
      <c r="D48" s="8" t="s">
        <v>116</v>
      </c>
      <c r="E48" s="7" t="s">
        <v>44</v>
      </c>
      <c r="F48" s="9">
        <v>1</v>
      </c>
      <c r="G48" s="10"/>
      <c r="H48" s="71"/>
      <c r="I48" s="72"/>
      <c r="J48" s="71"/>
      <c r="K48" s="93"/>
      <c r="L48" s="93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</row>
    <row r="49" spans="1:72">
      <c r="A49" s="5">
        <v>5</v>
      </c>
      <c r="B49" s="6" t="s">
        <v>117</v>
      </c>
      <c r="C49" s="7" t="s">
        <v>15</v>
      </c>
      <c r="D49" s="8" t="s">
        <v>118</v>
      </c>
      <c r="E49" s="7" t="s">
        <v>25</v>
      </c>
      <c r="F49" s="9">
        <v>1</v>
      </c>
      <c r="G49" s="10"/>
      <c r="H49" s="71"/>
      <c r="I49" s="72"/>
      <c r="J49" s="71"/>
      <c r="K49" s="93"/>
      <c r="L49" s="93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</row>
    <row r="50" spans="1:72">
      <c r="A50" s="5">
        <v>6</v>
      </c>
      <c r="B50" s="6" t="s">
        <v>119</v>
      </c>
      <c r="C50" s="7" t="s">
        <v>15</v>
      </c>
      <c r="D50" s="8" t="s">
        <v>120</v>
      </c>
      <c r="E50" s="7" t="s">
        <v>18</v>
      </c>
      <c r="F50" s="9">
        <v>1</v>
      </c>
      <c r="G50" s="10"/>
      <c r="H50" s="71"/>
      <c r="I50" s="72"/>
      <c r="J50" s="71"/>
      <c r="K50" s="93"/>
      <c r="L50" s="93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</row>
    <row r="51" spans="1:72">
      <c r="A51" s="5">
        <v>7</v>
      </c>
      <c r="B51" s="6" t="s">
        <v>129</v>
      </c>
      <c r="C51" s="7" t="s">
        <v>15</v>
      </c>
      <c r="D51" s="8" t="s">
        <v>130</v>
      </c>
      <c r="E51" s="7" t="s">
        <v>131</v>
      </c>
      <c r="F51" s="9">
        <v>1</v>
      </c>
      <c r="G51" s="10"/>
      <c r="H51" s="71"/>
      <c r="I51" s="72"/>
      <c r="J51" s="71"/>
      <c r="K51" s="93"/>
      <c r="L51" s="93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</row>
    <row r="52" spans="1:72">
      <c r="A52" s="5">
        <v>8</v>
      </c>
      <c r="B52" s="6">
        <v>1060075000</v>
      </c>
      <c r="C52" s="7" t="s">
        <v>15</v>
      </c>
      <c r="D52" s="8" t="s">
        <v>132</v>
      </c>
      <c r="E52" s="7" t="s">
        <v>133</v>
      </c>
      <c r="F52" s="9">
        <v>3</v>
      </c>
      <c r="G52" s="10"/>
      <c r="H52" s="71"/>
      <c r="I52" s="72"/>
      <c r="J52" s="71"/>
      <c r="K52" s="93"/>
      <c r="L52" s="93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</row>
    <row r="53" spans="1:72">
      <c r="A53" s="95"/>
      <c r="B53" s="60"/>
      <c r="C53" s="60"/>
      <c r="D53" s="96"/>
      <c r="E53" s="60"/>
      <c r="F53" s="101" t="s">
        <v>28</v>
      </c>
      <c r="G53" s="2" t="s">
        <v>13</v>
      </c>
      <c r="H53" s="102"/>
      <c r="I53" s="103" t="s">
        <v>14</v>
      </c>
      <c r="J53" s="102"/>
      <c r="K53" s="99"/>
      <c r="L53" s="99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</row>
    <row r="54" spans="1:72">
      <c r="A54" s="82"/>
      <c r="B54" s="82"/>
      <c r="C54" s="82"/>
      <c r="D54" s="86"/>
      <c r="E54" s="82"/>
      <c r="F54" s="82"/>
      <c r="G54" s="82"/>
      <c r="H54" s="83"/>
      <c r="I54" s="84"/>
      <c r="J54" s="84"/>
      <c r="K54" s="85"/>
      <c r="L54" s="85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</row>
    <row r="55" spans="1:72" s="87" customFormat="1">
      <c r="A55" s="82"/>
      <c r="B55" s="82"/>
      <c r="C55" s="82"/>
      <c r="D55" s="86"/>
      <c r="E55" s="82"/>
      <c r="F55" s="82"/>
      <c r="G55" s="82"/>
      <c r="H55" s="83"/>
      <c r="I55" s="84"/>
      <c r="J55" s="84"/>
      <c r="K55" s="85"/>
      <c r="L55" s="85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</row>
    <row r="56" spans="1:72" s="87" customFormat="1">
      <c r="A56" s="88" t="str">
        <f>CONCATENATE("Moduł ", SUM(COUNTIF(A$1:A55,"Lp."),1), " nie gorszy niż w katalogu ", "CHEMPUR")</f>
        <v>Moduł 4 nie gorszy niż w katalogu CHEMPUR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90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</row>
    <row r="57" spans="1:72" s="87" customFormat="1" ht="48">
      <c r="A57" s="1" t="s">
        <v>2</v>
      </c>
      <c r="B57" s="1" t="s">
        <v>3</v>
      </c>
      <c r="C57" s="2" t="s">
        <v>4</v>
      </c>
      <c r="D57" s="2" t="s">
        <v>5</v>
      </c>
      <c r="E57" s="1" t="s">
        <v>6</v>
      </c>
      <c r="F57" s="2" t="s">
        <v>7</v>
      </c>
      <c r="G57" s="2" t="s">
        <v>8</v>
      </c>
      <c r="H57" s="2" t="s">
        <v>9</v>
      </c>
      <c r="I57" s="2" t="s">
        <v>10</v>
      </c>
      <c r="J57" s="2" t="s">
        <v>11</v>
      </c>
      <c r="K57" s="57" t="s">
        <v>12</v>
      </c>
      <c r="L57" s="57" t="s">
        <v>128</v>
      </c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</row>
    <row r="58" spans="1:72" s="87" customFormat="1">
      <c r="A58" s="3">
        <v>1</v>
      </c>
      <c r="B58" s="3">
        <v>2</v>
      </c>
      <c r="C58" s="4">
        <v>3</v>
      </c>
      <c r="D58" s="3">
        <v>4</v>
      </c>
      <c r="E58" s="3">
        <v>5</v>
      </c>
      <c r="F58" s="3">
        <v>6</v>
      </c>
      <c r="G58" s="3">
        <v>7</v>
      </c>
      <c r="H58" s="3">
        <v>8</v>
      </c>
      <c r="I58" s="3">
        <v>9</v>
      </c>
      <c r="J58" s="4">
        <v>10</v>
      </c>
      <c r="K58" s="4">
        <v>11</v>
      </c>
      <c r="L58" s="4">
        <v>12</v>
      </c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</row>
    <row r="59" spans="1:72" s="87" customFormat="1">
      <c r="A59" s="5">
        <v>1</v>
      </c>
      <c r="B59" s="6">
        <v>117381704</v>
      </c>
      <c r="C59" s="7" t="s">
        <v>15</v>
      </c>
      <c r="D59" s="8" t="s">
        <v>48</v>
      </c>
      <c r="E59" s="7" t="s">
        <v>16</v>
      </c>
      <c r="F59" s="9">
        <v>1</v>
      </c>
      <c r="G59" s="10"/>
      <c r="H59" s="71"/>
      <c r="I59" s="72"/>
      <c r="J59" s="71"/>
      <c r="K59" s="93"/>
      <c r="L59" s="93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</row>
    <row r="60" spans="1:72" s="87" customFormat="1">
      <c r="A60" s="5">
        <v>2</v>
      </c>
      <c r="B60" s="6">
        <v>805649707</v>
      </c>
      <c r="C60" s="7" t="s">
        <v>15</v>
      </c>
      <c r="D60" s="8" t="s">
        <v>101</v>
      </c>
      <c r="E60" s="7" t="s">
        <v>21</v>
      </c>
      <c r="F60" s="9">
        <v>1</v>
      </c>
      <c r="G60" s="10"/>
      <c r="H60" s="71"/>
      <c r="I60" s="72"/>
      <c r="J60" s="71"/>
      <c r="K60" s="93"/>
      <c r="L60" s="93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7"/>
      <c r="BT60" s="77"/>
    </row>
    <row r="61" spans="1:72" s="87" customFormat="1">
      <c r="A61" s="5">
        <v>3</v>
      </c>
      <c r="B61" s="6">
        <v>817468001</v>
      </c>
      <c r="C61" s="7" t="s">
        <v>15</v>
      </c>
      <c r="D61" s="8" t="s">
        <v>50</v>
      </c>
      <c r="E61" s="7" t="s">
        <v>21</v>
      </c>
      <c r="F61" s="9">
        <v>1</v>
      </c>
      <c r="G61" s="10"/>
      <c r="H61" s="71"/>
      <c r="I61" s="72"/>
      <c r="J61" s="71"/>
      <c r="K61" s="93"/>
      <c r="L61" s="93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7"/>
      <c r="BR61" s="77"/>
      <c r="BS61" s="77"/>
      <c r="BT61" s="77"/>
    </row>
    <row r="62" spans="1:72" s="87" customFormat="1">
      <c r="A62" s="5">
        <v>4</v>
      </c>
      <c r="B62" s="6">
        <v>815687329</v>
      </c>
      <c r="C62" s="7" t="s">
        <v>15</v>
      </c>
      <c r="D62" s="8" t="s">
        <v>102</v>
      </c>
      <c r="E62" s="7" t="s">
        <v>21</v>
      </c>
      <c r="F62" s="9">
        <v>1</v>
      </c>
      <c r="G62" s="10"/>
      <c r="H62" s="71"/>
      <c r="I62" s="72"/>
      <c r="J62" s="71"/>
      <c r="K62" s="93"/>
      <c r="L62" s="93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</row>
    <row r="63" spans="1:72">
      <c r="A63" s="5">
        <v>5</v>
      </c>
      <c r="B63" s="6">
        <v>815687330</v>
      </c>
      <c r="C63" s="7" t="s">
        <v>15</v>
      </c>
      <c r="D63" s="8" t="s">
        <v>103</v>
      </c>
      <c r="E63" s="7" t="s">
        <v>21</v>
      </c>
      <c r="F63" s="9">
        <v>1</v>
      </c>
      <c r="G63" s="10"/>
      <c r="H63" s="71"/>
      <c r="I63" s="72"/>
      <c r="J63" s="71"/>
      <c r="K63" s="93"/>
      <c r="L63" s="93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BS63" s="77"/>
      <c r="BT63" s="77"/>
    </row>
    <row r="64" spans="1:72">
      <c r="A64" s="5">
        <v>6</v>
      </c>
      <c r="B64" s="6">
        <v>115687324</v>
      </c>
      <c r="C64" s="7" t="s">
        <v>15</v>
      </c>
      <c r="D64" s="8" t="s">
        <v>104</v>
      </c>
      <c r="E64" s="7" t="s">
        <v>21</v>
      </c>
      <c r="F64" s="9">
        <v>1</v>
      </c>
      <c r="G64" s="10"/>
      <c r="H64" s="71"/>
      <c r="I64" s="72"/>
      <c r="J64" s="71"/>
      <c r="K64" s="93"/>
      <c r="L64" s="93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</row>
    <row r="65" spans="1:72">
      <c r="A65" s="5">
        <v>7</v>
      </c>
      <c r="B65" s="6">
        <v>817397409</v>
      </c>
      <c r="C65" s="7" t="s">
        <v>15</v>
      </c>
      <c r="D65" s="8" t="s">
        <v>105</v>
      </c>
      <c r="E65" s="7" t="s">
        <v>36</v>
      </c>
      <c r="F65" s="9">
        <v>1</v>
      </c>
      <c r="G65" s="10"/>
      <c r="H65" s="71"/>
      <c r="I65" s="72"/>
      <c r="J65" s="71"/>
      <c r="K65" s="93"/>
      <c r="L65" s="93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  <c r="BS65" s="77"/>
      <c r="BT65" s="77"/>
    </row>
    <row r="66" spans="1:72" ht="25.5">
      <c r="A66" s="5">
        <v>8</v>
      </c>
      <c r="B66" s="6">
        <v>115779704</v>
      </c>
      <c r="C66" s="7" t="s">
        <v>15</v>
      </c>
      <c r="D66" s="8" t="s">
        <v>106</v>
      </c>
      <c r="E66" s="7" t="s">
        <v>21</v>
      </c>
      <c r="F66" s="9">
        <v>1</v>
      </c>
      <c r="G66" s="10"/>
      <c r="H66" s="71"/>
      <c r="I66" s="72"/>
      <c r="J66" s="71"/>
      <c r="K66" s="93"/>
      <c r="L66" s="93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</row>
    <row r="67" spans="1:72">
      <c r="A67" s="5">
        <v>9</v>
      </c>
      <c r="B67" s="6">
        <v>805313168</v>
      </c>
      <c r="C67" s="7" t="s">
        <v>15</v>
      </c>
      <c r="D67" s="8" t="s">
        <v>107</v>
      </c>
      <c r="E67" s="7" t="s">
        <v>21</v>
      </c>
      <c r="F67" s="9">
        <v>1</v>
      </c>
      <c r="G67" s="10"/>
      <c r="H67" s="71"/>
      <c r="I67" s="72"/>
      <c r="J67" s="71"/>
      <c r="K67" s="93"/>
      <c r="L67" s="93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7"/>
      <c r="BT67" s="77"/>
    </row>
    <row r="68" spans="1:72">
      <c r="A68" s="5">
        <v>10</v>
      </c>
      <c r="B68" s="6">
        <v>118075205</v>
      </c>
      <c r="C68" s="7" t="s">
        <v>15</v>
      </c>
      <c r="D68" s="8" t="s">
        <v>108</v>
      </c>
      <c r="E68" s="7" t="s">
        <v>22</v>
      </c>
      <c r="F68" s="9">
        <v>1</v>
      </c>
      <c r="G68" s="10"/>
      <c r="H68" s="71"/>
      <c r="I68" s="72"/>
      <c r="J68" s="71"/>
      <c r="K68" s="93"/>
      <c r="L68" s="93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77"/>
      <c r="BT68" s="77"/>
    </row>
    <row r="69" spans="1:72">
      <c r="A69" s="5">
        <v>11</v>
      </c>
      <c r="B69" s="6">
        <v>807438805</v>
      </c>
      <c r="C69" s="7" t="s">
        <v>15</v>
      </c>
      <c r="D69" s="8" t="s">
        <v>49</v>
      </c>
      <c r="E69" s="7" t="s">
        <v>21</v>
      </c>
      <c r="F69" s="9">
        <v>1</v>
      </c>
      <c r="G69" s="10"/>
      <c r="H69" s="71"/>
      <c r="I69" s="72"/>
      <c r="J69" s="71"/>
      <c r="K69" s="93"/>
      <c r="L69" s="93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</row>
    <row r="70" spans="1:72">
      <c r="A70" s="5">
        <v>12</v>
      </c>
      <c r="B70" s="6">
        <v>817468005</v>
      </c>
      <c r="C70" s="7" t="s">
        <v>15</v>
      </c>
      <c r="D70" s="8" t="s">
        <v>51</v>
      </c>
      <c r="E70" s="7" t="s">
        <v>21</v>
      </c>
      <c r="F70" s="9">
        <v>1</v>
      </c>
      <c r="G70" s="10"/>
      <c r="H70" s="71"/>
      <c r="I70" s="72"/>
      <c r="J70" s="71"/>
      <c r="K70" s="93"/>
      <c r="L70" s="93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</row>
    <row r="71" spans="1:72">
      <c r="A71" s="5">
        <v>13</v>
      </c>
      <c r="B71" s="6">
        <v>422657500</v>
      </c>
      <c r="C71" s="6" t="s">
        <v>15</v>
      </c>
      <c r="D71" s="62" t="s">
        <v>136</v>
      </c>
      <c r="E71" s="6" t="s">
        <v>137</v>
      </c>
      <c r="F71" s="9">
        <v>1</v>
      </c>
      <c r="G71" s="10"/>
      <c r="H71" s="71"/>
      <c r="I71" s="72"/>
      <c r="J71" s="71"/>
      <c r="K71" s="93"/>
      <c r="L71" s="93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</row>
    <row r="72" spans="1:72">
      <c r="A72" s="5">
        <v>14</v>
      </c>
      <c r="B72" s="6">
        <v>612782000</v>
      </c>
      <c r="C72" s="6" t="s">
        <v>15</v>
      </c>
      <c r="D72" s="62" t="s">
        <v>138</v>
      </c>
      <c r="E72" s="6" t="s">
        <v>18</v>
      </c>
      <c r="F72" s="9">
        <v>1</v>
      </c>
      <c r="G72" s="10"/>
      <c r="H72" s="71"/>
      <c r="I72" s="72"/>
      <c r="J72" s="71"/>
      <c r="K72" s="93"/>
      <c r="L72" s="93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</row>
    <row r="73" spans="1:72">
      <c r="A73" s="5">
        <v>15</v>
      </c>
      <c r="B73" s="6">
        <v>114050300</v>
      </c>
      <c r="C73" s="6" t="s">
        <v>15</v>
      </c>
      <c r="D73" s="62" t="s">
        <v>139</v>
      </c>
      <c r="E73" s="6" t="s">
        <v>18</v>
      </c>
      <c r="F73" s="9">
        <v>8</v>
      </c>
      <c r="G73" s="10"/>
      <c r="H73" s="71"/>
      <c r="I73" s="72"/>
      <c r="J73" s="71"/>
      <c r="K73" s="93"/>
      <c r="L73" s="93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</row>
    <row r="74" spans="1:72" s="87" customFormat="1">
      <c r="A74" s="95"/>
      <c r="B74" s="60"/>
      <c r="C74" s="60"/>
      <c r="D74" s="96"/>
      <c r="E74" s="60"/>
      <c r="F74" s="101" t="s">
        <v>28</v>
      </c>
      <c r="G74" s="2" t="s">
        <v>13</v>
      </c>
      <c r="H74" s="102"/>
      <c r="I74" s="103" t="s">
        <v>14</v>
      </c>
      <c r="J74" s="102"/>
      <c r="K74" s="99"/>
      <c r="L74" s="99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</row>
    <row r="75" spans="1:72" s="87" customFormat="1">
      <c r="A75" s="82"/>
      <c r="B75" s="82"/>
      <c r="C75" s="82"/>
      <c r="D75" s="86"/>
      <c r="E75" s="82"/>
      <c r="F75" s="82"/>
      <c r="G75" s="82"/>
      <c r="H75" s="83"/>
      <c r="I75" s="84"/>
      <c r="J75" s="84"/>
      <c r="K75" s="85"/>
      <c r="L75" s="85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</row>
    <row r="76" spans="1:72" s="87" customFormat="1">
      <c r="A76" s="82"/>
      <c r="B76" s="82"/>
      <c r="C76" s="82"/>
      <c r="D76" s="86"/>
      <c r="E76" s="82"/>
      <c r="F76" s="82"/>
      <c r="G76" s="82"/>
      <c r="H76" s="83"/>
      <c r="I76" s="84"/>
      <c r="J76" s="84"/>
      <c r="K76" s="85"/>
      <c r="L76" s="85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  <c r="BR76" s="77"/>
      <c r="BS76" s="77"/>
      <c r="BT76" s="77"/>
    </row>
    <row r="77" spans="1:72" s="87" customFormat="1">
      <c r="A77" s="88" t="str">
        <f>CONCATENATE("Moduł ", SUM(COUNTIF(A$1:A76,"Lp."),1), " nie gorszy niż w katalogu ", "FABIMEX")</f>
        <v>Moduł 5 nie gorszy niż w katalogu FABIMEX</v>
      </c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90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</row>
    <row r="78" spans="1:72" s="87" customFormat="1" ht="48">
      <c r="A78" s="1" t="s">
        <v>2</v>
      </c>
      <c r="B78" s="1" t="s">
        <v>3</v>
      </c>
      <c r="C78" s="2" t="s">
        <v>4</v>
      </c>
      <c r="D78" s="2" t="s">
        <v>5</v>
      </c>
      <c r="E78" s="1" t="s">
        <v>6</v>
      </c>
      <c r="F78" s="2" t="s">
        <v>7</v>
      </c>
      <c r="G78" s="2" t="s">
        <v>8</v>
      </c>
      <c r="H78" s="2" t="s">
        <v>9</v>
      </c>
      <c r="I78" s="2" t="s">
        <v>10</v>
      </c>
      <c r="J78" s="2" t="s">
        <v>11</v>
      </c>
      <c r="K78" s="57" t="s">
        <v>12</v>
      </c>
      <c r="L78" s="57" t="s">
        <v>128</v>
      </c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</row>
    <row r="79" spans="1:72" s="87" customFormat="1">
      <c r="A79" s="3">
        <v>1</v>
      </c>
      <c r="B79" s="3">
        <v>2</v>
      </c>
      <c r="C79" s="4">
        <v>3</v>
      </c>
      <c r="D79" s="3">
        <v>4</v>
      </c>
      <c r="E79" s="3">
        <v>5</v>
      </c>
      <c r="F79" s="3">
        <v>6</v>
      </c>
      <c r="G79" s="3">
        <v>7</v>
      </c>
      <c r="H79" s="3">
        <v>8</v>
      </c>
      <c r="I79" s="3">
        <v>9</v>
      </c>
      <c r="J79" s="4">
        <v>10</v>
      </c>
      <c r="K79" s="4">
        <v>11</v>
      </c>
      <c r="L79" s="4">
        <v>12</v>
      </c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</row>
    <row r="80" spans="1:72" s="87" customFormat="1" ht="25.5">
      <c r="A80" s="5">
        <v>1</v>
      </c>
      <c r="B80" s="6">
        <v>10139092035</v>
      </c>
      <c r="C80" s="7" t="s">
        <v>15</v>
      </c>
      <c r="D80" s="8" t="s">
        <v>109</v>
      </c>
      <c r="E80" s="11" t="s">
        <v>52</v>
      </c>
      <c r="F80" s="9">
        <v>1</v>
      </c>
      <c r="G80" s="10"/>
      <c r="H80" s="71"/>
      <c r="I80" s="72"/>
      <c r="J80" s="71"/>
      <c r="K80" s="93"/>
      <c r="L80" s="93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7"/>
    </row>
    <row r="81" spans="1:72" s="87" customFormat="1" ht="38.25">
      <c r="A81" s="5">
        <v>2</v>
      </c>
      <c r="B81" s="6">
        <v>10905658035</v>
      </c>
      <c r="C81" s="7" t="s">
        <v>15</v>
      </c>
      <c r="D81" s="8" t="s">
        <v>110</v>
      </c>
      <c r="E81" s="11" t="s">
        <v>53</v>
      </c>
      <c r="F81" s="9">
        <v>1</v>
      </c>
      <c r="G81" s="10"/>
      <c r="H81" s="71"/>
      <c r="I81" s="72"/>
      <c r="J81" s="71"/>
      <c r="K81" s="93"/>
      <c r="L81" s="93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</row>
    <row r="82" spans="1:72" s="87" customFormat="1" ht="318.75">
      <c r="A82" s="5">
        <v>3</v>
      </c>
      <c r="B82" s="6" t="s">
        <v>55</v>
      </c>
      <c r="C82" s="7" t="s">
        <v>15</v>
      </c>
      <c r="D82" s="8" t="s">
        <v>56</v>
      </c>
      <c r="E82" s="11" t="s">
        <v>54</v>
      </c>
      <c r="F82" s="9">
        <v>2</v>
      </c>
      <c r="G82" s="10"/>
      <c r="H82" s="71"/>
      <c r="I82" s="72"/>
      <c r="J82" s="71"/>
      <c r="K82" s="93"/>
      <c r="L82" s="93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  <c r="BR82" s="77"/>
      <c r="BS82" s="77"/>
      <c r="BT82" s="77"/>
    </row>
    <row r="83" spans="1:72">
      <c r="A83" s="95"/>
      <c r="B83" s="60"/>
      <c r="C83" s="60"/>
      <c r="D83" s="96"/>
      <c r="E83" s="60"/>
      <c r="F83" s="101" t="s">
        <v>28</v>
      </c>
      <c r="G83" s="2" t="s">
        <v>13</v>
      </c>
      <c r="H83" s="102"/>
      <c r="I83" s="103" t="s">
        <v>14</v>
      </c>
      <c r="J83" s="102"/>
      <c r="K83" s="99"/>
      <c r="L83" s="99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  <c r="BR83" s="77"/>
      <c r="BS83" s="77"/>
      <c r="BT83" s="77"/>
    </row>
    <row r="84" spans="1:72">
      <c r="A84" s="82"/>
      <c r="B84" s="82"/>
      <c r="C84" s="82"/>
      <c r="D84" s="86"/>
      <c r="E84" s="82"/>
      <c r="F84" s="82"/>
      <c r="G84" s="82"/>
      <c r="H84" s="83"/>
      <c r="I84" s="84"/>
      <c r="J84" s="84"/>
      <c r="K84" s="85"/>
      <c r="L84" s="85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  <c r="BS84" s="77"/>
      <c r="BT84" s="77"/>
    </row>
    <row r="85" spans="1:72" s="87" customFormat="1">
      <c r="A85" s="82"/>
      <c r="B85" s="82"/>
      <c r="C85" s="82"/>
      <c r="D85" s="86"/>
      <c r="E85" s="82"/>
      <c r="F85" s="82"/>
      <c r="G85" s="82"/>
      <c r="H85" s="83"/>
      <c r="I85" s="84"/>
      <c r="J85" s="84"/>
      <c r="K85" s="85"/>
      <c r="L85" s="85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  <c r="BR85" s="77"/>
      <c r="BS85" s="77"/>
      <c r="BT85" s="77"/>
    </row>
    <row r="86" spans="1:72" s="87" customFormat="1">
      <c r="A86" s="88" t="str">
        <f>CONCATENATE("Moduł ", SUM(COUNTIF(A$1:A85,"Lp."),1), " nie gorszy niż w katalogu ", "LABStand")</f>
        <v>Moduł 6 nie gorszy niż w katalogu LABStand</v>
      </c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90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77"/>
      <c r="BA86" s="77"/>
      <c r="BB86" s="77"/>
      <c r="BC86" s="77"/>
      <c r="BD86" s="77"/>
      <c r="BE86" s="77"/>
      <c r="BF86" s="77"/>
      <c r="BG86" s="77"/>
      <c r="BH86" s="77"/>
      <c r="BI86" s="77"/>
      <c r="BJ86" s="77"/>
      <c r="BK86" s="77"/>
      <c r="BL86" s="77"/>
      <c r="BM86" s="77"/>
      <c r="BN86" s="77"/>
      <c r="BO86" s="77"/>
      <c r="BP86" s="77"/>
      <c r="BQ86" s="77"/>
      <c r="BR86" s="77"/>
      <c r="BS86" s="77"/>
      <c r="BT86" s="77"/>
    </row>
    <row r="87" spans="1:72" s="87" customFormat="1" ht="48">
      <c r="A87" s="1" t="s">
        <v>2</v>
      </c>
      <c r="B87" s="1" t="s">
        <v>3</v>
      </c>
      <c r="C87" s="2" t="s">
        <v>4</v>
      </c>
      <c r="D87" s="2" t="s">
        <v>5</v>
      </c>
      <c r="E87" s="1" t="s">
        <v>6</v>
      </c>
      <c r="F87" s="2" t="s">
        <v>7</v>
      </c>
      <c r="G87" s="2" t="s">
        <v>8</v>
      </c>
      <c r="H87" s="2" t="s">
        <v>9</v>
      </c>
      <c r="I87" s="2" t="s">
        <v>10</v>
      </c>
      <c r="J87" s="2" t="s">
        <v>11</v>
      </c>
      <c r="K87" s="57" t="s">
        <v>12</v>
      </c>
      <c r="L87" s="57" t="s">
        <v>128</v>
      </c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77"/>
      <c r="BA87" s="77"/>
      <c r="BB87" s="77"/>
      <c r="BC87" s="77"/>
      <c r="BD87" s="77"/>
      <c r="BE87" s="77"/>
      <c r="BF87" s="77"/>
      <c r="BG87" s="77"/>
      <c r="BH87" s="77"/>
      <c r="BI87" s="77"/>
      <c r="BJ87" s="77"/>
      <c r="BK87" s="77"/>
      <c r="BL87" s="77"/>
      <c r="BM87" s="77"/>
      <c r="BN87" s="77"/>
      <c r="BO87" s="77"/>
      <c r="BP87" s="77"/>
      <c r="BQ87" s="77"/>
      <c r="BR87" s="77"/>
      <c r="BS87" s="77"/>
      <c r="BT87" s="77"/>
    </row>
    <row r="88" spans="1:72" s="87" customFormat="1">
      <c r="A88" s="3">
        <v>1</v>
      </c>
      <c r="B88" s="3">
        <v>2</v>
      </c>
      <c r="C88" s="4">
        <v>3</v>
      </c>
      <c r="D88" s="3">
        <v>4</v>
      </c>
      <c r="E88" s="3">
        <v>5</v>
      </c>
      <c r="F88" s="3">
        <v>6</v>
      </c>
      <c r="G88" s="3">
        <v>7</v>
      </c>
      <c r="H88" s="3">
        <v>8</v>
      </c>
      <c r="I88" s="3">
        <v>9</v>
      </c>
      <c r="J88" s="4">
        <v>10</v>
      </c>
      <c r="K88" s="4">
        <v>11</v>
      </c>
      <c r="L88" s="4">
        <v>12</v>
      </c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77"/>
      <c r="BA88" s="77"/>
      <c r="BB88" s="77"/>
      <c r="BC88" s="77"/>
      <c r="BD88" s="77"/>
      <c r="BE88" s="77"/>
      <c r="BF88" s="77"/>
      <c r="BG88" s="77"/>
      <c r="BH88" s="77"/>
      <c r="BI88" s="77"/>
      <c r="BJ88" s="77"/>
      <c r="BK88" s="77"/>
      <c r="BL88" s="77"/>
      <c r="BM88" s="77"/>
      <c r="BN88" s="77"/>
      <c r="BO88" s="77"/>
      <c r="BP88" s="77"/>
      <c r="BQ88" s="77"/>
      <c r="BR88" s="77"/>
      <c r="BS88" s="77"/>
      <c r="BT88" s="77"/>
    </row>
    <row r="89" spans="1:72" s="87" customFormat="1">
      <c r="A89" s="5">
        <v>1</v>
      </c>
      <c r="B89" s="6" t="s">
        <v>57</v>
      </c>
      <c r="C89" s="7" t="s">
        <v>15</v>
      </c>
      <c r="D89" s="8" t="s">
        <v>111</v>
      </c>
      <c r="E89" s="7" t="s">
        <v>36</v>
      </c>
      <c r="F89" s="9">
        <v>2</v>
      </c>
      <c r="G89" s="10"/>
      <c r="H89" s="71"/>
      <c r="I89" s="72"/>
      <c r="J89" s="71"/>
      <c r="K89" s="93"/>
      <c r="L89" s="93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7"/>
      <c r="BG89" s="77"/>
      <c r="BH89" s="77"/>
      <c r="BI89" s="77"/>
      <c r="BJ89" s="77"/>
      <c r="BK89" s="77"/>
      <c r="BL89" s="77"/>
      <c r="BM89" s="77"/>
      <c r="BN89" s="77"/>
      <c r="BO89" s="77"/>
      <c r="BP89" s="77"/>
      <c r="BQ89" s="77"/>
      <c r="BR89" s="77"/>
      <c r="BS89" s="77"/>
      <c r="BT89" s="77"/>
    </row>
    <row r="90" spans="1:72">
      <c r="A90" s="95"/>
      <c r="B90" s="60"/>
      <c r="C90" s="60"/>
      <c r="D90" s="96"/>
      <c r="E90" s="60"/>
      <c r="F90" s="101" t="s">
        <v>28</v>
      </c>
      <c r="G90" s="2" t="s">
        <v>13</v>
      </c>
      <c r="H90" s="102"/>
      <c r="I90" s="103" t="s">
        <v>14</v>
      </c>
      <c r="J90" s="102"/>
      <c r="K90" s="99"/>
      <c r="L90" s="99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  <c r="BJ90" s="77"/>
      <c r="BK90" s="77"/>
      <c r="BL90" s="77"/>
      <c r="BM90" s="77"/>
      <c r="BN90" s="77"/>
      <c r="BO90" s="77"/>
      <c r="BP90" s="77"/>
      <c r="BQ90" s="77"/>
      <c r="BR90" s="77"/>
      <c r="BS90" s="77"/>
      <c r="BT90" s="77"/>
    </row>
    <row r="91" spans="1:72">
      <c r="A91" s="82"/>
      <c r="B91" s="82"/>
      <c r="C91" s="82"/>
      <c r="D91" s="86"/>
      <c r="E91" s="82"/>
      <c r="F91" s="82"/>
      <c r="G91" s="82"/>
      <c r="H91" s="83"/>
      <c r="I91" s="84"/>
      <c r="J91" s="84"/>
      <c r="K91" s="85"/>
      <c r="L91" s="85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  <c r="BJ91" s="77"/>
      <c r="BK91" s="77"/>
      <c r="BL91" s="77"/>
      <c r="BM91" s="77"/>
      <c r="BN91" s="77"/>
      <c r="BO91" s="77"/>
      <c r="BP91" s="77"/>
      <c r="BQ91" s="77"/>
      <c r="BR91" s="77"/>
      <c r="BS91" s="77"/>
      <c r="BT91" s="77"/>
    </row>
    <row r="92" spans="1:72" s="87" customFormat="1">
      <c r="A92" s="82"/>
      <c r="B92" s="82"/>
      <c r="C92" s="82"/>
      <c r="D92" s="86"/>
      <c r="E92" s="82"/>
      <c r="F92" s="82"/>
      <c r="G92" s="82"/>
      <c r="H92" s="83"/>
      <c r="I92" s="84"/>
      <c r="J92" s="84"/>
      <c r="K92" s="85"/>
      <c r="L92" s="104"/>
      <c r="M92" s="105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  <c r="BJ92" s="77"/>
      <c r="BK92" s="77"/>
      <c r="BL92" s="77"/>
      <c r="BM92" s="77"/>
      <c r="BN92" s="77"/>
      <c r="BO92" s="77"/>
      <c r="BP92" s="77"/>
      <c r="BQ92" s="77"/>
      <c r="BR92" s="77"/>
      <c r="BS92" s="77"/>
      <c r="BT92" s="77"/>
    </row>
    <row r="93" spans="1:72" s="87" customFormat="1">
      <c r="A93" s="88" t="str">
        <f>CONCATENATE("Moduł ", SUM(COUNTIF(A$1:A92,"Lp."),1), " nie gorszy niż w katalogu ", "Tusnovics Instruments Sp. z o.o")</f>
        <v>Moduł 7 nie gorszy niż w katalogu Tusnovics Instruments Sp. z o.o</v>
      </c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106"/>
      <c r="M93" s="115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  <c r="AT93" s="114"/>
      <c r="AU93" s="114"/>
      <c r="AV93" s="114"/>
      <c r="AW93" s="114"/>
      <c r="AX93" s="114"/>
      <c r="AY93" s="114"/>
      <c r="AZ93" s="77"/>
      <c r="BA93" s="77"/>
      <c r="BB93" s="77"/>
      <c r="BC93" s="77"/>
      <c r="BD93" s="77"/>
      <c r="BE93" s="77"/>
      <c r="BF93" s="77"/>
      <c r="BG93" s="77"/>
      <c r="BH93" s="77"/>
      <c r="BI93" s="77"/>
      <c r="BJ93" s="77"/>
      <c r="BK93" s="77"/>
      <c r="BL93" s="77"/>
      <c r="BM93" s="77"/>
      <c r="BN93" s="77"/>
      <c r="BO93" s="77"/>
      <c r="BP93" s="77"/>
      <c r="BQ93" s="77"/>
      <c r="BR93" s="77"/>
      <c r="BS93" s="77"/>
      <c r="BT93" s="77"/>
    </row>
    <row r="94" spans="1:72" s="87" customFormat="1" ht="48">
      <c r="A94" s="1" t="s">
        <v>2</v>
      </c>
      <c r="B94" s="1" t="s">
        <v>3</v>
      </c>
      <c r="C94" s="2" t="s">
        <v>4</v>
      </c>
      <c r="D94" s="2" t="s">
        <v>5</v>
      </c>
      <c r="E94" s="1" t="s">
        <v>6</v>
      </c>
      <c r="F94" s="2" t="s">
        <v>7</v>
      </c>
      <c r="G94" s="2" t="s">
        <v>8</v>
      </c>
      <c r="H94" s="2" t="s">
        <v>9</v>
      </c>
      <c r="I94" s="2" t="s">
        <v>10</v>
      </c>
      <c r="J94" s="2" t="s">
        <v>11</v>
      </c>
      <c r="K94" s="57" t="s">
        <v>12</v>
      </c>
      <c r="L94" s="57" t="s">
        <v>128</v>
      </c>
      <c r="M94" s="115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77"/>
      <c r="BA94" s="77"/>
      <c r="BB94" s="77"/>
      <c r="BC94" s="77"/>
      <c r="BD94" s="77"/>
      <c r="BE94" s="77"/>
      <c r="BF94" s="77"/>
      <c r="BG94" s="77"/>
      <c r="BH94" s="77"/>
      <c r="BI94" s="77"/>
      <c r="BJ94" s="77"/>
      <c r="BK94" s="77"/>
      <c r="BL94" s="77"/>
      <c r="BM94" s="77"/>
      <c r="BN94" s="77"/>
      <c r="BO94" s="77"/>
      <c r="BP94" s="77"/>
      <c r="BQ94" s="77"/>
      <c r="BR94" s="77"/>
      <c r="BS94" s="77"/>
      <c r="BT94" s="77"/>
    </row>
    <row r="95" spans="1:72" s="87" customFormat="1">
      <c r="A95" s="3">
        <v>1</v>
      </c>
      <c r="B95" s="3">
        <v>2</v>
      </c>
      <c r="C95" s="4">
        <v>3</v>
      </c>
      <c r="D95" s="3">
        <v>4</v>
      </c>
      <c r="E95" s="3">
        <v>5</v>
      </c>
      <c r="F95" s="3">
        <v>6</v>
      </c>
      <c r="G95" s="3">
        <v>7</v>
      </c>
      <c r="H95" s="3">
        <v>8</v>
      </c>
      <c r="I95" s="3">
        <v>9</v>
      </c>
      <c r="J95" s="4">
        <v>10</v>
      </c>
      <c r="K95" s="4">
        <v>11</v>
      </c>
      <c r="L95" s="4">
        <v>12</v>
      </c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77"/>
      <c r="BA95" s="77"/>
      <c r="BB95" s="77"/>
      <c r="BC95" s="77"/>
      <c r="BD95" s="77"/>
      <c r="BE95" s="77"/>
      <c r="BF95" s="77"/>
      <c r="BG95" s="77"/>
      <c r="BH95" s="77"/>
      <c r="BI95" s="77"/>
      <c r="BJ95" s="77"/>
      <c r="BK95" s="77"/>
      <c r="BL95" s="77"/>
      <c r="BM95" s="77"/>
      <c r="BN95" s="77"/>
      <c r="BO95" s="77"/>
      <c r="BP95" s="77"/>
      <c r="BQ95" s="77"/>
      <c r="BR95" s="77"/>
      <c r="BS95" s="77"/>
      <c r="BT95" s="77"/>
    </row>
    <row r="96" spans="1:72" s="87" customFormat="1" ht="25.5">
      <c r="A96" s="5">
        <v>1</v>
      </c>
      <c r="B96" s="6" t="s">
        <v>122</v>
      </c>
      <c r="C96" s="7" t="s">
        <v>15</v>
      </c>
      <c r="D96" s="8" t="s">
        <v>123</v>
      </c>
      <c r="E96" s="7" t="s">
        <v>124</v>
      </c>
      <c r="F96" s="9">
        <v>2</v>
      </c>
      <c r="G96" s="10"/>
      <c r="H96" s="71"/>
      <c r="I96" s="72"/>
      <c r="J96" s="71"/>
      <c r="K96" s="93"/>
      <c r="L96" s="93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77"/>
      <c r="BH96" s="77"/>
      <c r="BI96" s="77"/>
      <c r="BJ96" s="77"/>
      <c r="BK96" s="77"/>
      <c r="BL96" s="77"/>
      <c r="BM96" s="77"/>
      <c r="BN96" s="77"/>
      <c r="BO96" s="77"/>
      <c r="BP96" s="77"/>
      <c r="BQ96" s="77"/>
      <c r="BR96" s="77"/>
      <c r="BS96" s="77"/>
      <c r="BT96" s="77"/>
    </row>
    <row r="97" spans="1:72" s="87" customFormat="1">
      <c r="A97" s="95"/>
      <c r="B97" s="60"/>
      <c r="C97" s="60"/>
      <c r="D97" s="96"/>
      <c r="E97" s="60"/>
      <c r="F97" s="101" t="s">
        <v>28</v>
      </c>
      <c r="G97" s="2" t="s">
        <v>13</v>
      </c>
      <c r="H97" s="102"/>
      <c r="I97" s="103" t="s">
        <v>14</v>
      </c>
      <c r="J97" s="102"/>
      <c r="K97" s="99"/>
      <c r="L97" s="99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7"/>
      <c r="AW97" s="77"/>
      <c r="AX97" s="77"/>
      <c r="AY97" s="77"/>
      <c r="AZ97" s="77"/>
      <c r="BA97" s="77"/>
      <c r="BB97" s="77"/>
      <c r="BC97" s="77"/>
      <c r="BD97" s="77"/>
      <c r="BE97" s="77"/>
      <c r="BF97" s="77"/>
      <c r="BG97" s="77"/>
      <c r="BH97" s="77"/>
      <c r="BI97" s="77"/>
      <c r="BJ97" s="77"/>
      <c r="BK97" s="77"/>
      <c r="BL97" s="77"/>
      <c r="BM97" s="77"/>
      <c r="BN97" s="77"/>
      <c r="BO97" s="77"/>
      <c r="BP97" s="77"/>
      <c r="BQ97" s="77"/>
      <c r="BR97" s="77"/>
      <c r="BS97" s="77"/>
      <c r="BT97" s="77"/>
    </row>
    <row r="98" spans="1:72" s="87" customFormat="1">
      <c r="A98" s="82"/>
      <c r="B98" s="82"/>
      <c r="C98" s="82"/>
      <c r="D98" s="86"/>
      <c r="E98" s="82"/>
      <c r="F98" s="82"/>
      <c r="G98" s="82"/>
      <c r="H98" s="83"/>
      <c r="I98" s="84"/>
      <c r="J98" s="84"/>
      <c r="K98" s="85"/>
      <c r="L98" s="85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  <c r="AX98" s="77"/>
      <c r="AY98" s="77"/>
      <c r="AZ98" s="77"/>
      <c r="BA98" s="77"/>
      <c r="BB98" s="77"/>
      <c r="BC98" s="77"/>
      <c r="BD98" s="77"/>
      <c r="BE98" s="77"/>
      <c r="BF98" s="77"/>
      <c r="BG98" s="77"/>
      <c r="BH98" s="77"/>
      <c r="BI98" s="77"/>
      <c r="BJ98" s="77"/>
      <c r="BK98" s="77"/>
      <c r="BL98" s="77"/>
      <c r="BM98" s="77"/>
      <c r="BN98" s="77"/>
      <c r="BO98" s="77"/>
      <c r="BP98" s="77"/>
      <c r="BQ98" s="77"/>
      <c r="BR98" s="77"/>
      <c r="BS98" s="77"/>
      <c r="BT98" s="77"/>
    </row>
    <row r="99" spans="1:72" s="87" customFormat="1">
      <c r="A99" s="82"/>
      <c r="B99" s="82"/>
      <c r="C99" s="82"/>
      <c r="D99" s="86"/>
      <c r="E99" s="82"/>
      <c r="F99" s="82"/>
      <c r="G99" s="82"/>
      <c r="H99" s="83"/>
      <c r="I99" s="84"/>
      <c r="J99" s="84"/>
      <c r="K99" s="85"/>
      <c r="L99" s="85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  <c r="BJ99" s="77"/>
      <c r="BK99" s="77"/>
      <c r="BL99" s="77"/>
      <c r="BM99" s="77"/>
      <c r="BN99" s="77"/>
      <c r="BO99" s="77"/>
      <c r="BP99" s="77"/>
      <c r="BQ99" s="77"/>
      <c r="BR99" s="77"/>
      <c r="BS99" s="77"/>
      <c r="BT99" s="77"/>
    </row>
    <row r="100" spans="1:72" s="87" customFormat="1">
      <c r="A100" s="88" t="str">
        <f>CONCATENATE("Moduł ", SUM(COUNTIF(A$1:A99,"Lp."),1), " nie gorszy niż w katalogu ", "SterBios Sp. z o. o.")</f>
        <v>Moduł 8 nie gorszy niż w katalogu SterBios Sp. z o. o.</v>
      </c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90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  <c r="AT100" s="114"/>
      <c r="AU100" s="114"/>
      <c r="AV100" s="114"/>
      <c r="AW100" s="114"/>
      <c r="AX100" s="114"/>
      <c r="AY100" s="114"/>
      <c r="AZ100" s="77"/>
      <c r="BA100" s="77"/>
      <c r="BB100" s="77"/>
      <c r="BC100" s="77"/>
      <c r="BD100" s="77"/>
      <c r="BE100" s="77"/>
      <c r="BF100" s="77"/>
      <c r="BG100" s="77"/>
      <c r="BH100" s="77"/>
      <c r="BI100" s="77"/>
      <c r="BJ100" s="77"/>
      <c r="BK100" s="77"/>
      <c r="BL100" s="77"/>
      <c r="BM100" s="77"/>
      <c r="BN100" s="77"/>
      <c r="BO100" s="77"/>
      <c r="BP100" s="77"/>
      <c r="BQ100" s="77"/>
      <c r="BR100" s="77"/>
      <c r="BS100" s="77"/>
      <c r="BT100" s="77"/>
    </row>
    <row r="101" spans="1:72" s="87" customFormat="1" ht="48">
      <c r="A101" s="1" t="s">
        <v>2</v>
      </c>
      <c r="B101" s="1" t="s">
        <v>3</v>
      </c>
      <c r="C101" s="2" t="s">
        <v>4</v>
      </c>
      <c r="D101" s="2" t="s">
        <v>5</v>
      </c>
      <c r="E101" s="1" t="s">
        <v>6</v>
      </c>
      <c r="F101" s="2" t="s">
        <v>7</v>
      </c>
      <c r="G101" s="2" t="s">
        <v>8</v>
      </c>
      <c r="H101" s="2" t="s">
        <v>9</v>
      </c>
      <c r="I101" s="2" t="s">
        <v>10</v>
      </c>
      <c r="J101" s="2" t="s">
        <v>11</v>
      </c>
      <c r="K101" s="57" t="s">
        <v>12</v>
      </c>
      <c r="L101" s="57" t="s">
        <v>128</v>
      </c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4"/>
      <c r="AR101" s="114"/>
      <c r="AS101" s="114"/>
      <c r="AT101" s="114"/>
      <c r="AU101" s="114"/>
      <c r="AV101" s="114"/>
      <c r="AW101" s="114"/>
      <c r="AX101" s="114"/>
      <c r="AY101" s="114"/>
      <c r="AZ101" s="77"/>
      <c r="BA101" s="77"/>
      <c r="BB101" s="77"/>
      <c r="BC101" s="77"/>
      <c r="BD101" s="77"/>
      <c r="BE101" s="77"/>
      <c r="BF101" s="77"/>
      <c r="BG101" s="77"/>
      <c r="BH101" s="77"/>
      <c r="BI101" s="77"/>
      <c r="BJ101" s="77"/>
      <c r="BK101" s="77"/>
      <c r="BL101" s="77"/>
      <c r="BM101" s="77"/>
      <c r="BN101" s="77"/>
      <c r="BO101" s="77"/>
      <c r="BP101" s="77"/>
      <c r="BQ101" s="77"/>
      <c r="BR101" s="77"/>
      <c r="BS101" s="77"/>
      <c r="BT101" s="77"/>
    </row>
    <row r="102" spans="1:72" s="87" customFormat="1">
      <c r="A102" s="3">
        <v>1</v>
      </c>
      <c r="B102" s="3">
        <v>2</v>
      </c>
      <c r="C102" s="4">
        <v>3</v>
      </c>
      <c r="D102" s="3">
        <v>4</v>
      </c>
      <c r="E102" s="3">
        <v>5</v>
      </c>
      <c r="F102" s="3">
        <v>6</v>
      </c>
      <c r="G102" s="3">
        <v>7</v>
      </c>
      <c r="H102" s="3">
        <v>8</v>
      </c>
      <c r="I102" s="3">
        <v>9</v>
      </c>
      <c r="J102" s="4">
        <v>10</v>
      </c>
      <c r="K102" s="4">
        <v>11</v>
      </c>
      <c r="L102" s="4">
        <v>12</v>
      </c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77"/>
      <c r="BA102" s="77"/>
      <c r="BB102" s="77"/>
      <c r="BC102" s="77"/>
      <c r="BD102" s="77"/>
      <c r="BE102" s="77"/>
      <c r="BF102" s="77"/>
      <c r="BG102" s="77"/>
      <c r="BH102" s="77"/>
      <c r="BI102" s="77"/>
      <c r="BJ102" s="77"/>
      <c r="BK102" s="77"/>
      <c r="BL102" s="77"/>
      <c r="BM102" s="77"/>
      <c r="BN102" s="77"/>
      <c r="BO102" s="77"/>
      <c r="BP102" s="77"/>
      <c r="BQ102" s="77"/>
      <c r="BR102" s="77"/>
      <c r="BS102" s="77"/>
      <c r="BT102" s="77"/>
    </row>
    <row r="103" spans="1:72" s="87" customFormat="1" ht="89.25">
      <c r="A103" s="5">
        <v>1</v>
      </c>
      <c r="B103" s="6" t="s">
        <v>125</v>
      </c>
      <c r="C103" s="7" t="s">
        <v>15</v>
      </c>
      <c r="D103" s="8" t="s">
        <v>126</v>
      </c>
      <c r="E103" s="7" t="s">
        <v>127</v>
      </c>
      <c r="F103" s="9">
        <v>1</v>
      </c>
      <c r="G103" s="10"/>
      <c r="H103" s="71"/>
      <c r="I103" s="72"/>
      <c r="J103" s="71"/>
      <c r="K103" s="93"/>
      <c r="L103" s="93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  <c r="AX103" s="77"/>
      <c r="AY103" s="77"/>
      <c r="AZ103" s="77"/>
      <c r="BA103" s="77"/>
      <c r="BB103" s="77"/>
      <c r="BC103" s="77"/>
      <c r="BD103" s="77"/>
      <c r="BE103" s="77"/>
      <c r="BF103" s="77"/>
      <c r="BG103" s="77"/>
      <c r="BH103" s="77"/>
      <c r="BI103" s="77"/>
      <c r="BJ103" s="77"/>
      <c r="BK103" s="77"/>
      <c r="BL103" s="77"/>
      <c r="BM103" s="77"/>
      <c r="BN103" s="77"/>
      <c r="BO103" s="77"/>
      <c r="BP103" s="77"/>
      <c r="BQ103" s="77"/>
      <c r="BR103" s="77"/>
      <c r="BS103" s="77"/>
      <c r="BT103" s="77"/>
    </row>
    <row r="104" spans="1:72">
      <c r="A104" s="95"/>
      <c r="B104" s="60"/>
      <c r="C104" s="60"/>
      <c r="D104" s="96"/>
      <c r="E104" s="60"/>
      <c r="F104" s="101" t="s">
        <v>28</v>
      </c>
      <c r="G104" s="2" t="s">
        <v>13</v>
      </c>
      <c r="H104" s="102"/>
      <c r="I104" s="103" t="s">
        <v>14</v>
      </c>
      <c r="J104" s="102"/>
      <c r="K104" s="99"/>
      <c r="L104" s="99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7"/>
      <c r="AW104" s="77"/>
      <c r="AX104" s="77"/>
      <c r="AY104" s="77"/>
      <c r="AZ104" s="77"/>
      <c r="BA104" s="77"/>
      <c r="BB104" s="77"/>
      <c r="BC104" s="77"/>
      <c r="BD104" s="77"/>
      <c r="BE104" s="77"/>
      <c r="BF104" s="77"/>
      <c r="BG104" s="77"/>
      <c r="BH104" s="77"/>
      <c r="BI104" s="77"/>
      <c r="BJ104" s="77"/>
      <c r="BK104" s="77"/>
      <c r="BL104" s="77"/>
      <c r="BM104" s="77"/>
      <c r="BN104" s="77"/>
      <c r="BO104" s="77"/>
      <c r="BP104" s="77"/>
      <c r="BQ104" s="77"/>
      <c r="BR104" s="77"/>
      <c r="BS104" s="77"/>
      <c r="BT104" s="77"/>
    </row>
    <row r="105" spans="1:72">
      <c r="A105" s="82"/>
      <c r="B105" s="82"/>
      <c r="C105" s="82"/>
      <c r="D105" s="86"/>
      <c r="E105" s="82"/>
      <c r="F105" s="82"/>
      <c r="G105" s="82"/>
      <c r="H105" s="83"/>
      <c r="I105" s="84"/>
      <c r="J105" s="84"/>
      <c r="K105" s="85"/>
      <c r="L105" s="85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77"/>
      <c r="AY105" s="77"/>
      <c r="AZ105" s="77"/>
      <c r="BA105" s="77"/>
      <c r="BB105" s="77"/>
      <c r="BC105" s="77"/>
      <c r="BD105" s="77"/>
      <c r="BE105" s="77"/>
      <c r="BF105" s="77"/>
      <c r="BG105" s="77"/>
      <c r="BH105" s="77"/>
      <c r="BI105" s="77"/>
      <c r="BJ105" s="77"/>
      <c r="BK105" s="77"/>
      <c r="BL105" s="77"/>
      <c r="BM105" s="77"/>
      <c r="BN105" s="77"/>
      <c r="BO105" s="77"/>
      <c r="BP105" s="77"/>
      <c r="BQ105" s="77"/>
      <c r="BR105" s="77"/>
      <c r="BS105" s="77"/>
      <c r="BT105" s="77"/>
    </row>
    <row r="106" spans="1:72" s="87" customFormat="1">
      <c r="A106" s="82"/>
      <c r="B106" s="82"/>
      <c r="C106" s="82"/>
      <c r="D106" s="86"/>
      <c r="E106" s="82"/>
      <c r="F106" s="82"/>
      <c r="G106" s="82"/>
      <c r="H106" s="83"/>
      <c r="I106" s="84"/>
      <c r="J106" s="84"/>
      <c r="K106" s="85"/>
      <c r="L106" s="85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AX106" s="77"/>
      <c r="AY106" s="77"/>
      <c r="AZ106" s="77"/>
      <c r="BA106" s="77"/>
      <c r="BB106" s="77"/>
      <c r="BC106" s="77"/>
      <c r="BD106" s="77"/>
      <c r="BE106" s="77"/>
      <c r="BF106" s="77"/>
      <c r="BG106" s="77"/>
      <c r="BH106" s="77"/>
      <c r="BI106" s="77"/>
      <c r="BJ106" s="77"/>
      <c r="BK106" s="77"/>
      <c r="BL106" s="77"/>
      <c r="BM106" s="77"/>
      <c r="BN106" s="77"/>
      <c r="BO106" s="77"/>
      <c r="BP106" s="77"/>
      <c r="BQ106" s="77"/>
      <c r="BR106" s="77"/>
      <c r="BS106" s="77"/>
      <c r="BT106" s="77"/>
    </row>
    <row r="107" spans="1:72" s="87" customFormat="1">
      <c r="A107" s="88" t="str">
        <f>CONCATENATE("Moduł ", SUM(COUNTIF(A$1:A106,"Lp."),1), " nie gorszy niż w katalogu ", "Nuscana")</f>
        <v>Moduł 9 nie gorszy niż w katalogu Nuscana</v>
      </c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90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77"/>
      <c r="BA107" s="77"/>
      <c r="BB107" s="77"/>
      <c r="BC107" s="77"/>
      <c r="BD107" s="77"/>
      <c r="BE107" s="77"/>
      <c r="BF107" s="77"/>
      <c r="BG107" s="77"/>
      <c r="BH107" s="77"/>
      <c r="BI107" s="77"/>
      <c r="BJ107" s="77"/>
      <c r="BK107" s="77"/>
      <c r="BL107" s="77"/>
      <c r="BM107" s="77"/>
      <c r="BN107" s="77"/>
      <c r="BO107" s="77"/>
      <c r="BP107" s="77"/>
      <c r="BQ107" s="77"/>
      <c r="BR107" s="77"/>
      <c r="BS107" s="77"/>
      <c r="BT107" s="77"/>
    </row>
    <row r="108" spans="1:72" s="87" customFormat="1" ht="48">
      <c r="A108" s="1" t="s">
        <v>2</v>
      </c>
      <c r="B108" s="1" t="s">
        <v>3</v>
      </c>
      <c r="C108" s="2" t="s">
        <v>4</v>
      </c>
      <c r="D108" s="2" t="s">
        <v>5</v>
      </c>
      <c r="E108" s="1" t="s">
        <v>6</v>
      </c>
      <c r="F108" s="2" t="s">
        <v>7</v>
      </c>
      <c r="G108" s="2" t="s">
        <v>8</v>
      </c>
      <c r="H108" s="2" t="s">
        <v>9</v>
      </c>
      <c r="I108" s="2" t="s">
        <v>10</v>
      </c>
      <c r="J108" s="2" t="s">
        <v>11</v>
      </c>
      <c r="K108" s="57" t="s">
        <v>12</v>
      </c>
      <c r="L108" s="57" t="s">
        <v>128</v>
      </c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77"/>
      <c r="BA108" s="77"/>
      <c r="BB108" s="77"/>
      <c r="BC108" s="77"/>
      <c r="BD108" s="77"/>
      <c r="BE108" s="77"/>
      <c r="BF108" s="77"/>
      <c r="BG108" s="77"/>
      <c r="BH108" s="77"/>
      <c r="BI108" s="77"/>
      <c r="BJ108" s="77"/>
      <c r="BK108" s="77"/>
      <c r="BL108" s="77"/>
      <c r="BM108" s="77"/>
      <c r="BN108" s="77"/>
      <c r="BO108" s="77"/>
      <c r="BP108" s="77"/>
      <c r="BQ108" s="77"/>
      <c r="BR108" s="77"/>
      <c r="BS108" s="77"/>
      <c r="BT108" s="77"/>
    </row>
    <row r="109" spans="1:72" s="87" customFormat="1">
      <c r="A109" s="3">
        <v>1</v>
      </c>
      <c r="B109" s="3">
        <v>2</v>
      </c>
      <c r="C109" s="4">
        <v>3</v>
      </c>
      <c r="D109" s="3">
        <v>4</v>
      </c>
      <c r="E109" s="3">
        <v>5</v>
      </c>
      <c r="F109" s="3">
        <v>6</v>
      </c>
      <c r="G109" s="3">
        <v>7</v>
      </c>
      <c r="H109" s="3">
        <v>8</v>
      </c>
      <c r="I109" s="3">
        <v>9</v>
      </c>
      <c r="J109" s="4">
        <v>10</v>
      </c>
      <c r="K109" s="4">
        <v>11</v>
      </c>
      <c r="L109" s="4">
        <v>12</v>
      </c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91"/>
      <c r="AT109" s="91"/>
      <c r="AU109" s="91"/>
      <c r="AV109" s="91"/>
      <c r="AW109" s="91"/>
      <c r="AX109" s="91"/>
      <c r="AY109" s="91"/>
      <c r="AZ109" s="77"/>
      <c r="BA109" s="77"/>
      <c r="BB109" s="77"/>
      <c r="BC109" s="77"/>
      <c r="BD109" s="77"/>
      <c r="BE109" s="77"/>
      <c r="BF109" s="77"/>
      <c r="BG109" s="77"/>
      <c r="BH109" s="77"/>
      <c r="BI109" s="77"/>
      <c r="BJ109" s="77"/>
      <c r="BK109" s="77"/>
      <c r="BL109" s="77"/>
      <c r="BM109" s="77"/>
      <c r="BN109" s="77"/>
      <c r="BO109" s="77"/>
      <c r="BP109" s="77"/>
      <c r="BQ109" s="77"/>
      <c r="BR109" s="77"/>
      <c r="BS109" s="77"/>
      <c r="BT109" s="77"/>
    </row>
    <row r="110" spans="1:72" s="87" customFormat="1" ht="102">
      <c r="A110" s="124">
        <v>1</v>
      </c>
      <c r="B110" s="125">
        <v>510621</v>
      </c>
      <c r="C110" s="126" t="s">
        <v>15</v>
      </c>
      <c r="D110" s="127" t="s">
        <v>59</v>
      </c>
      <c r="E110" s="126" t="s">
        <v>58</v>
      </c>
      <c r="F110" s="128">
        <v>1</v>
      </c>
      <c r="G110" s="10"/>
      <c r="H110" s="10"/>
      <c r="I110" s="73"/>
      <c r="J110" s="71"/>
      <c r="K110" s="93"/>
      <c r="L110" s="93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  <c r="AP110" s="77"/>
      <c r="AQ110" s="77"/>
      <c r="AR110" s="77"/>
      <c r="AS110" s="77"/>
      <c r="AT110" s="77"/>
      <c r="AU110" s="77"/>
      <c r="AV110" s="77"/>
      <c r="AW110" s="77"/>
      <c r="AX110" s="77"/>
      <c r="AY110" s="77"/>
      <c r="AZ110" s="77"/>
      <c r="BA110" s="77"/>
      <c r="BB110" s="77"/>
      <c r="BC110" s="77"/>
      <c r="BD110" s="77"/>
      <c r="BE110" s="77"/>
      <c r="BF110" s="77"/>
      <c r="BG110" s="77"/>
      <c r="BH110" s="77"/>
      <c r="BI110" s="77"/>
      <c r="BJ110" s="77"/>
      <c r="BK110" s="77"/>
      <c r="BL110" s="77"/>
      <c r="BM110" s="77"/>
      <c r="BN110" s="77"/>
      <c r="BO110" s="77"/>
      <c r="BP110" s="77"/>
      <c r="BQ110" s="77"/>
      <c r="BR110" s="77"/>
      <c r="BS110" s="77"/>
      <c r="BT110" s="77"/>
    </row>
    <row r="111" spans="1:72" s="87" customFormat="1" ht="102">
      <c r="A111" s="5">
        <v>2</v>
      </c>
      <c r="B111" s="6">
        <v>510631</v>
      </c>
      <c r="C111" s="7" t="s">
        <v>15</v>
      </c>
      <c r="D111" s="8" t="s">
        <v>60</v>
      </c>
      <c r="E111" s="7" t="s">
        <v>58</v>
      </c>
      <c r="F111" s="9">
        <v>1</v>
      </c>
      <c r="G111" s="10"/>
      <c r="H111" s="10"/>
      <c r="I111" s="73"/>
      <c r="J111" s="71"/>
      <c r="K111" s="93"/>
      <c r="L111" s="93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  <c r="AP111" s="77"/>
      <c r="AQ111" s="77"/>
      <c r="AR111" s="77"/>
      <c r="AS111" s="77"/>
      <c r="AT111" s="77"/>
      <c r="AU111" s="77"/>
      <c r="AV111" s="77"/>
      <c r="AW111" s="77"/>
      <c r="AX111" s="77"/>
      <c r="AY111" s="77"/>
      <c r="AZ111" s="77"/>
      <c r="BA111" s="77"/>
      <c r="BB111" s="77"/>
      <c r="BC111" s="77"/>
      <c r="BD111" s="77"/>
      <c r="BE111" s="77"/>
      <c r="BF111" s="77"/>
      <c r="BG111" s="77"/>
      <c r="BH111" s="77"/>
      <c r="BI111" s="77"/>
      <c r="BJ111" s="77"/>
      <c r="BK111" s="77"/>
      <c r="BL111" s="77"/>
      <c r="BM111" s="77"/>
      <c r="BN111" s="77"/>
      <c r="BO111" s="77"/>
      <c r="BP111" s="77"/>
      <c r="BQ111" s="77"/>
      <c r="BR111" s="77"/>
      <c r="BS111" s="77"/>
      <c r="BT111" s="77"/>
    </row>
    <row r="112" spans="1:72">
      <c r="A112" s="95"/>
      <c r="B112" s="60"/>
      <c r="C112" s="60"/>
      <c r="D112" s="96"/>
      <c r="E112" s="60"/>
      <c r="F112" s="101" t="s">
        <v>28</v>
      </c>
      <c r="G112" s="2" t="s">
        <v>13</v>
      </c>
      <c r="H112" s="102"/>
      <c r="I112" s="103" t="s">
        <v>14</v>
      </c>
      <c r="J112" s="102"/>
      <c r="K112" s="99"/>
      <c r="L112" s="99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  <c r="AP112" s="77"/>
      <c r="AQ112" s="77"/>
      <c r="AR112" s="77"/>
      <c r="AS112" s="77"/>
      <c r="AT112" s="77"/>
      <c r="AU112" s="77"/>
      <c r="AV112" s="77"/>
      <c r="AW112" s="77"/>
      <c r="AX112" s="77"/>
      <c r="AY112" s="77"/>
      <c r="AZ112" s="77"/>
      <c r="BA112" s="77"/>
      <c r="BB112" s="77"/>
      <c r="BC112" s="77"/>
      <c r="BD112" s="77"/>
      <c r="BE112" s="77"/>
      <c r="BF112" s="77"/>
      <c r="BG112" s="77"/>
      <c r="BH112" s="77"/>
      <c r="BI112" s="77"/>
      <c r="BJ112" s="77"/>
      <c r="BK112" s="77"/>
      <c r="BL112" s="77"/>
      <c r="BM112" s="77"/>
      <c r="BN112" s="77"/>
      <c r="BO112" s="77"/>
      <c r="BP112" s="77"/>
      <c r="BQ112" s="77"/>
      <c r="BR112" s="77"/>
      <c r="BS112" s="77"/>
      <c r="BT112" s="77"/>
    </row>
    <row r="113" spans="1:72">
      <c r="A113" s="82"/>
      <c r="B113" s="82"/>
      <c r="C113" s="82"/>
      <c r="D113" s="86"/>
      <c r="E113" s="82"/>
      <c r="F113" s="82"/>
      <c r="G113" s="82"/>
      <c r="H113" s="83"/>
      <c r="I113" s="84"/>
      <c r="J113" s="84"/>
      <c r="K113" s="85"/>
      <c r="L113" s="85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  <c r="AP113" s="77"/>
      <c r="AQ113" s="77"/>
      <c r="AR113" s="77"/>
      <c r="AS113" s="77"/>
      <c r="AT113" s="77"/>
      <c r="AU113" s="77"/>
      <c r="AV113" s="77"/>
      <c r="AW113" s="77"/>
      <c r="AX113" s="77"/>
      <c r="AY113" s="77"/>
      <c r="AZ113" s="77"/>
      <c r="BA113" s="77"/>
      <c r="BB113" s="77"/>
      <c r="BC113" s="77"/>
      <c r="BD113" s="77"/>
      <c r="BE113" s="77"/>
      <c r="BF113" s="77"/>
      <c r="BG113" s="77"/>
      <c r="BH113" s="77"/>
      <c r="BI113" s="77"/>
      <c r="BJ113" s="77"/>
      <c r="BK113" s="77"/>
      <c r="BL113" s="77"/>
      <c r="BM113" s="77"/>
      <c r="BN113" s="77"/>
      <c r="BO113" s="77"/>
      <c r="BP113" s="77"/>
      <c r="BQ113" s="77"/>
      <c r="BR113" s="77"/>
      <c r="BS113" s="77"/>
      <c r="BT113" s="77"/>
    </row>
    <row r="114" spans="1:72">
      <c r="A114" s="88" t="s">
        <v>143</v>
      </c>
      <c r="B114" s="89"/>
      <c r="C114" s="89"/>
      <c r="D114" s="89"/>
      <c r="E114" s="107"/>
      <c r="F114" s="107"/>
      <c r="G114" s="107"/>
      <c r="H114" s="107"/>
      <c r="I114" s="107"/>
      <c r="J114" s="107"/>
      <c r="K114" s="89"/>
      <c r="L114" s="90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  <c r="AP114" s="77"/>
      <c r="AQ114" s="77"/>
      <c r="AR114" s="77"/>
      <c r="AS114" s="77"/>
      <c r="AT114" s="77"/>
      <c r="AU114" s="77"/>
      <c r="AV114" s="77"/>
      <c r="AW114" s="77"/>
      <c r="AX114" s="77"/>
      <c r="AY114" s="77"/>
      <c r="AZ114" s="77"/>
      <c r="BA114" s="77"/>
      <c r="BB114" s="77"/>
      <c r="BC114" s="77"/>
      <c r="BD114" s="77"/>
      <c r="BE114" s="77"/>
      <c r="BF114" s="77"/>
      <c r="BG114" s="77"/>
      <c r="BH114" s="77"/>
      <c r="BI114" s="77"/>
      <c r="BJ114" s="77"/>
      <c r="BK114" s="77"/>
      <c r="BL114" s="77"/>
      <c r="BM114" s="77"/>
      <c r="BN114" s="77"/>
      <c r="BO114" s="77"/>
      <c r="BP114" s="77"/>
      <c r="BQ114" s="77"/>
      <c r="BR114" s="77"/>
      <c r="BS114" s="77"/>
      <c r="BT114" s="77"/>
    </row>
    <row r="115" spans="1:72" ht="48">
      <c r="A115" s="1" t="s">
        <v>2</v>
      </c>
      <c r="B115" s="1" t="s">
        <v>3</v>
      </c>
      <c r="C115" s="2" t="s">
        <v>4</v>
      </c>
      <c r="D115" s="2" t="s">
        <v>5</v>
      </c>
      <c r="E115" s="1" t="s">
        <v>6</v>
      </c>
      <c r="F115" s="2" t="s">
        <v>7</v>
      </c>
      <c r="G115" s="2" t="s">
        <v>8</v>
      </c>
      <c r="H115" s="2" t="s">
        <v>9</v>
      </c>
      <c r="I115" s="2" t="s">
        <v>10</v>
      </c>
      <c r="J115" s="2" t="s">
        <v>11</v>
      </c>
      <c r="K115" s="57" t="s">
        <v>12</v>
      </c>
      <c r="L115" s="57" t="s">
        <v>128</v>
      </c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  <c r="AQ115" s="77"/>
      <c r="AR115" s="77"/>
      <c r="AS115" s="77"/>
      <c r="AT115" s="77"/>
      <c r="AU115" s="77"/>
      <c r="AV115" s="77"/>
      <c r="AW115" s="77"/>
      <c r="AX115" s="77"/>
      <c r="AY115" s="77"/>
      <c r="AZ115" s="77"/>
      <c r="BA115" s="77"/>
      <c r="BB115" s="77"/>
      <c r="BC115" s="77"/>
      <c r="BD115" s="77"/>
      <c r="BE115" s="77"/>
      <c r="BF115" s="77"/>
      <c r="BG115" s="77"/>
      <c r="BH115" s="77"/>
      <c r="BI115" s="77"/>
      <c r="BJ115" s="77"/>
      <c r="BK115" s="77"/>
      <c r="BL115" s="77"/>
      <c r="BM115" s="77"/>
      <c r="BN115" s="77"/>
      <c r="BO115" s="77"/>
      <c r="BP115" s="77"/>
      <c r="BQ115" s="77"/>
      <c r="BR115" s="77"/>
      <c r="BS115" s="77"/>
      <c r="BT115" s="77"/>
    </row>
    <row r="116" spans="1:72">
      <c r="A116" s="3">
        <v>1</v>
      </c>
      <c r="B116" s="3">
        <v>2</v>
      </c>
      <c r="C116" s="4">
        <v>3</v>
      </c>
      <c r="D116" s="3">
        <v>4</v>
      </c>
      <c r="E116" s="3">
        <v>5</v>
      </c>
      <c r="F116" s="3">
        <v>6</v>
      </c>
      <c r="G116" s="3">
        <v>7</v>
      </c>
      <c r="H116" s="3">
        <v>8</v>
      </c>
      <c r="I116" s="3">
        <v>9</v>
      </c>
      <c r="J116" s="4">
        <v>10</v>
      </c>
      <c r="K116" s="4">
        <v>11</v>
      </c>
      <c r="L116" s="4">
        <v>12</v>
      </c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  <c r="AP116" s="77"/>
      <c r="AQ116" s="77"/>
      <c r="AR116" s="77"/>
      <c r="AS116" s="77"/>
      <c r="AT116" s="77"/>
      <c r="AU116" s="77"/>
      <c r="AV116" s="77"/>
      <c r="AW116" s="77"/>
      <c r="AX116" s="77"/>
      <c r="AY116" s="77"/>
      <c r="AZ116" s="77"/>
      <c r="BA116" s="77"/>
      <c r="BB116" s="77"/>
      <c r="BC116" s="77"/>
      <c r="BD116" s="77"/>
      <c r="BE116" s="77"/>
      <c r="BF116" s="77"/>
      <c r="BG116" s="77"/>
      <c r="BH116" s="77"/>
      <c r="BI116" s="77"/>
      <c r="BJ116" s="77"/>
      <c r="BK116" s="77"/>
      <c r="BL116" s="77"/>
      <c r="BM116" s="77"/>
      <c r="BN116" s="77"/>
      <c r="BO116" s="77"/>
      <c r="BP116" s="77"/>
      <c r="BQ116" s="77"/>
      <c r="BR116" s="77"/>
      <c r="BS116" s="77"/>
      <c r="BT116" s="77"/>
    </row>
    <row r="117" spans="1:72" ht="38.25">
      <c r="A117" s="124" t="s">
        <v>144</v>
      </c>
      <c r="B117" s="125" t="s">
        <v>140</v>
      </c>
      <c r="C117" s="126" t="s">
        <v>15</v>
      </c>
      <c r="D117" s="127" t="s">
        <v>141</v>
      </c>
      <c r="E117" s="126" t="s">
        <v>142</v>
      </c>
      <c r="F117" s="128">
        <v>1</v>
      </c>
      <c r="G117" s="10"/>
      <c r="H117" s="71"/>
      <c r="I117" s="72"/>
      <c r="J117" s="71"/>
      <c r="K117" s="93"/>
      <c r="L117" s="93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  <c r="AP117" s="77"/>
      <c r="AQ117" s="77"/>
      <c r="AR117" s="77"/>
      <c r="AS117" s="77"/>
      <c r="AT117" s="77"/>
      <c r="AU117" s="77"/>
      <c r="AV117" s="77"/>
      <c r="AW117" s="77"/>
      <c r="AX117" s="77"/>
      <c r="AY117" s="77"/>
      <c r="AZ117" s="77"/>
      <c r="BA117" s="77"/>
      <c r="BB117" s="77"/>
      <c r="BC117" s="77"/>
      <c r="BD117" s="77"/>
      <c r="BE117" s="77"/>
      <c r="BF117" s="77"/>
      <c r="BG117" s="77"/>
      <c r="BH117" s="77"/>
      <c r="BI117" s="77"/>
      <c r="BJ117" s="77"/>
      <c r="BK117" s="77"/>
      <c r="BL117" s="77"/>
      <c r="BM117" s="77"/>
      <c r="BN117" s="77"/>
      <c r="BO117" s="77"/>
      <c r="BP117" s="77"/>
      <c r="BQ117" s="77"/>
      <c r="BR117" s="77"/>
      <c r="BS117" s="77"/>
      <c r="BT117" s="77"/>
    </row>
    <row r="118" spans="1:72" ht="63.75">
      <c r="A118" s="5" t="s">
        <v>157</v>
      </c>
      <c r="B118" s="6" t="s">
        <v>158</v>
      </c>
      <c r="C118" s="7" t="s">
        <v>15</v>
      </c>
      <c r="D118" s="8" t="s">
        <v>159</v>
      </c>
      <c r="E118" s="7" t="s">
        <v>160</v>
      </c>
      <c r="F118" s="9">
        <v>2</v>
      </c>
      <c r="G118" s="10"/>
      <c r="H118" s="71"/>
      <c r="I118" s="72"/>
      <c r="J118" s="71"/>
      <c r="K118" s="93"/>
      <c r="L118" s="93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  <c r="AQ118" s="77"/>
      <c r="AR118" s="77"/>
      <c r="AS118" s="77"/>
      <c r="AT118" s="77"/>
      <c r="AU118" s="77"/>
      <c r="AV118" s="77"/>
      <c r="AW118" s="77"/>
      <c r="AX118" s="77"/>
      <c r="AY118" s="77"/>
      <c r="AZ118" s="77"/>
      <c r="BA118" s="77"/>
      <c r="BB118" s="77"/>
      <c r="BC118" s="77"/>
      <c r="BD118" s="77"/>
      <c r="BE118" s="77"/>
      <c r="BF118" s="77"/>
      <c r="BG118" s="77"/>
      <c r="BH118" s="77"/>
      <c r="BI118" s="77"/>
      <c r="BJ118" s="77"/>
      <c r="BK118" s="77"/>
      <c r="BL118" s="77"/>
      <c r="BM118" s="77"/>
      <c r="BN118" s="77"/>
      <c r="BO118" s="77"/>
      <c r="BP118" s="77"/>
      <c r="BQ118" s="77"/>
      <c r="BR118" s="77"/>
      <c r="BS118" s="77"/>
      <c r="BT118" s="77"/>
    </row>
    <row r="119" spans="1:72">
      <c r="A119" s="58"/>
      <c r="B119" s="59"/>
      <c r="C119" s="64"/>
      <c r="D119" s="61"/>
      <c r="E119" s="60"/>
      <c r="F119" s="101" t="s">
        <v>28</v>
      </c>
      <c r="G119" s="2" t="s">
        <v>13</v>
      </c>
      <c r="H119" s="102"/>
      <c r="I119" s="103" t="s">
        <v>14</v>
      </c>
      <c r="J119" s="102"/>
      <c r="K119" s="85"/>
      <c r="L119" s="85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  <c r="AS119" s="77"/>
      <c r="AT119" s="77"/>
      <c r="AU119" s="77"/>
      <c r="AV119" s="77"/>
      <c r="AW119" s="77"/>
      <c r="AX119" s="77"/>
      <c r="AY119" s="77"/>
      <c r="AZ119" s="77"/>
      <c r="BA119" s="77"/>
      <c r="BB119" s="77"/>
      <c r="BC119" s="77"/>
      <c r="BD119" s="77"/>
      <c r="BE119" s="77"/>
      <c r="BF119" s="77"/>
      <c r="BG119" s="77"/>
      <c r="BH119" s="77"/>
      <c r="BI119" s="77"/>
      <c r="BJ119" s="77"/>
      <c r="BK119" s="77"/>
      <c r="BL119" s="77"/>
      <c r="BM119" s="77"/>
      <c r="BN119" s="77"/>
      <c r="BO119" s="77"/>
      <c r="BP119" s="77"/>
      <c r="BQ119" s="77"/>
      <c r="BR119" s="77"/>
      <c r="BS119" s="77"/>
      <c r="BT119" s="77"/>
    </row>
    <row r="120" spans="1:72">
      <c r="A120" s="58"/>
      <c r="B120" s="59"/>
      <c r="C120" s="64"/>
      <c r="D120" s="61"/>
      <c r="E120" s="60"/>
      <c r="F120" s="65"/>
      <c r="G120" s="66"/>
      <c r="H120" s="66"/>
      <c r="I120" s="67"/>
      <c r="J120" s="66"/>
      <c r="K120" s="85"/>
      <c r="L120" s="85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  <c r="AP120" s="77"/>
      <c r="AQ120" s="77"/>
      <c r="AR120" s="77"/>
      <c r="AS120" s="77"/>
      <c r="AT120" s="77"/>
      <c r="AU120" s="77"/>
      <c r="AV120" s="77"/>
      <c r="AW120" s="77"/>
      <c r="AX120" s="77"/>
      <c r="AY120" s="77"/>
      <c r="AZ120" s="77"/>
      <c r="BA120" s="77"/>
      <c r="BB120" s="77"/>
      <c r="BC120" s="77"/>
      <c r="BD120" s="77"/>
      <c r="BE120" s="77"/>
      <c r="BF120" s="77"/>
      <c r="BG120" s="77"/>
      <c r="BH120" s="77"/>
      <c r="BI120" s="77"/>
      <c r="BJ120" s="77"/>
      <c r="BK120" s="77"/>
      <c r="BL120" s="77"/>
      <c r="BM120" s="77"/>
      <c r="BN120" s="77"/>
      <c r="BO120" s="77"/>
      <c r="BP120" s="77"/>
      <c r="BQ120" s="77"/>
      <c r="BR120" s="77"/>
      <c r="BS120" s="77"/>
      <c r="BT120" s="77"/>
    </row>
    <row r="121" spans="1:72">
      <c r="A121" s="88" t="s">
        <v>145</v>
      </c>
      <c r="B121" s="89"/>
      <c r="C121" s="89"/>
      <c r="D121" s="89"/>
      <c r="E121" s="107"/>
      <c r="F121" s="107"/>
      <c r="G121" s="107"/>
      <c r="H121" s="107"/>
      <c r="I121" s="107"/>
      <c r="J121" s="107"/>
      <c r="K121" s="89"/>
      <c r="L121" s="90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  <c r="AP121" s="77"/>
      <c r="AQ121" s="77"/>
      <c r="AR121" s="77"/>
      <c r="AS121" s="77"/>
      <c r="AT121" s="77"/>
      <c r="AU121" s="77"/>
      <c r="AV121" s="77"/>
      <c r="AW121" s="77"/>
      <c r="AX121" s="77"/>
      <c r="AY121" s="77"/>
      <c r="AZ121" s="77"/>
      <c r="BA121" s="77"/>
      <c r="BB121" s="77"/>
      <c r="BC121" s="77"/>
      <c r="BD121" s="77"/>
      <c r="BE121" s="77"/>
      <c r="BF121" s="77"/>
      <c r="BG121" s="77"/>
      <c r="BH121" s="77"/>
      <c r="BI121" s="77"/>
      <c r="BJ121" s="77"/>
      <c r="BK121" s="77"/>
      <c r="BL121" s="77"/>
      <c r="BM121" s="77"/>
      <c r="BN121" s="77"/>
      <c r="BO121" s="77"/>
      <c r="BP121" s="77"/>
      <c r="BQ121" s="77"/>
      <c r="BR121" s="77"/>
      <c r="BS121" s="77"/>
      <c r="BT121" s="77"/>
    </row>
    <row r="122" spans="1:72" ht="48">
      <c r="A122" s="1" t="s">
        <v>2</v>
      </c>
      <c r="B122" s="1" t="s">
        <v>3</v>
      </c>
      <c r="C122" s="2" t="s">
        <v>4</v>
      </c>
      <c r="D122" s="2" t="s">
        <v>5</v>
      </c>
      <c r="E122" s="1" t="s">
        <v>6</v>
      </c>
      <c r="F122" s="2" t="s">
        <v>7</v>
      </c>
      <c r="G122" s="2" t="s">
        <v>8</v>
      </c>
      <c r="H122" s="2" t="s">
        <v>9</v>
      </c>
      <c r="I122" s="2" t="s">
        <v>10</v>
      </c>
      <c r="J122" s="2" t="s">
        <v>11</v>
      </c>
      <c r="K122" s="57" t="s">
        <v>12</v>
      </c>
      <c r="L122" s="57" t="s">
        <v>128</v>
      </c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  <c r="AP122" s="77"/>
      <c r="AQ122" s="77"/>
      <c r="AR122" s="77"/>
      <c r="AS122" s="77"/>
      <c r="AT122" s="77"/>
      <c r="AU122" s="77"/>
      <c r="AV122" s="77"/>
      <c r="AW122" s="77"/>
      <c r="AX122" s="77"/>
      <c r="AY122" s="77"/>
      <c r="AZ122" s="77"/>
      <c r="BA122" s="77"/>
      <c r="BB122" s="77"/>
      <c r="BC122" s="77"/>
      <c r="BD122" s="77"/>
      <c r="BE122" s="77"/>
      <c r="BF122" s="77"/>
      <c r="BG122" s="77"/>
      <c r="BH122" s="77"/>
      <c r="BI122" s="77"/>
      <c r="BJ122" s="77"/>
      <c r="BK122" s="77"/>
      <c r="BL122" s="77"/>
      <c r="BM122" s="77"/>
      <c r="BN122" s="77"/>
      <c r="BO122" s="77"/>
      <c r="BP122" s="77"/>
      <c r="BQ122" s="77"/>
      <c r="BR122" s="77"/>
      <c r="BS122" s="77"/>
      <c r="BT122" s="77"/>
    </row>
    <row r="123" spans="1:72">
      <c r="A123" s="3">
        <v>1</v>
      </c>
      <c r="B123" s="3">
        <v>2</v>
      </c>
      <c r="C123" s="4">
        <v>3</v>
      </c>
      <c r="D123" s="3">
        <v>4</v>
      </c>
      <c r="E123" s="3">
        <v>5</v>
      </c>
      <c r="F123" s="3">
        <v>6</v>
      </c>
      <c r="G123" s="3">
        <v>7</v>
      </c>
      <c r="H123" s="3">
        <v>8</v>
      </c>
      <c r="I123" s="3">
        <v>9</v>
      </c>
      <c r="J123" s="4">
        <v>10</v>
      </c>
      <c r="K123" s="4">
        <v>11</v>
      </c>
      <c r="L123" s="4">
        <v>12</v>
      </c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  <c r="AP123" s="77"/>
      <c r="AQ123" s="77"/>
      <c r="AR123" s="77"/>
      <c r="AS123" s="77"/>
      <c r="AT123" s="77"/>
      <c r="AU123" s="77"/>
      <c r="AV123" s="77"/>
      <c r="AW123" s="77"/>
      <c r="AX123" s="77"/>
      <c r="AY123" s="77"/>
      <c r="AZ123" s="77"/>
      <c r="BA123" s="77"/>
      <c r="BB123" s="77"/>
      <c r="BC123" s="77"/>
      <c r="BD123" s="77"/>
      <c r="BE123" s="77"/>
      <c r="BF123" s="77"/>
      <c r="BG123" s="77"/>
      <c r="BH123" s="77"/>
      <c r="BI123" s="77"/>
      <c r="BJ123" s="77"/>
      <c r="BK123" s="77"/>
      <c r="BL123" s="77"/>
      <c r="BM123" s="77"/>
      <c r="BN123" s="77"/>
      <c r="BO123" s="77"/>
      <c r="BP123" s="77"/>
      <c r="BQ123" s="77"/>
      <c r="BR123" s="77"/>
      <c r="BS123" s="77"/>
      <c r="BT123" s="77"/>
    </row>
    <row r="124" spans="1:72" s="78" customFormat="1" ht="38.25">
      <c r="A124" s="5">
        <v>1</v>
      </c>
      <c r="B124" s="6" t="s">
        <v>146</v>
      </c>
      <c r="C124" s="7" t="s">
        <v>15</v>
      </c>
      <c r="D124" s="8" t="s">
        <v>147</v>
      </c>
      <c r="E124" s="7" t="s">
        <v>148</v>
      </c>
      <c r="F124" s="9">
        <v>1</v>
      </c>
      <c r="G124" s="10"/>
      <c r="H124" s="71"/>
      <c r="I124" s="72"/>
      <c r="J124" s="71"/>
      <c r="K124" s="70"/>
      <c r="L124" s="70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  <c r="AP124" s="77"/>
      <c r="AQ124" s="77"/>
      <c r="AR124" s="77"/>
      <c r="AS124" s="77"/>
      <c r="AT124" s="77"/>
      <c r="AU124" s="77"/>
      <c r="AV124" s="77"/>
      <c r="AW124" s="77"/>
      <c r="AX124" s="77"/>
      <c r="AY124" s="77"/>
      <c r="AZ124" s="77"/>
      <c r="BA124" s="77"/>
      <c r="BB124" s="77"/>
      <c r="BC124" s="77"/>
      <c r="BD124" s="77"/>
      <c r="BE124" s="77"/>
      <c r="BF124" s="77"/>
      <c r="BG124" s="77"/>
      <c r="BH124" s="77"/>
      <c r="BI124" s="77"/>
      <c r="BJ124" s="77"/>
      <c r="BK124" s="77"/>
      <c r="BL124" s="77"/>
      <c r="BM124" s="77"/>
      <c r="BN124" s="77"/>
      <c r="BO124" s="77"/>
      <c r="BP124" s="77"/>
      <c r="BQ124" s="77"/>
      <c r="BR124" s="77"/>
      <c r="BS124" s="77"/>
      <c r="BT124" s="77"/>
    </row>
    <row r="125" spans="1:72" s="78" customFormat="1" ht="25.5">
      <c r="A125" s="5">
        <v>2</v>
      </c>
      <c r="B125" s="6" t="s">
        <v>149</v>
      </c>
      <c r="C125" s="7" t="s">
        <v>15</v>
      </c>
      <c r="D125" s="8" t="s">
        <v>150</v>
      </c>
      <c r="E125" s="7" t="s">
        <v>151</v>
      </c>
      <c r="F125" s="9">
        <v>1</v>
      </c>
      <c r="G125" s="10"/>
      <c r="H125" s="71"/>
      <c r="I125" s="72"/>
      <c r="J125" s="71"/>
      <c r="K125" s="70"/>
      <c r="L125" s="70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  <c r="AP125" s="77"/>
      <c r="AQ125" s="77"/>
      <c r="AR125" s="77"/>
      <c r="AS125" s="77"/>
      <c r="AT125" s="77"/>
      <c r="AU125" s="77"/>
      <c r="AV125" s="77"/>
      <c r="AW125" s="77"/>
      <c r="AX125" s="77"/>
      <c r="AY125" s="77"/>
      <c r="AZ125" s="77"/>
      <c r="BA125" s="77"/>
      <c r="BB125" s="77"/>
      <c r="BC125" s="77"/>
      <c r="BD125" s="77"/>
      <c r="BE125" s="77"/>
      <c r="BF125" s="77"/>
      <c r="BG125" s="77"/>
      <c r="BH125" s="77"/>
      <c r="BI125" s="77"/>
      <c r="BJ125" s="77"/>
      <c r="BK125" s="77"/>
      <c r="BL125" s="77"/>
      <c r="BM125" s="77"/>
      <c r="BN125" s="77"/>
      <c r="BO125" s="77"/>
      <c r="BP125" s="77"/>
      <c r="BQ125" s="77"/>
      <c r="BR125" s="77"/>
      <c r="BS125" s="77"/>
      <c r="BT125" s="77"/>
    </row>
    <row r="126" spans="1:72" s="78" customFormat="1" ht="38.25">
      <c r="A126" s="5">
        <v>3</v>
      </c>
      <c r="B126" s="6" t="s">
        <v>152</v>
      </c>
      <c r="C126" s="7" t="s">
        <v>15</v>
      </c>
      <c r="D126" s="8" t="s">
        <v>153</v>
      </c>
      <c r="E126" s="7" t="s">
        <v>154</v>
      </c>
      <c r="F126" s="9">
        <v>1</v>
      </c>
      <c r="G126" s="10"/>
      <c r="H126" s="71"/>
      <c r="I126" s="72"/>
      <c r="J126" s="71"/>
      <c r="K126" s="70"/>
      <c r="L126" s="70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  <c r="AP126" s="77"/>
      <c r="AQ126" s="77"/>
      <c r="AR126" s="77"/>
      <c r="AS126" s="77"/>
      <c r="AT126" s="77"/>
      <c r="AU126" s="77"/>
      <c r="AV126" s="77"/>
      <c r="AW126" s="77"/>
      <c r="AX126" s="77"/>
      <c r="AY126" s="77"/>
      <c r="AZ126" s="77"/>
      <c r="BA126" s="77"/>
      <c r="BB126" s="77"/>
      <c r="BC126" s="77"/>
      <c r="BD126" s="77"/>
      <c r="BE126" s="77"/>
      <c r="BF126" s="77"/>
      <c r="BG126" s="77"/>
      <c r="BH126" s="77"/>
      <c r="BI126" s="77"/>
      <c r="BJ126" s="77"/>
      <c r="BK126" s="77"/>
      <c r="BL126" s="77"/>
      <c r="BM126" s="77"/>
      <c r="BN126" s="77"/>
      <c r="BO126" s="77"/>
      <c r="BP126" s="77"/>
      <c r="BQ126" s="77"/>
      <c r="BR126" s="77"/>
      <c r="BS126" s="77"/>
      <c r="BT126" s="77"/>
    </row>
    <row r="127" spans="1:72" s="78" customFormat="1" ht="25.5">
      <c r="A127" s="124">
        <v>4</v>
      </c>
      <c r="B127" s="125" t="s">
        <v>155</v>
      </c>
      <c r="C127" s="126" t="s">
        <v>15</v>
      </c>
      <c r="D127" s="127" t="s">
        <v>167</v>
      </c>
      <c r="E127" s="126" t="s">
        <v>156</v>
      </c>
      <c r="F127" s="128">
        <v>1</v>
      </c>
      <c r="G127" s="10"/>
      <c r="H127" s="71"/>
      <c r="I127" s="72"/>
      <c r="J127" s="71"/>
      <c r="K127" s="70"/>
      <c r="L127" s="70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  <c r="AP127" s="77"/>
      <c r="AQ127" s="77"/>
      <c r="AR127" s="77"/>
      <c r="AS127" s="77"/>
      <c r="AT127" s="77"/>
      <c r="AU127" s="77"/>
      <c r="AV127" s="77"/>
      <c r="AW127" s="77"/>
      <c r="AX127" s="77"/>
      <c r="AY127" s="77"/>
      <c r="AZ127" s="77"/>
      <c r="BA127" s="77"/>
      <c r="BB127" s="77"/>
      <c r="BC127" s="77"/>
      <c r="BD127" s="77"/>
      <c r="BE127" s="77"/>
      <c r="BF127" s="77"/>
      <c r="BG127" s="77"/>
      <c r="BH127" s="77"/>
      <c r="BI127" s="77"/>
      <c r="BJ127" s="77"/>
      <c r="BK127" s="77"/>
      <c r="BL127" s="77"/>
      <c r="BM127" s="77"/>
      <c r="BN127" s="77"/>
      <c r="BO127" s="77"/>
      <c r="BP127" s="77"/>
      <c r="BQ127" s="77"/>
      <c r="BR127" s="77"/>
      <c r="BS127" s="77"/>
      <c r="BT127" s="77"/>
    </row>
    <row r="128" spans="1:72" s="78" customFormat="1">
      <c r="A128" s="68"/>
      <c r="B128" s="68"/>
      <c r="C128" s="69"/>
      <c r="D128" s="68"/>
      <c r="E128" s="68"/>
      <c r="F128" s="101" t="s">
        <v>28</v>
      </c>
      <c r="G128" s="2" t="s">
        <v>13</v>
      </c>
      <c r="H128" s="102"/>
      <c r="I128" s="103" t="s">
        <v>14</v>
      </c>
      <c r="J128" s="102"/>
      <c r="K128" s="69"/>
      <c r="L128" s="69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  <c r="AP128" s="77"/>
      <c r="AQ128" s="77"/>
      <c r="AR128" s="77"/>
      <c r="AS128" s="77"/>
      <c r="AT128" s="77"/>
      <c r="AU128" s="77"/>
      <c r="AV128" s="77"/>
      <c r="AW128" s="77"/>
      <c r="AX128" s="77"/>
      <c r="AY128" s="77"/>
      <c r="AZ128" s="77"/>
      <c r="BA128" s="77"/>
      <c r="BB128" s="77"/>
      <c r="BC128" s="77"/>
      <c r="BD128" s="77"/>
      <c r="BE128" s="77"/>
      <c r="BF128" s="77"/>
      <c r="BG128" s="77"/>
      <c r="BH128" s="77"/>
      <c r="BI128" s="77"/>
      <c r="BJ128" s="77"/>
      <c r="BK128" s="77"/>
      <c r="BL128" s="77"/>
      <c r="BM128" s="77"/>
      <c r="BN128" s="77"/>
      <c r="BO128" s="77"/>
      <c r="BP128" s="77"/>
      <c r="BQ128" s="77"/>
      <c r="BR128" s="77"/>
      <c r="BS128" s="77"/>
      <c r="BT128" s="77"/>
    </row>
    <row r="129" spans="1:72">
      <c r="A129" s="58"/>
      <c r="B129" s="59"/>
      <c r="C129" s="64"/>
      <c r="D129" s="61"/>
      <c r="E129" s="60"/>
      <c r="F129" s="65"/>
      <c r="G129" s="66"/>
      <c r="H129" s="66"/>
      <c r="I129" s="67"/>
      <c r="J129" s="66"/>
      <c r="K129" s="85"/>
      <c r="L129" s="85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  <c r="AP129" s="77"/>
      <c r="AQ129" s="77"/>
      <c r="AR129" s="77"/>
      <c r="AS129" s="77"/>
      <c r="AT129" s="77"/>
      <c r="AU129" s="77"/>
      <c r="AV129" s="77"/>
      <c r="AW129" s="77"/>
      <c r="AX129" s="77"/>
      <c r="AY129" s="77"/>
      <c r="AZ129" s="77"/>
      <c r="BA129" s="77"/>
      <c r="BB129" s="77"/>
      <c r="BC129" s="77"/>
      <c r="BD129" s="77"/>
      <c r="BE129" s="77"/>
      <c r="BF129" s="77"/>
      <c r="BG129" s="77"/>
      <c r="BH129" s="77"/>
      <c r="BI129" s="77"/>
      <c r="BJ129" s="77"/>
      <c r="BK129" s="77"/>
      <c r="BL129" s="77"/>
      <c r="BM129" s="77"/>
      <c r="BN129" s="77"/>
      <c r="BO129" s="77"/>
      <c r="BP129" s="77"/>
      <c r="BQ129" s="77"/>
      <c r="BR129" s="77"/>
      <c r="BS129" s="77"/>
      <c r="BT129" s="77"/>
    </row>
    <row r="130" spans="1:72"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  <c r="AP130" s="77"/>
      <c r="AQ130" s="77"/>
      <c r="AR130" s="77"/>
      <c r="AS130" s="77"/>
      <c r="AT130" s="77"/>
      <c r="AU130" s="77"/>
      <c r="AV130" s="77"/>
      <c r="AW130" s="77"/>
      <c r="AX130" s="77"/>
      <c r="AY130" s="77"/>
      <c r="AZ130" s="77"/>
      <c r="BA130" s="77"/>
      <c r="BB130" s="77"/>
      <c r="BC130" s="77"/>
      <c r="BD130" s="77"/>
      <c r="BE130" s="77"/>
      <c r="BF130" s="77"/>
      <c r="BG130" s="77"/>
      <c r="BH130" s="77"/>
      <c r="BI130" s="77"/>
      <c r="BJ130" s="77"/>
      <c r="BK130" s="77"/>
      <c r="BL130" s="77"/>
      <c r="BM130" s="77"/>
      <c r="BN130" s="77"/>
      <c r="BO130" s="77"/>
      <c r="BP130" s="77"/>
      <c r="BQ130" s="77"/>
      <c r="BR130" s="77"/>
      <c r="BS130" s="77"/>
      <c r="BT130" s="77"/>
    </row>
    <row r="131" spans="1:72" s="87" customFormat="1">
      <c r="E131" s="116" t="s">
        <v>166</v>
      </c>
      <c r="F131" s="116"/>
      <c r="G131" s="4" t="s">
        <v>13</v>
      </c>
      <c r="H131" s="108"/>
      <c r="I131" s="3" t="s">
        <v>14</v>
      </c>
      <c r="J131" s="108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  <c r="AP131" s="77"/>
      <c r="AQ131" s="77"/>
      <c r="AR131" s="77"/>
      <c r="AS131" s="77"/>
      <c r="AT131" s="77"/>
      <c r="AU131" s="77"/>
      <c r="AV131" s="77"/>
      <c r="AW131" s="77"/>
      <c r="AX131" s="77"/>
      <c r="AY131" s="77"/>
      <c r="AZ131" s="77"/>
      <c r="BA131" s="77"/>
      <c r="BB131" s="77"/>
      <c r="BC131" s="77"/>
      <c r="BD131" s="77"/>
      <c r="BE131" s="77"/>
      <c r="BF131" s="77"/>
      <c r="BG131" s="77"/>
      <c r="BH131" s="77"/>
      <c r="BI131" s="77"/>
      <c r="BJ131" s="77"/>
      <c r="BK131" s="77"/>
      <c r="BL131" s="77"/>
      <c r="BM131" s="77"/>
      <c r="BN131" s="77"/>
      <c r="BO131" s="77"/>
      <c r="BP131" s="77"/>
      <c r="BQ131" s="77"/>
      <c r="BR131" s="77"/>
      <c r="BS131" s="77"/>
      <c r="BT131" s="77"/>
    </row>
    <row r="132" spans="1:72"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  <c r="AP132" s="77"/>
      <c r="AQ132" s="77"/>
      <c r="AR132" s="77"/>
      <c r="AS132" s="77"/>
      <c r="AT132" s="77"/>
      <c r="AU132" s="77"/>
      <c r="AV132" s="77"/>
      <c r="AW132" s="77"/>
      <c r="AX132" s="77"/>
      <c r="AY132" s="77"/>
      <c r="AZ132" s="77"/>
      <c r="BA132" s="77"/>
      <c r="BB132" s="77"/>
      <c r="BC132" s="77"/>
      <c r="BD132" s="77"/>
      <c r="BE132" s="77"/>
      <c r="BF132" s="77"/>
      <c r="BG132" s="77"/>
      <c r="BH132" s="77"/>
      <c r="BI132" s="77"/>
      <c r="BJ132" s="77"/>
      <c r="BK132" s="77"/>
      <c r="BL132" s="77"/>
      <c r="BM132" s="77"/>
      <c r="BN132" s="77"/>
      <c r="BO132" s="77"/>
      <c r="BP132" s="77"/>
      <c r="BQ132" s="77"/>
      <c r="BR132" s="77"/>
      <c r="BS132" s="77"/>
      <c r="BT132" s="77"/>
    </row>
    <row r="133" spans="1:72"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  <c r="AP133" s="77"/>
      <c r="AQ133" s="77"/>
      <c r="AR133" s="77"/>
      <c r="AS133" s="77"/>
      <c r="AT133" s="77"/>
      <c r="AU133" s="77"/>
      <c r="AV133" s="77"/>
      <c r="AW133" s="77"/>
      <c r="AX133" s="77"/>
      <c r="AY133" s="77"/>
      <c r="AZ133" s="77"/>
      <c r="BA133" s="77"/>
      <c r="BB133" s="77"/>
      <c r="BC133" s="77"/>
      <c r="BD133" s="77"/>
      <c r="BE133" s="77"/>
      <c r="BF133" s="77"/>
      <c r="BG133" s="77"/>
      <c r="BH133" s="77"/>
      <c r="BI133" s="77"/>
      <c r="BJ133" s="77"/>
      <c r="BK133" s="77"/>
      <c r="BL133" s="77"/>
      <c r="BM133" s="77"/>
      <c r="BN133" s="77"/>
      <c r="BO133" s="77"/>
      <c r="BP133" s="77"/>
      <c r="BQ133" s="77"/>
      <c r="BR133" s="77"/>
      <c r="BS133" s="77"/>
      <c r="BT133" s="77"/>
    </row>
    <row r="134" spans="1:72" s="87" customFormat="1">
      <c r="D134" s="117" t="s">
        <v>161</v>
      </c>
      <c r="E134" s="117"/>
      <c r="F134" s="117"/>
      <c r="G134" s="117"/>
      <c r="H134" s="117"/>
      <c r="I134" s="117"/>
      <c r="J134" s="117"/>
      <c r="K134" s="117"/>
      <c r="L134" s="11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77"/>
      <c r="AO134" s="77"/>
      <c r="AP134" s="77"/>
      <c r="AQ134" s="77"/>
      <c r="AR134" s="77"/>
      <c r="AS134" s="77"/>
      <c r="AT134" s="77"/>
      <c r="AU134" s="77"/>
      <c r="AV134" s="77"/>
      <c r="AW134" s="77"/>
      <c r="AX134" s="77"/>
      <c r="AY134" s="77"/>
      <c r="AZ134" s="77"/>
      <c r="BA134" s="77"/>
      <c r="BB134" s="77"/>
      <c r="BC134" s="77"/>
      <c r="BD134" s="77"/>
      <c r="BE134" s="77"/>
      <c r="BF134" s="77"/>
      <c r="BG134" s="77"/>
      <c r="BH134" s="77"/>
      <c r="BI134" s="77"/>
      <c r="BJ134" s="77"/>
      <c r="BK134" s="77"/>
      <c r="BL134" s="77"/>
      <c r="BM134" s="77"/>
      <c r="BN134" s="77"/>
      <c r="BO134" s="77"/>
      <c r="BP134" s="77"/>
      <c r="BQ134" s="77"/>
      <c r="BR134" s="77"/>
      <c r="BS134" s="77"/>
      <c r="BT134" s="77"/>
    </row>
    <row r="135" spans="1:72"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  <c r="AM135" s="77"/>
      <c r="AN135" s="77"/>
      <c r="AO135" s="77"/>
      <c r="AP135" s="77"/>
      <c r="AQ135" s="77"/>
      <c r="AR135" s="77"/>
      <c r="AS135" s="77"/>
      <c r="AT135" s="77"/>
      <c r="AU135" s="77"/>
      <c r="AV135" s="77"/>
      <c r="AW135" s="77"/>
      <c r="AX135" s="77"/>
      <c r="AY135" s="77"/>
      <c r="AZ135" s="77"/>
      <c r="BA135" s="77"/>
      <c r="BB135" s="77"/>
      <c r="BC135" s="77"/>
      <c r="BD135" s="77"/>
      <c r="BE135" s="77"/>
      <c r="BF135" s="77"/>
      <c r="BG135" s="77"/>
      <c r="BH135" s="77"/>
      <c r="BI135" s="77"/>
      <c r="BJ135" s="77"/>
      <c r="BK135" s="77"/>
      <c r="BL135" s="77"/>
      <c r="BM135" s="77"/>
      <c r="BN135" s="77"/>
      <c r="BO135" s="77"/>
      <c r="BP135" s="77"/>
      <c r="BQ135" s="77"/>
      <c r="BR135" s="77"/>
      <c r="BS135" s="77"/>
      <c r="BT135" s="77"/>
    </row>
    <row r="136" spans="1:72"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  <c r="AN136" s="77"/>
      <c r="AO136" s="77"/>
      <c r="AP136" s="77"/>
      <c r="AQ136" s="77"/>
      <c r="AR136" s="77"/>
      <c r="AS136" s="77"/>
      <c r="AT136" s="77"/>
      <c r="AU136" s="77"/>
      <c r="AV136" s="77"/>
      <c r="AW136" s="77"/>
      <c r="AX136" s="77"/>
      <c r="AY136" s="77"/>
      <c r="AZ136" s="77"/>
      <c r="BA136" s="77"/>
      <c r="BB136" s="77"/>
      <c r="BC136" s="77"/>
      <c r="BD136" s="77"/>
      <c r="BE136" s="77"/>
      <c r="BF136" s="77"/>
      <c r="BG136" s="77"/>
      <c r="BH136" s="77"/>
      <c r="BI136" s="77"/>
      <c r="BJ136" s="77"/>
      <c r="BK136" s="77"/>
      <c r="BL136" s="77"/>
      <c r="BM136" s="77"/>
      <c r="BN136" s="77"/>
      <c r="BO136" s="77"/>
      <c r="BP136" s="77"/>
      <c r="BQ136" s="77"/>
      <c r="BR136" s="77"/>
      <c r="BS136" s="77"/>
      <c r="BT136" s="77"/>
    </row>
    <row r="137" spans="1:72"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  <c r="AN137" s="77"/>
      <c r="AO137" s="77"/>
      <c r="AP137" s="77"/>
      <c r="AQ137" s="77"/>
      <c r="AR137" s="77"/>
      <c r="AS137" s="77"/>
      <c r="AT137" s="77"/>
      <c r="AU137" s="77"/>
      <c r="AV137" s="77"/>
      <c r="AW137" s="77"/>
      <c r="AX137" s="77"/>
      <c r="AY137" s="77"/>
      <c r="AZ137" s="77"/>
      <c r="BA137" s="77"/>
      <c r="BB137" s="77"/>
      <c r="BC137" s="77"/>
      <c r="BD137" s="77"/>
      <c r="BE137" s="77"/>
      <c r="BF137" s="77"/>
      <c r="BG137" s="77"/>
      <c r="BH137" s="77"/>
      <c r="BI137" s="77"/>
      <c r="BJ137" s="77"/>
      <c r="BK137" s="77"/>
      <c r="BL137" s="77"/>
      <c r="BM137" s="77"/>
      <c r="BN137" s="77"/>
      <c r="BO137" s="77"/>
      <c r="BP137" s="77"/>
      <c r="BQ137" s="77"/>
      <c r="BR137" s="77"/>
      <c r="BS137" s="77"/>
      <c r="BT137" s="77"/>
    </row>
    <row r="138" spans="1:72">
      <c r="H138" s="109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  <c r="AN138" s="77"/>
      <c r="AO138" s="77"/>
      <c r="AP138" s="77"/>
      <c r="AQ138" s="77"/>
      <c r="AR138" s="77"/>
      <c r="AS138" s="77"/>
      <c r="AT138" s="77"/>
      <c r="AU138" s="77"/>
      <c r="AV138" s="77"/>
      <c r="AW138" s="77"/>
      <c r="AX138" s="77"/>
      <c r="AY138" s="77"/>
      <c r="AZ138" s="77"/>
      <c r="BA138" s="77"/>
      <c r="BB138" s="77"/>
      <c r="BC138" s="77"/>
      <c r="BD138" s="77"/>
      <c r="BE138" s="77"/>
      <c r="BF138" s="77"/>
      <c r="BG138" s="77"/>
      <c r="BH138" s="77"/>
      <c r="BI138" s="77"/>
      <c r="BJ138" s="77"/>
      <c r="BK138" s="77"/>
      <c r="BL138" s="77"/>
      <c r="BM138" s="77"/>
      <c r="BN138" s="77"/>
      <c r="BO138" s="77"/>
      <c r="BP138" s="77"/>
      <c r="BQ138" s="77"/>
      <c r="BR138" s="77"/>
      <c r="BS138" s="77"/>
      <c r="BT138" s="77"/>
    </row>
    <row r="139" spans="1:72"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  <c r="AM139" s="77"/>
      <c r="AN139" s="77"/>
      <c r="AO139" s="77"/>
      <c r="AP139" s="77"/>
      <c r="AQ139" s="77"/>
      <c r="AR139" s="77"/>
      <c r="AS139" s="77"/>
      <c r="AT139" s="77"/>
      <c r="AU139" s="77"/>
      <c r="AV139" s="77"/>
      <c r="AW139" s="77"/>
      <c r="AX139" s="77"/>
      <c r="AY139" s="77"/>
      <c r="AZ139" s="77"/>
      <c r="BA139" s="77"/>
      <c r="BB139" s="77"/>
      <c r="BC139" s="77"/>
      <c r="BD139" s="77"/>
      <c r="BE139" s="77"/>
      <c r="BF139" s="77"/>
      <c r="BG139" s="77"/>
      <c r="BH139" s="77"/>
      <c r="BI139" s="77"/>
      <c r="BJ139" s="77"/>
      <c r="BK139" s="77"/>
      <c r="BL139" s="77"/>
      <c r="BM139" s="77"/>
      <c r="BN139" s="77"/>
      <c r="BO139" s="77"/>
      <c r="BP139" s="77"/>
      <c r="BQ139" s="77"/>
      <c r="BR139" s="77"/>
      <c r="BS139" s="77"/>
      <c r="BT139" s="77"/>
    </row>
  </sheetData>
  <mergeCells count="321">
    <mergeCell ref="E131:F131"/>
    <mergeCell ref="D134:L134"/>
    <mergeCell ref="AV107:AV108"/>
    <mergeCell ref="AW107:AW108"/>
    <mergeCell ref="AX107:AX108"/>
    <mergeCell ref="AY107:AY108"/>
    <mergeCell ref="AA107:AA108"/>
    <mergeCell ref="AB107:AB108"/>
    <mergeCell ref="AC107:AC108"/>
    <mergeCell ref="AD107:AD108"/>
    <mergeCell ref="AE107:AE108"/>
    <mergeCell ref="AF107:AF108"/>
    <mergeCell ref="AG107:AG108"/>
    <mergeCell ref="AH107:AH108"/>
    <mergeCell ref="AI107:AI108"/>
    <mergeCell ref="V107:V108"/>
    <mergeCell ref="W107:W108"/>
    <mergeCell ref="X107:X108"/>
    <mergeCell ref="Y107:Y108"/>
    <mergeCell ref="Z107:Z108"/>
    <mergeCell ref="AR107:AR108"/>
    <mergeCell ref="AS107:AS108"/>
    <mergeCell ref="AT107:AT108"/>
    <mergeCell ref="AU107:AU108"/>
    <mergeCell ref="M107:M108"/>
    <mergeCell ref="N107:N108"/>
    <mergeCell ref="O107:O108"/>
    <mergeCell ref="P107:P108"/>
    <mergeCell ref="Q107:Q108"/>
    <mergeCell ref="R107:R108"/>
    <mergeCell ref="S107:S108"/>
    <mergeCell ref="T107:T108"/>
    <mergeCell ref="U107:U108"/>
    <mergeCell ref="AR100:AR101"/>
    <mergeCell ref="AS100:AS101"/>
    <mergeCell ref="AT100:AT101"/>
    <mergeCell ref="AU100:AU101"/>
    <mergeCell ref="AV100:AV101"/>
    <mergeCell ref="AW100:AW101"/>
    <mergeCell ref="AX100:AX101"/>
    <mergeCell ref="AI100:AI101"/>
    <mergeCell ref="AJ100:AJ101"/>
    <mergeCell ref="AK100:AK101"/>
    <mergeCell ref="AL100:AL101"/>
    <mergeCell ref="AM100:AM101"/>
    <mergeCell ref="AN100:AN101"/>
    <mergeCell ref="AO100:AO101"/>
    <mergeCell ref="AJ107:AJ108"/>
    <mergeCell ref="AK107:AK108"/>
    <mergeCell ref="AL107:AL108"/>
    <mergeCell ref="AM107:AM108"/>
    <mergeCell ref="AN107:AN108"/>
    <mergeCell ref="AO107:AO108"/>
    <mergeCell ref="AP107:AP108"/>
    <mergeCell ref="AQ107:AQ108"/>
    <mergeCell ref="AB100:AB101"/>
    <mergeCell ref="AH100:AH101"/>
    <mergeCell ref="AP100:AP101"/>
    <mergeCell ref="AQ100:AQ101"/>
    <mergeCell ref="S100:S101"/>
    <mergeCell ref="T100:T101"/>
    <mergeCell ref="U100:U101"/>
    <mergeCell ref="V100:V101"/>
    <mergeCell ref="W100:W101"/>
    <mergeCell ref="X100:X101"/>
    <mergeCell ref="Y100:Y101"/>
    <mergeCell ref="Z100:Z101"/>
    <mergeCell ref="AA100:AA101"/>
    <mergeCell ref="AY93:AY94"/>
    <mergeCell ref="M100:M101"/>
    <mergeCell ref="N100:N101"/>
    <mergeCell ref="O100:O101"/>
    <mergeCell ref="P100:P101"/>
    <mergeCell ref="Q100:Q101"/>
    <mergeCell ref="AA93:AA94"/>
    <mergeCell ref="AB93:AB94"/>
    <mergeCell ref="AC93:AC94"/>
    <mergeCell ref="AD93:AD94"/>
    <mergeCell ref="AE93:AE94"/>
    <mergeCell ref="AF93:AF94"/>
    <mergeCell ref="AG93:AG94"/>
    <mergeCell ref="AH93:AH94"/>
    <mergeCell ref="AI93:AI94"/>
    <mergeCell ref="AY100:AY101"/>
    <mergeCell ref="R100:R101"/>
    <mergeCell ref="T93:T94"/>
    <mergeCell ref="AC100:AC101"/>
    <mergeCell ref="AD100:AD101"/>
    <mergeCell ref="AE100:AE101"/>
    <mergeCell ref="AF100:AF101"/>
    <mergeCell ref="AG100:AG101"/>
    <mergeCell ref="X93:X94"/>
    <mergeCell ref="AW86:AW87"/>
    <mergeCell ref="Y93:Y94"/>
    <mergeCell ref="Z93:Z94"/>
    <mergeCell ref="AR93:AR94"/>
    <mergeCell ref="AS93:AS94"/>
    <mergeCell ref="AX86:AX87"/>
    <mergeCell ref="Z86:Z87"/>
    <mergeCell ref="AA86:AA87"/>
    <mergeCell ref="AT93:AT94"/>
    <mergeCell ref="AU93:AU94"/>
    <mergeCell ref="AV93:AV94"/>
    <mergeCell ref="AW93:AW94"/>
    <mergeCell ref="AX93:AX94"/>
    <mergeCell ref="AJ93:AJ94"/>
    <mergeCell ref="AK93:AK94"/>
    <mergeCell ref="AL93:AL94"/>
    <mergeCell ref="AM93:AM94"/>
    <mergeCell ref="AN93:AN94"/>
    <mergeCell ref="AO93:AO94"/>
    <mergeCell ref="AP93:AP94"/>
    <mergeCell ref="AQ93:AQ94"/>
    <mergeCell ref="AL86:AL87"/>
    <mergeCell ref="AM86:AM87"/>
    <mergeCell ref="AN86:AN87"/>
    <mergeCell ref="AO86:AO87"/>
    <mergeCell ref="AP86:AP87"/>
    <mergeCell ref="AS86:AS87"/>
    <mergeCell ref="AT86:AT87"/>
    <mergeCell ref="AU86:AU87"/>
    <mergeCell ref="AV86:AV87"/>
    <mergeCell ref="M93:M94"/>
    <mergeCell ref="N93:N94"/>
    <mergeCell ref="O93:O94"/>
    <mergeCell ref="P93:P94"/>
    <mergeCell ref="Q93:Q94"/>
    <mergeCell ref="R93:R94"/>
    <mergeCell ref="S93:S94"/>
    <mergeCell ref="U93:U94"/>
    <mergeCell ref="V93:V94"/>
    <mergeCell ref="W93:W94"/>
    <mergeCell ref="AH86:AH87"/>
    <mergeCell ref="AI86:AI87"/>
    <mergeCell ref="AJ86:AJ87"/>
    <mergeCell ref="AK86:AK87"/>
    <mergeCell ref="V86:V87"/>
    <mergeCell ref="W86:W87"/>
    <mergeCell ref="X86:X87"/>
    <mergeCell ref="Y86:Y87"/>
    <mergeCell ref="AX77:AX78"/>
    <mergeCell ref="AY77:AY78"/>
    <mergeCell ref="AB77:AB78"/>
    <mergeCell ref="AC77:AC78"/>
    <mergeCell ref="AD77:AD78"/>
    <mergeCell ref="AE77:AE78"/>
    <mergeCell ref="AF77:AF78"/>
    <mergeCell ref="AG77:AG78"/>
    <mergeCell ref="AH77:AH78"/>
    <mergeCell ref="AI77:AI78"/>
    <mergeCell ref="AJ77:AJ78"/>
    <mergeCell ref="AK77:AK78"/>
    <mergeCell ref="AL77:AL78"/>
    <mergeCell ref="AM77:AM78"/>
    <mergeCell ref="AN77:AN78"/>
    <mergeCell ref="AO77:AO78"/>
    <mergeCell ref="AP77:AP78"/>
    <mergeCell ref="AQ77:AQ78"/>
    <mergeCell ref="AR77:AR78"/>
    <mergeCell ref="AY86:AY87"/>
    <mergeCell ref="AB86:AB87"/>
    <mergeCell ref="AC86:AC87"/>
    <mergeCell ref="AD86:AD87"/>
    <mergeCell ref="T86:T87"/>
    <mergeCell ref="U86:U87"/>
    <mergeCell ref="AW56:AW57"/>
    <mergeCell ref="Z77:Z78"/>
    <mergeCell ref="AA77:AA78"/>
    <mergeCell ref="AS77:AS78"/>
    <mergeCell ref="AT77:AT78"/>
    <mergeCell ref="AU77:AU78"/>
    <mergeCell ref="AV77:AV78"/>
    <mergeCell ref="AW77:AW78"/>
    <mergeCell ref="AQ86:AQ87"/>
    <mergeCell ref="AR86:AR87"/>
    <mergeCell ref="AR56:AR57"/>
    <mergeCell ref="AS56:AS57"/>
    <mergeCell ref="AT56:AT57"/>
    <mergeCell ref="AU56:AU57"/>
    <mergeCell ref="AV56:AV57"/>
    <mergeCell ref="AE86:AE87"/>
    <mergeCell ref="AF86:AF87"/>
    <mergeCell ref="AG86:AG87"/>
    <mergeCell ref="V77:V78"/>
    <mergeCell ref="W77:W78"/>
    <mergeCell ref="X77:X78"/>
    <mergeCell ref="Y77:Y78"/>
    <mergeCell ref="M86:M87"/>
    <mergeCell ref="N86:N87"/>
    <mergeCell ref="O86:O87"/>
    <mergeCell ref="P86:P87"/>
    <mergeCell ref="Q86:Q87"/>
    <mergeCell ref="R86:R87"/>
    <mergeCell ref="S86:S87"/>
    <mergeCell ref="M77:M78"/>
    <mergeCell ref="N77:N78"/>
    <mergeCell ref="O77:O78"/>
    <mergeCell ref="P77:P78"/>
    <mergeCell ref="Q77:Q78"/>
    <mergeCell ref="R77:R78"/>
    <mergeCell ref="S77:S78"/>
    <mergeCell ref="T77:T78"/>
    <mergeCell ref="U77:U78"/>
    <mergeCell ref="V56:V57"/>
    <mergeCell ref="W56:W57"/>
    <mergeCell ref="X56:X57"/>
    <mergeCell ref="Y56:Y57"/>
    <mergeCell ref="Z56:Z57"/>
    <mergeCell ref="AY56:AY57"/>
    <mergeCell ref="AA56:AA57"/>
    <mergeCell ref="AB56:AB57"/>
    <mergeCell ref="AC56:AC57"/>
    <mergeCell ref="AD56:AD57"/>
    <mergeCell ref="AE56:AE57"/>
    <mergeCell ref="AF56:AF57"/>
    <mergeCell ref="AG56:AG57"/>
    <mergeCell ref="AH56:AH57"/>
    <mergeCell ref="AI56:AI57"/>
    <mergeCell ref="AJ56:AJ57"/>
    <mergeCell ref="AK56:AK57"/>
    <mergeCell ref="AL56:AL57"/>
    <mergeCell ref="AM56:AM57"/>
    <mergeCell ref="AN56:AN57"/>
    <mergeCell ref="AO56:AO57"/>
    <mergeCell ref="AP56:AP57"/>
    <mergeCell ref="AX56:AX57"/>
    <mergeCell ref="AQ56:AQ57"/>
    <mergeCell ref="M56:M57"/>
    <mergeCell ref="N56:N57"/>
    <mergeCell ref="O56:O57"/>
    <mergeCell ref="P56:P57"/>
    <mergeCell ref="Q56:Q57"/>
    <mergeCell ref="R56:R57"/>
    <mergeCell ref="S56:S57"/>
    <mergeCell ref="T56:T57"/>
    <mergeCell ref="U56:U57"/>
    <mergeCell ref="AX21:AX22"/>
    <mergeCell ref="AY21:AY22"/>
    <mergeCell ref="AL21:AL22"/>
    <mergeCell ref="AM21:AM22"/>
    <mergeCell ref="AN21:AN22"/>
    <mergeCell ref="AO21:AO22"/>
    <mergeCell ref="AP21:AP22"/>
    <mergeCell ref="AQ21:AQ22"/>
    <mergeCell ref="AR21:AR22"/>
    <mergeCell ref="AX42:AX43"/>
    <mergeCell ref="AY42:AY43"/>
    <mergeCell ref="AK42:AK43"/>
    <mergeCell ref="M42:M43"/>
    <mergeCell ref="N42:N43"/>
    <mergeCell ref="O42:O43"/>
    <mergeCell ref="P42:P43"/>
    <mergeCell ref="Q42:Q43"/>
    <mergeCell ref="R42:R43"/>
    <mergeCell ref="AQ42:AQ43"/>
    <mergeCell ref="AR42:AR43"/>
    <mergeCell ref="S42:S43"/>
    <mergeCell ref="T42:T43"/>
    <mergeCell ref="U42:U43"/>
    <mergeCell ref="V42:V43"/>
    <mergeCell ref="W42:W43"/>
    <mergeCell ref="X42:X43"/>
    <mergeCell ref="Y42:Y43"/>
    <mergeCell ref="AH42:AH43"/>
    <mergeCell ref="AA42:AA43"/>
    <mergeCell ref="AB42:AB43"/>
    <mergeCell ref="AC42:AC43"/>
    <mergeCell ref="AD42:AD43"/>
    <mergeCell ref="AE42:AE43"/>
    <mergeCell ref="AT42:AT43"/>
    <mergeCell ref="AU42:AU43"/>
    <mergeCell ref="AV42:AV43"/>
    <mergeCell ref="AW42:AW43"/>
    <mergeCell ref="AS21:AS22"/>
    <mergeCell ref="AT21:AT22"/>
    <mergeCell ref="AU21:AU22"/>
    <mergeCell ref="AV21:AV22"/>
    <mergeCell ref="AW21:AW22"/>
    <mergeCell ref="T21:T22"/>
    <mergeCell ref="U21:U22"/>
    <mergeCell ref="V21:V22"/>
    <mergeCell ref="W21:W22"/>
    <mergeCell ref="X21:X22"/>
    <mergeCell ref="Y21:Y22"/>
    <mergeCell ref="Z21:Z22"/>
    <mergeCell ref="AA21:AA22"/>
    <mergeCell ref="AS42:AS43"/>
    <mergeCell ref="AL42:AL43"/>
    <mergeCell ref="AM42:AM43"/>
    <mergeCell ref="AN42:AN43"/>
    <mergeCell ref="AO42:AO43"/>
    <mergeCell ref="AP42:AP43"/>
    <mergeCell ref="Z42:Z43"/>
    <mergeCell ref="AF42:AF43"/>
    <mergeCell ref="AG42:AG43"/>
    <mergeCell ref="AJ42:AJ43"/>
    <mergeCell ref="AI42:AI43"/>
    <mergeCell ref="AZ11:BA11"/>
    <mergeCell ref="BC11:BD11"/>
    <mergeCell ref="A5:B5"/>
    <mergeCell ref="A6:D6"/>
    <mergeCell ref="A7:D7"/>
    <mergeCell ref="A8:G8"/>
    <mergeCell ref="M10:AY10"/>
    <mergeCell ref="AC21:AC22"/>
    <mergeCell ref="AD21:AD22"/>
    <mergeCell ref="AE21:AE22"/>
    <mergeCell ref="AF21:AF22"/>
    <mergeCell ref="AG21:AG22"/>
    <mergeCell ref="AH21:AH22"/>
    <mergeCell ref="AI21:AI22"/>
    <mergeCell ref="AJ21:AJ22"/>
    <mergeCell ref="AK21:AK22"/>
    <mergeCell ref="AB21:AB22"/>
    <mergeCell ref="M21:M22"/>
    <mergeCell ref="N21:N22"/>
    <mergeCell ref="O21:O22"/>
    <mergeCell ref="P21:P22"/>
    <mergeCell ref="Q21:Q22"/>
    <mergeCell ref="R21:R22"/>
    <mergeCell ref="S21:S22"/>
  </mergeCells>
  <conditionalFormatting sqref="A71:A73 C71:G73 A61:G70 H61:J73 A117:J120 A129:J131 A74:J114 A13:J60">
    <cfRule type="expression" dxfId="29" priority="161">
      <formula>AND($F13&lt;=SUM(#REF!),SUM(#REF!)&gt;0)</formula>
    </cfRule>
    <cfRule type="expression" dxfId="28" priority="162">
      <formula>AND($F13&lt;=SUM($M13:$AY13),SUM($M13:$AY13)&gt;0)</formula>
    </cfRule>
  </conditionalFormatting>
  <conditionalFormatting sqref="A115:J116">
    <cfRule type="expression" dxfId="27" priority="37">
      <formula>AND($F115&lt;=SUM(#REF!),SUM(#REF!)&gt;0)</formula>
    </cfRule>
    <cfRule type="expression" dxfId="26" priority="38">
      <formula>AND($F115&lt;=SUM($M115:$AY115),SUM($M115:$AY115)&gt;0)</formula>
    </cfRule>
  </conditionalFormatting>
  <conditionalFormatting sqref="A121:J121">
    <cfRule type="expression" dxfId="25" priority="35">
      <formula>AND($F121&lt;=SUM(#REF!),SUM(#REF!)&gt;0)</formula>
    </cfRule>
    <cfRule type="expression" dxfId="24" priority="36">
      <formula>AND($F121&lt;=SUM($M121:$AY121),SUM($M121:$AY121)&gt;0)</formula>
    </cfRule>
  </conditionalFormatting>
  <conditionalFormatting sqref="A122:J123 A128:E128">
    <cfRule type="expression" dxfId="23" priority="33">
      <formula>AND($F122&lt;=SUM(#REF!),SUM(#REF!)&gt;0)</formula>
    </cfRule>
    <cfRule type="expression" dxfId="22" priority="34">
      <formula>AND($F122&lt;=SUM($M122:$AY122),SUM($M122:$AY122)&gt;0)</formula>
    </cfRule>
  </conditionalFormatting>
  <conditionalFormatting sqref="B124:B127">
    <cfRule type="expression" dxfId="21" priority="31">
      <formula>AND($F124&lt;=SUM(#REF!),SUM(#REF!)&gt;0)</formula>
    </cfRule>
    <cfRule type="expression" dxfId="20" priority="32">
      <formula>AND($F124&lt;=SUM($M124:$AY124),SUM($M124:$AY124)&gt;0)</formula>
    </cfRule>
  </conditionalFormatting>
  <conditionalFormatting sqref="A124:A127">
    <cfRule type="expression" dxfId="19" priority="29">
      <formula>AND($F124&lt;=SUM(#REF!),SUM(#REF!)&gt;0)</formula>
    </cfRule>
    <cfRule type="expression" dxfId="18" priority="30">
      <formula>AND($F124&lt;=SUM($M124:$AY124),SUM($M124:$AY124)&gt;0)</formula>
    </cfRule>
  </conditionalFormatting>
  <conditionalFormatting sqref="C124:C127">
    <cfRule type="expression" dxfId="17" priority="27">
      <formula>AND($F124&lt;=SUM(#REF!),SUM(#REF!)&gt;0)</formula>
    </cfRule>
    <cfRule type="expression" dxfId="16" priority="28">
      <formula>AND($F124&lt;=SUM($M124:$AY124),SUM($M124:$AY124)&gt;0)</formula>
    </cfRule>
  </conditionalFormatting>
  <conditionalFormatting sqref="D124:D127">
    <cfRule type="expression" dxfId="15" priority="25">
      <formula>AND($F124&lt;=SUM(#REF!),SUM(#REF!)&gt;0)</formula>
    </cfRule>
    <cfRule type="expression" dxfId="14" priority="26">
      <formula>AND($F124&lt;=SUM($M124:$AY124),SUM($M124:$AY124)&gt;0)</formula>
    </cfRule>
  </conditionalFormatting>
  <conditionalFormatting sqref="E124:E127">
    <cfRule type="expression" dxfId="13" priority="23">
      <formula>AND($F124&lt;=SUM(#REF!),SUM(#REF!)&gt;0)</formula>
    </cfRule>
    <cfRule type="expression" dxfId="12" priority="24">
      <formula>AND($F124&lt;=SUM($M124:$AY124),SUM($M124:$AY124)&gt;0)</formula>
    </cfRule>
  </conditionalFormatting>
  <conditionalFormatting sqref="F124:F127">
    <cfRule type="expression" dxfId="11" priority="21">
      <formula>AND($F124&lt;=SUM(#REF!),SUM(#REF!)&gt;0)</formula>
    </cfRule>
    <cfRule type="expression" dxfId="10" priority="22">
      <formula>AND($F124&lt;=SUM($M124:$AY124),SUM($M124:$AY124)&gt;0)</formula>
    </cfRule>
  </conditionalFormatting>
  <conditionalFormatting sqref="G124:G127">
    <cfRule type="expression" dxfId="9" priority="19">
      <formula>AND($F124&lt;=SUM(#REF!),SUM(#REF!)&gt;0)</formula>
    </cfRule>
    <cfRule type="expression" dxfId="8" priority="20">
      <formula>AND($F124&lt;=SUM($M124:$AY124),SUM($M124:$AY124)&gt;0)</formula>
    </cfRule>
  </conditionalFormatting>
  <conditionalFormatting sqref="F128:J128">
    <cfRule type="expression" dxfId="7" priority="11">
      <formula>AND($F128&lt;=SUM(#REF!),SUM(#REF!)&gt;0)</formula>
    </cfRule>
    <cfRule type="expression" dxfId="6" priority="12">
      <formula>AND($F128&lt;=SUM($M128:$AY128),SUM($M128:$AY128)&gt;0)</formula>
    </cfRule>
  </conditionalFormatting>
  <conditionalFormatting sqref="B71:B73">
    <cfRule type="expression" dxfId="5" priority="9">
      <formula>AND($F71&lt;=SUM(#REF!),SUM(#REF!)&gt;0)</formula>
    </cfRule>
    <cfRule type="expression" dxfId="4" priority="10">
      <formula>AND($F71&lt;=SUM($M71:$AY71),SUM($M71:$AY71)&gt;0)</formula>
    </cfRule>
  </conditionalFormatting>
  <conditionalFormatting sqref="H124:J125">
    <cfRule type="expression" dxfId="3" priority="3">
      <formula>AND($F124&lt;=SUM(#REF!),SUM(#REF!)&gt;0)</formula>
    </cfRule>
    <cfRule type="expression" dxfId="2" priority="4">
      <formula>AND($F124&lt;=SUM($M124:$AY124),SUM($M124:$AY124)&gt;0)</formula>
    </cfRule>
  </conditionalFormatting>
  <conditionalFormatting sqref="H126:J127">
    <cfRule type="expression" dxfId="1" priority="1">
      <formula>AND($F126&lt;=SUM(#REF!),SUM(#REF!)&gt;0)</formula>
    </cfRule>
    <cfRule type="expression" dxfId="0" priority="2">
      <formula>AND($F126&lt;=SUM($M126:$AY126),SUM($M126:$AY126)&gt;0)</formula>
    </cfRule>
  </conditionalFormatting>
  <pageMargins left="0.70833333333333304" right="0.70833333333333304" top="0.74791666666666701" bottom="0.74791666666666701" header="0.51180555555555496" footer="0.51180555555555496"/>
  <pageSetup paperSize="9" scale="71" firstPageNumber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J11"/>
  <sheetViews>
    <sheetView topLeftCell="A4" zoomScaleNormal="100" workbookViewId="0">
      <selection activeCell="A4" activeCellId="1" sqref="C6:C9 A4"/>
    </sheetView>
  </sheetViews>
  <sheetFormatPr defaultRowHeight="15"/>
  <cols>
    <col min="1" max="1" width="8.7109375" customWidth="1"/>
    <col min="2" max="2" width="15.7109375" customWidth="1"/>
    <col min="3" max="3" width="12" customWidth="1"/>
    <col min="4" max="4" width="11" customWidth="1"/>
    <col min="5" max="5" width="2.7109375" hidden="1" customWidth="1"/>
    <col min="6" max="6" width="14.28515625" customWidth="1"/>
    <col min="7" max="7" width="13.140625" customWidth="1"/>
    <col min="8" max="8" width="13.28515625" customWidth="1"/>
    <col min="9" max="10" width="12.7109375" customWidth="1"/>
    <col min="11" max="1025" width="8.7109375" customWidth="1"/>
  </cols>
  <sheetData>
    <row r="4" spans="1:10">
      <c r="A4" s="12" t="s">
        <v>61</v>
      </c>
      <c r="B4" s="13"/>
      <c r="C4" s="13"/>
      <c r="D4" s="13"/>
      <c r="E4" s="13"/>
      <c r="F4" s="13"/>
      <c r="G4" s="14"/>
      <c r="H4" s="13"/>
      <c r="I4" s="13"/>
      <c r="J4" s="13"/>
    </row>
    <row r="5" spans="1:10">
      <c r="A5" s="13"/>
      <c r="B5" s="13"/>
      <c r="C5" s="13"/>
      <c r="D5" s="13"/>
      <c r="E5" s="13"/>
      <c r="F5" s="13"/>
      <c r="G5" s="14"/>
      <c r="H5" s="13"/>
      <c r="I5" s="13"/>
      <c r="J5" s="13"/>
    </row>
    <row r="6" spans="1:10" ht="15" customHeight="1">
      <c r="A6" s="118" t="s">
        <v>62</v>
      </c>
      <c r="B6" s="118" t="s">
        <v>63</v>
      </c>
      <c r="C6" s="118" t="s">
        <v>64</v>
      </c>
      <c r="D6" s="118"/>
      <c r="E6" s="118"/>
      <c r="F6" s="118"/>
      <c r="G6" s="118" t="s">
        <v>65</v>
      </c>
      <c r="H6" s="118" t="s">
        <v>66</v>
      </c>
      <c r="I6" s="118" t="s">
        <v>67</v>
      </c>
      <c r="J6" s="118" t="s">
        <v>68</v>
      </c>
    </row>
    <row r="7" spans="1:10" ht="38.25" customHeight="1">
      <c r="A7" s="118"/>
      <c r="B7" s="118"/>
      <c r="C7" s="15" t="s">
        <v>69</v>
      </c>
      <c r="D7" s="118" t="s">
        <v>70</v>
      </c>
      <c r="E7" s="118"/>
      <c r="F7" s="15" t="s">
        <v>71</v>
      </c>
      <c r="G7" s="118"/>
      <c r="H7" s="118"/>
      <c r="I7" s="118"/>
      <c r="J7" s="118"/>
    </row>
    <row r="8" spans="1:10">
      <c r="A8" s="119" t="s">
        <v>90</v>
      </c>
      <c r="B8" s="119"/>
      <c r="C8" s="119"/>
      <c r="D8" s="119"/>
      <c r="E8" s="119"/>
      <c r="F8" s="119"/>
      <c r="G8" s="119"/>
      <c r="H8" s="119"/>
      <c r="I8" s="119"/>
      <c r="J8" s="16"/>
    </row>
    <row r="9" spans="1:10">
      <c r="A9" s="17">
        <v>1</v>
      </c>
      <c r="B9" s="18" t="s">
        <v>91</v>
      </c>
      <c r="C9" s="19" t="str">
        <f>IF(B9&lt;&gt;"","10.08.2020","")</f>
        <v>10.08.2020</v>
      </c>
      <c r="D9" s="20">
        <f>IF(B9&lt;&gt;"",14,"")</f>
        <v>14</v>
      </c>
      <c r="E9" s="21"/>
      <c r="F9" s="22">
        <v>44088</v>
      </c>
      <c r="G9" s="23">
        <v>5384.28</v>
      </c>
      <c r="H9" s="20">
        <f>IF(F9&lt;&gt;"",F9-C9-D9,"")</f>
        <v>21</v>
      </c>
      <c r="I9" s="24">
        <f>IF(G9&lt;&gt;"",0.1%,"")</f>
        <v>1E-3</v>
      </c>
      <c r="J9" s="25">
        <f>IF(G9&lt;&gt;"",G9*(I9*H9),"")</f>
        <v>113.06988</v>
      </c>
    </row>
    <row r="10" spans="1:10">
      <c r="A10" s="26"/>
      <c r="B10" s="27"/>
      <c r="C10" s="26"/>
      <c r="D10" s="26"/>
      <c r="E10" s="26"/>
      <c r="F10" s="28"/>
      <c r="G10" s="29"/>
      <c r="H10" s="28"/>
      <c r="I10" s="30" t="s">
        <v>28</v>
      </c>
      <c r="J10" s="31">
        <f>SUM(J9:J9)</f>
        <v>113.06988</v>
      </c>
    </row>
    <row r="11" spans="1:10">
      <c r="A11" s="13"/>
      <c r="B11" s="13"/>
      <c r="C11" s="13"/>
      <c r="D11" s="13"/>
      <c r="E11" s="13"/>
      <c r="F11" s="13"/>
      <c r="G11" s="14"/>
      <c r="H11" s="13"/>
      <c r="I11" s="13"/>
      <c r="J11" s="13"/>
    </row>
  </sheetData>
  <mergeCells count="9">
    <mergeCell ref="I6:I7"/>
    <mergeCell ref="J6:J7"/>
    <mergeCell ref="D7:E7"/>
    <mergeCell ref="A8:I8"/>
    <mergeCell ref="A6:A7"/>
    <mergeCell ref="B6:B7"/>
    <mergeCell ref="C6:F6"/>
    <mergeCell ref="G6:G7"/>
    <mergeCell ref="H6:H7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J11"/>
  <sheetViews>
    <sheetView zoomScaleNormal="100" workbookViewId="0">
      <selection activeCell="F29" activeCellId="1" sqref="C6:C9 F29"/>
    </sheetView>
  </sheetViews>
  <sheetFormatPr defaultRowHeight="15"/>
  <cols>
    <col min="1" max="1" width="9.28515625" customWidth="1"/>
    <col min="2" max="2" width="26.28515625" customWidth="1"/>
    <col min="3" max="3" width="11.85546875" customWidth="1"/>
    <col min="4" max="4" width="11.140625" customWidth="1"/>
    <col min="5" max="5" width="11.5703125" hidden="1"/>
    <col min="6" max="7" width="10.140625" customWidth="1"/>
    <col min="8" max="8" width="11.5703125" customWidth="1"/>
    <col min="9" max="9" width="16.7109375" customWidth="1"/>
    <col min="10" max="10" width="12.5703125" customWidth="1"/>
    <col min="11" max="1025" width="8.7109375" customWidth="1"/>
  </cols>
  <sheetData>
    <row r="4" spans="1:10">
      <c r="A4" s="12" t="s">
        <v>61</v>
      </c>
      <c r="B4" s="13"/>
      <c r="C4" s="13"/>
      <c r="D4" s="13"/>
      <c r="E4" s="13"/>
      <c r="F4" s="13"/>
      <c r="G4" s="14"/>
      <c r="H4" s="13"/>
      <c r="I4" s="13"/>
      <c r="J4" s="13"/>
    </row>
    <row r="5" spans="1:10">
      <c r="A5" s="13"/>
      <c r="B5" s="13"/>
      <c r="C5" s="13"/>
      <c r="D5" s="13"/>
      <c r="E5" s="13"/>
      <c r="F5" s="13"/>
      <c r="G5" s="14"/>
      <c r="H5" s="13"/>
      <c r="I5" s="13"/>
      <c r="J5" s="13"/>
    </row>
    <row r="6" spans="1:10" ht="15" customHeight="1">
      <c r="A6" s="118" t="s">
        <v>62</v>
      </c>
      <c r="B6" s="118" t="s">
        <v>63</v>
      </c>
      <c r="C6" s="118" t="s">
        <v>64</v>
      </c>
      <c r="D6" s="118"/>
      <c r="E6" s="118"/>
      <c r="F6" s="118"/>
      <c r="G6" s="118" t="s">
        <v>65</v>
      </c>
      <c r="H6" s="118" t="s">
        <v>66</v>
      </c>
      <c r="I6" s="118" t="s">
        <v>67</v>
      </c>
      <c r="J6" s="118" t="s">
        <v>68</v>
      </c>
    </row>
    <row r="7" spans="1:10" ht="38.25" customHeight="1">
      <c r="A7" s="118"/>
      <c r="B7" s="118"/>
      <c r="C7" s="15" t="s">
        <v>69</v>
      </c>
      <c r="D7" s="118" t="s">
        <v>70</v>
      </c>
      <c r="E7" s="118"/>
      <c r="F7" s="15" t="s">
        <v>71</v>
      </c>
      <c r="G7" s="118"/>
      <c r="H7" s="118"/>
      <c r="I7" s="118"/>
      <c r="J7" s="118"/>
    </row>
    <row r="8" spans="1:10">
      <c r="A8" s="119" t="s">
        <v>72</v>
      </c>
      <c r="B8" s="119"/>
      <c r="C8" s="119"/>
      <c r="D8" s="119"/>
      <c r="E8" s="119"/>
      <c r="F8" s="119"/>
      <c r="G8" s="119"/>
      <c r="H8" s="119"/>
      <c r="I8" s="119"/>
      <c r="J8" s="16"/>
    </row>
    <row r="9" spans="1:10">
      <c r="A9" s="17">
        <v>1</v>
      </c>
      <c r="B9" s="18" t="s">
        <v>73</v>
      </c>
      <c r="C9" s="19" t="str">
        <f>IF(B9&lt;&gt;"","10.08.2020","")</f>
        <v>10.08.2020</v>
      </c>
      <c r="D9" s="20">
        <f>IF(B9&lt;&gt;"",14,"")</f>
        <v>14</v>
      </c>
      <c r="E9" s="21"/>
      <c r="F9" s="22">
        <v>44077</v>
      </c>
      <c r="G9" s="23">
        <v>1185.72</v>
      </c>
      <c r="H9" s="20">
        <f>IF(F9&lt;&gt;"",F9-C9-D9,"")</f>
        <v>10</v>
      </c>
      <c r="I9" s="24">
        <f>IF(G9&lt;&gt;"",0.1%,"")</f>
        <v>1E-3</v>
      </c>
      <c r="J9" s="25">
        <f>IF(G9&lt;&gt;"",G9*(I9*H9),"")</f>
        <v>11.857200000000001</v>
      </c>
    </row>
    <row r="10" spans="1:10">
      <c r="A10" s="26"/>
      <c r="B10" s="27"/>
      <c r="C10" s="26"/>
      <c r="D10" s="26"/>
      <c r="E10" s="26"/>
      <c r="F10" s="28"/>
      <c r="G10" s="29"/>
      <c r="H10" s="28"/>
      <c r="I10" s="30" t="s">
        <v>28</v>
      </c>
      <c r="J10" s="31">
        <f>SUM(J9:J9)</f>
        <v>11.857200000000001</v>
      </c>
    </row>
    <row r="11" spans="1:10">
      <c r="A11" s="13"/>
      <c r="B11" s="13"/>
      <c r="C11" s="13"/>
      <c r="D11" s="13"/>
      <c r="E11" s="13"/>
      <c r="F11" s="13"/>
      <c r="G11" s="14"/>
      <c r="H11" s="13"/>
      <c r="I11" s="13"/>
      <c r="J11" s="13"/>
    </row>
  </sheetData>
  <mergeCells count="9">
    <mergeCell ref="I6:I7"/>
    <mergeCell ref="J6:J7"/>
    <mergeCell ref="D7:E7"/>
    <mergeCell ref="A8:I8"/>
    <mergeCell ref="A6:A7"/>
    <mergeCell ref="B6:B7"/>
    <mergeCell ref="C6:F6"/>
    <mergeCell ref="G6:G7"/>
    <mergeCell ref="H6:H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J11"/>
  <sheetViews>
    <sheetView zoomScaleNormal="100" workbookViewId="0">
      <selection activeCellId="1" sqref="C6:C9 A1"/>
    </sheetView>
  </sheetViews>
  <sheetFormatPr defaultRowHeight="15"/>
  <cols>
    <col min="1" max="1" width="8.7109375" customWidth="1"/>
    <col min="2" max="2" width="15.7109375" customWidth="1"/>
    <col min="3" max="3" width="12" customWidth="1"/>
    <col min="4" max="4" width="11" customWidth="1"/>
    <col min="5" max="5" width="2.7109375" hidden="1" customWidth="1"/>
    <col min="6" max="6" width="14.28515625" customWidth="1"/>
    <col min="7" max="7" width="13.140625" customWidth="1"/>
    <col min="8" max="8" width="13.28515625" customWidth="1"/>
    <col min="9" max="10" width="12.7109375" customWidth="1"/>
    <col min="11" max="1025" width="8.7109375" customWidth="1"/>
  </cols>
  <sheetData>
    <row r="4" spans="1:10">
      <c r="A4" s="12" t="s">
        <v>61</v>
      </c>
      <c r="B4" s="13"/>
      <c r="C4" s="13"/>
      <c r="D4" s="13"/>
      <c r="E4" s="13"/>
      <c r="F4" s="13"/>
      <c r="G4" s="14"/>
      <c r="H4" s="13"/>
      <c r="I4" s="13"/>
      <c r="J4" s="13"/>
    </row>
    <row r="5" spans="1:10">
      <c r="A5" s="13"/>
      <c r="B5" s="13"/>
      <c r="C5" s="13"/>
      <c r="D5" s="13"/>
      <c r="E5" s="13"/>
      <c r="F5" s="13"/>
      <c r="G5" s="14"/>
      <c r="H5" s="13"/>
      <c r="I5" s="13"/>
      <c r="J5" s="13"/>
    </row>
    <row r="6" spans="1:10" ht="15" customHeight="1">
      <c r="A6" s="118" t="s">
        <v>62</v>
      </c>
      <c r="B6" s="118" t="s">
        <v>63</v>
      </c>
      <c r="C6" s="118" t="s">
        <v>64</v>
      </c>
      <c r="D6" s="118"/>
      <c r="E6" s="118"/>
      <c r="F6" s="118"/>
      <c r="G6" s="118" t="s">
        <v>65</v>
      </c>
      <c r="H6" s="118" t="s">
        <v>66</v>
      </c>
      <c r="I6" s="118" t="s">
        <v>67</v>
      </c>
      <c r="J6" s="118" t="s">
        <v>68</v>
      </c>
    </row>
    <row r="7" spans="1:10" ht="38.25" customHeight="1">
      <c r="A7" s="118"/>
      <c r="B7" s="118"/>
      <c r="C7" s="15" t="s">
        <v>69</v>
      </c>
      <c r="D7" s="118" t="s">
        <v>70</v>
      </c>
      <c r="E7" s="118"/>
      <c r="F7" s="15" t="s">
        <v>71</v>
      </c>
      <c r="G7" s="118"/>
      <c r="H7" s="118"/>
      <c r="I7" s="118"/>
      <c r="J7" s="118"/>
    </row>
    <row r="8" spans="1:10">
      <c r="A8" s="119" t="s">
        <v>74</v>
      </c>
      <c r="B8" s="119"/>
      <c r="C8" s="119"/>
      <c r="D8" s="119"/>
      <c r="E8" s="119"/>
      <c r="F8" s="119"/>
      <c r="G8" s="119"/>
      <c r="H8" s="119"/>
      <c r="I8" s="119"/>
      <c r="J8" s="16"/>
    </row>
    <row r="9" spans="1:10">
      <c r="A9" s="17">
        <v>1</v>
      </c>
      <c r="B9" s="18" t="s">
        <v>75</v>
      </c>
      <c r="C9" s="19" t="str">
        <f>IF(B9&lt;&gt;"","10.08.2020","")</f>
        <v>10.08.2020</v>
      </c>
      <c r="D9" s="20">
        <f>IF(B9&lt;&gt;"",14,"")</f>
        <v>14</v>
      </c>
      <c r="E9" s="21"/>
      <c r="F9" s="22">
        <v>44088</v>
      </c>
      <c r="G9" s="23">
        <v>1000</v>
      </c>
      <c r="H9" s="20">
        <f>IF(F9&lt;&gt;"",F9-C9-D9,"")</f>
        <v>21</v>
      </c>
      <c r="I9" s="24">
        <f>IF(G9&lt;&gt;"",0.1%,"")</f>
        <v>1E-3</v>
      </c>
      <c r="J9" s="25">
        <f>IF(G9&lt;&gt;"",G9*(I9*H9),"")</f>
        <v>21</v>
      </c>
    </row>
    <row r="10" spans="1:10">
      <c r="A10" s="26"/>
      <c r="B10" s="27"/>
      <c r="C10" s="26"/>
      <c r="D10" s="26"/>
      <c r="E10" s="26"/>
      <c r="F10" s="28"/>
      <c r="G10" s="29"/>
      <c r="H10" s="28"/>
      <c r="I10" s="30" t="s">
        <v>28</v>
      </c>
      <c r="J10" s="31">
        <f>SUM(J9:J9)</f>
        <v>21</v>
      </c>
    </row>
    <row r="11" spans="1:10">
      <c r="A11" s="13"/>
      <c r="B11" s="13"/>
      <c r="C11" s="13"/>
      <c r="D11" s="13"/>
      <c r="E11" s="13"/>
      <c r="F11" s="13"/>
      <c r="G11" s="14"/>
      <c r="H11" s="13"/>
      <c r="I11" s="13"/>
      <c r="J11" s="13"/>
    </row>
  </sheetData>
  <mergeCells count="9">
    <mergeCell ref="I6:I7"/>
    <mergeCell ref="J6:J7"/>
    <mergeCell ref="D7:E7"/>
    <mergeCell ref="A8:I8"/>
    <mergeCell ref="A6:A7"/>
    <mergeCell ref="B6:B7"/>
    <mergeCell ref="C6:F6"/>
    <mergeCell ref="G6:G7"/>
    <mergeCell ref="H6:H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J11"/>
  <sheetViews>
    <sheetView zoomScaleNormal="100" workbookViewId="0">
      <selection activeCellId="1" sqref="C6:C9 A1"/>
    </sheetView>
  </sheetViews>
  <sheetFormatPr defaultRowHeight="15"/>
  <cols>
    <col min="1" max="1" width="8.7109375" customWidth="1"/>
    <col min="2" max="2" width="15.7109375" customWidth="1"/>
    <col min="3" max="3" width="12" customWidth="1"/>
    <col min="4" max="4" width="11" customWidth="1"/>
    <col min="5" max="5" width="2.7109375" hidden="1" customWidth="1"/>
    <col min="6" max="6" width="14.28515625" customWidth="1"/>
    <col min="7" max="7" width="13.140625" customWidth="1"/>
    <col min="8" max="8" width="13.28515625" customWidth="1"/>
    <col min="9" max="10" width="12.7109375" customWidth="1"/>
    <col min="11" max="1025" width="8.7109375" customWidth="1"/>
  </cols>
  <sheetData>
    <row r="4" spans="1:10">
      <c r="A4" s="12" t="s">
        <v>61</v>
      </c>
      <c r="B4" s="13"/>
      <c r="C4" s="13"/>
      <c r="D4" s="13"/>
      <c r="E4" s="13"/>
      <c r="F4" s="13"/>
      <c r="G4" s="14"/>
      <c r="H4" s="13"/>
      <c r="I4" s="13"/>
      <c r="J4" s="13"/>
    </row>
    <row r="5" spans="1:10">
      <c r="A5" s="13"/>
      <c r="B5" s="13"/>
      <c r="C5" s="13"/>
      <c r="D5" s="13"/>
      <c r="E5" s="13"/>
      <c r="F5" s="13"/>
      <c r="G5" s="14"/>
      <c r="H5" s="13"/>
      <c r="I5" s="13"/>
      <c r="J5" s="13"/>
    </row>
    <row r="6" spans="1:10" ht="15" customHeight="1">
      <c r="A6" s="118" t="s">
        <v>62</v>
      </c>
      <c r="B6" s="118" t="s">
        <v>63</v>
      </c>
      <c r="C6" s="118" t="s">
        <v>64</v>
      </c>
      <c r="D6" s="118"/>
      <c r="E6" s="118"/>
      <c r="F6" s="118"/>
      <c r="G6" s="118" t="s">
        <v>65</v>
      </c>
      <c r="H6" s="118" t="s">
        <v>66</v>
      </c>
      <c r="I6" s="118" t="s">
        <v>67</v>
      </c>
      <c r="J6" s="118" t="s">
        <v>68</v>
      </c>
    </row>
    <row r="7" spans="1:10" ht="38.25" customHeight="1">
      <c r="A7" s="118"/>
      <c r="B7" s="118"/>
      <c r="C7" s="15" t="s">
        <v>69</v>
      </c>
      <c r="D7" s="118" t="s">
        <v>70</v>
      </c>
      <c r="E7" s="118"/>
      <c r="F7" s="15" t="s">
        <v>71</v>
      </c>
      <c r="G7" s="118"/>
      <c r="H7" s="118"/>
      <c r="I7" s="118"/>
      <c r="J7" s="118"/>
    </row>
    <row r="8" spans="1:10">
      <c r="A8" s="119" t="s">
        <v>76</v>
      </c>
      <c r="B8" s="119"/>
      <c r="C8" s="119"/>
      <c r="D8" s="119"/>
      <c r="E8" s="119"/>
      <c r="F8" s="119"/>
      <c r="G8" s="119"/>
      <c r="H8" s="119"/>
      <c r="I8" s="119"/>
      <c r="J8" s="16"/>
    </row>
    <row r="9" spans="1:10">
      <c r="A9" s="17">
        <v>1</v>
      </c>
      <c r="B9" s="18" t="s">
        <v>75</v>
      </c>
      <c r="C9" s="19" t="str">
        <f>IF(B9&lt;&gt;"","10.08.2020","")</f>
        <v>10.08.2020</v>
      </c>
      <c r="D9" s="20">
        <f>IF(B9&lt;&gt;"",14,"")</f>
        <v>14</v>
      </c>
      <c r="E9" s="21"/>
      <c r="F9" s="22">
        <v>44088</v>
      </c>
      <c r="G9" s="23">
        <v>1907.73</v>
      </c>
      <c r="H9" s="20">
        <f>IF(F9&lt;&gt;"",F9-C9-D9,"")</f>
        <v>21</v>
      </c>
      <c r="I9" s="24">
        <f>IF(G9&lt;&gt;"",0.1%,"")</f>
        <v>1E-3</v>
      </c>
      <c r="J9" s="25">
        <f>IF(G9&lt;&gt;"",G9*(I9*H9),"")</f>
        <v>40.062330000000003</v>
      </c>
    </row>
    <row r="10" spans="1:10">
      <c r="A10" s="26"/>
      <c r="B10" s="27"/>
      <c r="C10" s="26"/>
      <c r="D10" s="26"/>
      <c r="E10" s="26"/>
      <c r="F10" s="28"/>
      <c r="G10" s="29"/>
      <c r="H10" s="28"/>
      <c r="I10" s="30" t="s">
        <v>28</v>
      </c>
      <c r="J10" s="31">
        <f>SUM(J9:J9)</f>
        <v>40.062330000000003</v>
      </c>
    </row>
    <row r="11" spans="1:10">
      <c r="A11" s="13"/>
      <c r="B11" s="13"/>
      <c r="C11" s="13"/>
      <c r="D11" s="13"/>
      <c r="E11" s="13"/>
      <c r="F11" s="13"/>
      <c r="G11" s="14"/>
      <c r="H11" s="13"/>
      <c r="I11" s="13"/>
      <c r="J11" s="13"/>
    </row>
  </sheetData>
  <mergeCells count="9">
    <mergeCell ref="I6:I7"/>
    <mergeCell ref="J6:J7"/>
    <mergeCell ref="D7:E7"/>
    <mergeCell ref="A8:I8"/>
    <mergeCell ref="A6:A7"/>
    <mergeCell ref="B6:B7"/>
    <mergeCell ref="C6:F6"/>
    <mergeCell ref="G6:G7"/>
    <mergeCell ref="H6:H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5"/>
  <sheetViews>
    <sheetView topLeftCell="A7" zoomScaleNormal="100" workbookViewId="0">
      <selection activeCell="F12" activeCellId="1" sqref="C6:C9 F12"/>
    </sheetView>
  </sheetViews>
  <sheetFormatPr defaultRowHeight="15"/>
  <cols>
    <col min="1" max="1" width="3.5703125" customWidth="1"/>
    <col min="2" max="2" width="41.85546875" customWidth="1"/>
    <col min="3" max="3" width="8.5703125" customWidth="1"/>
    <col min="4" max="4" width="8.28515625" customWidth="1"/>
    <col min="5" max="5" width="10.28515625" hidden="1" customWidth="1"/>
    <col min="6" max="6" width="8.42578125" customWidth="1"/>
    <col min="7" max="7" width="8.28515625" style="32" customWidth="1"/>
    <col min="8" max="8" width="7.7109375" customWidth="1"/>
    <col min="9" max="9" width="7.85546875" customWidth="1"/>
    <col min="10" max="1025" width="8.7109375" customWidth="1"/>
  </cols>
  <sheetData>
    <row r="1" spans="1:11" hidden="1"/>
    <row r="2" spans="1:11" hidden="1"/>
    <row r="3" spans="1:11" hidden="1"/>
    <row r="4" spans="1:11" hidden="1">
      <c r="A4" s="33"/>
      <c r="B4" s="33"/>
      <c r="C4" s="33"/>
      <c r="D4" s="33"/>
      <c r="E4" s="33"/>
      <c r="F4" s="33"/>
      <c r="G4" s="34"/>
      <c r="H4" s="33"/>
      <c r="I4" s="33"/>
      <c r="J4" s="33"/>
      <c r="K4" s="33"/>
    </row>
    <row r="5" spans="1:11" hidden="1">
      <c r="A5" s="33"/>
      <c r="B5" s="33"/>
      <c r="C5" s="33"/>
      <c r="D5" s="33"/>
      <c r="E5" s="33"/>
      <c r="F5" s="33"/>
      <c r="G5" s="34"/>
      <c r="H5" s="33"/>
      <c r="I5" s="33"/>
      <c r="J5" s="33"/>
      <c r="K5" s="33"/>
    </row>
    <row r="6" spans="1:11" hidden="1">
      <c r="A6" s="33"/>
      <c r="B6" s="33"/>
      <c r="C6" s="33"/>
      <c r="D6" s="33"/>
      <c r="E6" s="33"/>
      <c r="F6" s="33"/>
      <c r="G6" s="34"/>
      <c r="H6" s="33"/>
      <c r="I6" s="33"/>
      <c r="J6" s="33"/>
      <c r="K6" s="33"/>
    </row>
    <row r="7" spans="1:11">
      <c r="A7" s="35" t="s">
        <v>61</v>
      </c>
      <c r="B7" s="36"/>
      <c r="C7" s="33"/>
      <c r="D7" s="33"/>
      <c r="E7" s="33"/>
      <c r="F7" s="33"/>
      <c r="G7" s="34"/>
      <c r="H7" s="33"/>
      <c r="I7" s="33"/>
      <c r="J7" s="33"/>
      <c r="K7" s="33"/>
    </row>
    <row r="8" spans="1:11" ht="15" customHeight="1">
      <c r="A8" s="33"/>
      <c r="B8" s="33"/>
      <c r="C8" s="33"/>
      <c r="D8" s="33"/>
      <c r="E8" s="33"/>
      <c r="F8" s="33"/>
      <c r="G8" s="34"/>
      <c r="H8" s="33"/>
      <c r="I8" s="33"/>
      <c r="J8" s="33"/>
      <c r="K8" s="33"/>
    </row>
    <row r="9" spans="1:11" ht="15" customHeight="1">
      <c r="A9" s="123" t="s">
        <v>62</v>
      </c>
      <c r="B9" s="123" t="s">
        <v>63</v>
      </c>
      <c r="C9" s="120" t="s">
        <v>64</v>
      </c>
      <c r="D9" s="120"/>
      <c r="E9" s="120"/>
      <c r="F9" s="120"/>
      <c r="G9" s="120" t="s">
        <v>65</v>
      </c>
      <c r="H9" s="120" t="s">
        <v>66</v>
      </c>
      <c r="I9" s="121" t="s">
        <v>67</v>
      </c>
      <c r="J9" s="120" t="s">
        <v>68</v>
      </c>
      <c r="K9" s="33"/>
    </row>
    <row r="10" spans="1:11" ht="29.25" customHeight="1">
      <c r="A10" s="123"/>
      <c r="B10" s="123"/>
      <c r="C10" s="37" t="s">
        <v>69</v>
      </c>
      <c r="D10" s="121" t="s">
        <v>70</v>
      </c>
      <c r="E10" s="121"/>
      <c r="F10" s="37" t="s">
        <v>71</v>
      </c>
      <c r="G10" s="120"/>
      <c r="H10" s="120"/>
      <c r="I10" s="121"/>
      <c r="J10" s="120"/>
      <c r="K10" s="33"/>
    </row>
    <row r="11" spans="1:11">
      <c r="A11" s="122" t="s">
        <v>77</v>
      </c>
      <c r="B11" s="122"/>
      <c r="C11" s="122"/>
      <c r="D11" s="122"/>
      <c r="E11" s="122"/>
      <c r="F11" s="122"/>
      <c r="G11" s="122"/>
      <c r="H11" s="122"/>
      <c r="I11" s="122"/>
      <c r="J11" s="38"/>
      <c r="K11" s="33"/>
    </row>
    <row r="12" spans="1:11">
      <c r="A12" s="39">
        <v>1</v>
      </c>
      <c r="B12" s="40" t="s">
        <v>78</v>
      </c>
      <c r="C12" s="41" t="str">
        <f>IF(B12&lt;&gt;"","10.08.2020","")</f>
        <v>10.08.2020</v>
      </c>
      <c r="D12" s="42">
        <f>IF(B12&lt;&gt;"",14,"")</f>
        <v>14</v>
      </c>
      <c r="E12" s="43"/>
      <c r="F12" s="44">
        <v>44074</v>
      </c>
      <c r="G12" s="45">
        <v>1233.94</v>
      </c>
      <c r="H12" s="42">
        <f>IF(F12&lt;&gt;"",F12-C12-D12,"")</f>
        <v>7</v>
      </c>
      <c r="I12" s="46">
        <f>IF(G12&lt;&gt;"",0.1%,"")</f>
        <v>1E-3</v>
      </c>
      <c r="J12" s="47">
        <f>IF(G12&lt;&gt;"",G12*(I12*H12),"")</f>
        <v>8.6375799999999998</v>
      </c>
      <c r="K12" s="33"/>
    </row>
    <row r="13" spans="1:11">
      <c r="A13" s="39">
        <v>2</v>
      </c>
      <c r="B13" s="40" t="s">
        <v>79</v>
      </c>
      <c r="C13" s="41" t="str">
        <f>IF(B13&lt;&gt;"","10.08.2020","")</f>
        <v>10.08.2020</v>
      </c>
      <c r="D13" s="42">
        <f>IF(B13&lt;&gt;"",14,"")</f>
        <v>14</v>
      </c>
      <c r="E13" s="43"/>
      <c r="F13" s="44">
        <v>44074</v>
      </c>
      <c r="G13" s="45">
        <v>692.92</v>
      </c>
      <c r="H13" s="42">
        <f>IF(F13&lt;&gt;"",F13-C13-D13,"")</f>
        <v>7</v>
      </c>
      <c r="I13" s="46">
        <f>IF(G13&lt;&gt;"",0.1%,"")</f>
        <v>1E-3</v>
      </c>
      <c r="J13" s="47">
        <f>IF(G13&lt;&gt;"",G13*(I13*H13),"")</f>
        <v>4.8504399999999999</v>
      </c>
      <c r="K13" s="33"/>
    </row>
    <row r="14" spans="1:11">
      <c r="A14" s="39">
        <v>3</v>
      </c>
      <c r="B14" s="40" t="s">
        <v>80</v>
      </c>
      <c r="C14" s="41" t="str">
        <f>IF(B14&lt;&gt;"","10.08.2020","")</f>
        <v>10.08.2020</v>
      </c>
      <c r="D14" s="42">
        <f>IF(B14&lt;&gt;"",14,"")</f>
        <v>14</v>
      </c>
      <c r="E14" s="43"/>
      <c r="F14" s="44">
        <v>44074</v>
      </c>
      <c r="G14" s="45">
        <v>7010.3</v>
      </c>
      <c r="H14" s="42">
        <f>IF(F14&lt;&gt;"",F14-C14-D14,"")</f>
        <v>7</v>
      </c>
      <c r="I14" s="46">
        <f>IF(G14&lt;&gt;"",0.1%,"")</f>
        <v>1E-3</v>
      </c>
      <c r="J14" s="47">
        <f>IF(G14&lt;&gt;"",G14*(I14*H14),"")</f>
        <v>49.072099999999999</v>
      </c>
      <c r="K14" s="33"/>
    </row>
    <row r="15" spans="1:11">
      <c r="A15" s="48"/>
      <c r="B15" s="49"/>
      <c r="C15" s="48"/>
      <c r="D15" s="48"/>
      <c r="E15" s="48"/>
      <c r="F15" s="50" t="s">
        <v>81</v>
      </c>
      <c r="G15" s="51">
        <f>SUM(G12:G14)</f>
        <v>8937.16</v>
      </c>
      <c r="H15" s="52"/>
      <c r="I15" s="53" t="s">
        <v>28</v>
      </c>
      <c r="J15" s="54">
        <f>SUM(J12:J14)</f>
        <v>62.560119999999998</v>
      </c>
      <c r="K15" s="33"/>
    </row>
    <row r="16" spans="1:11">
      <c r="A16" s="33"/>
      <c r="B16" s="33"/>
      <c r="C16" s="33"/>
      <c r="D16" s="33"/>
      <c r="E16" s="33"/>
      <c r="F16" s="33"/>
      <c r="G16" s="34"/>
      <c r="H16" s="33"/>
      <c r="I16" s="33"/>
      <c r="J16" s="33"/>
      <c r="K16" s="33"/>
    </row>
    <row r="17" spans="1:11">
      <c r="A17" s="33"/>
      <c r="B17" s="33"/>
      <c r="C17" s="33"/>
      <c r="D17" s="33"/>
      <c r="E17" s="33"/>
      <c r="F17" s="33"/>
      <c r="G17" s="34"/>
      <c r="H17" s="33"/>
      <c r="I17" s="33"/>
      <c r="J17" s="33"/>
      <c r="K17" s="33"/>
    </row>
    <row r="18" spans="1:11">
      <c r="A18" s="33"/>
      <c r="B18" s="33"/>
      <c r="C18" s="33"/>
      <c r="D18" s="33"/>
      <c r="E18" s="33"/>
      <c r="F18" s="33"/>
      <c r="G18" s="34"/>
      <c r="H18" s="33"/>
      <c r="I18" s="33"/>
      <c r="J18" s="33"/>
      <c r="K18" s="33"/>
    </row>
    <row r="19" spans="1:11">
      <c r="A19" s="35" t="s">
        <v>61</v>
      </c>
      <c r="B19" s="36"/>
      <c r="C19" s="33"/>
      <c r="D19" s="33"/>
      <c r="E19" s="33"/>
      <c r="F19" s="33"/>
      <c r="G19" s="34"/>
      <c r="H19" s="33"/>
      <c r="I19" s="33"/>
      <c r="J19" s="33"/>
      <c r="K19" s="33"/>
    </row>
    <row r="20" spans="1:11">
      <c r="A20" s="33"/>
      <c r="B20" s="33"/>
      <c r="C20" s="33"/>
      <c r="D20" s="33"/>
      <c r="E20" s="33"/>
      <c r="F20" s="33"/>
      <c r="G20" s="34"/>
      <c r="H20" s="33"/>
      <c r="I20" s="33"/>
      <c r="J20" s="33"/>
      <c r="K20" s="33"/>
    </row>
    <row r="21" spans="1:11" ht="15" customHeight="1">
      <c r="A21" s="123" t="s">
        <v>62</v>
      </c>
      <c r="B21" s="123" t="s">
        <v>63</v>
      </c>
      <c r="C21" s="120" t="s">
        <v>64</v>
      </c>
      <c r="D21" s="120"/>
      <c r="E21" s="120"/>
      <c r="F21" s="120"/>
      <c r="G21" s="120" t="s">
        <v>65</v>
      </c>
      <c r="H21" s="120" t="s">
        <v>66</v>
      </c>
      <c r="I21" s="121" t="s">
        <v>67</v>
      </c>
      <c r="J21" s="120" t="s">
        <v>68</v>
      </c>
    </row>
    <row r="22" spans="1:11" ht="29.25" customHeight="1">
      <c r="A22" s="123"/>
      <c r="B22" s="123"/>
      <c r="C22" s="37" t="s">
        <v>69</v>
      </c>
      <c r="D22" s="121" t="s">
        <v>70</v>
      </c>
      <c r="E22" s="121"/>
      <c r="F22" s="37" t="s">
        <v>71</v>
      </c>
      <c r="G22" s="120"/>
      <c r="H22" s="120"/>
      <c r="I22" s="121"/>
      <c r="J22" s="120"/>
    </row>
    <row r="23" spans="1:11">
      <c r="A23" s="122" t="s">
        <v>77</v>
      </c>
      <c r="B23" s="122"/>
      <c r="C23" s="122"/>
      <c r="D23" s="122"/>
      <c r="E23" s="122"/>
      <c r="F23" s="122"/>
      <c r="G23" s="122"/>
      <c r="H23" s="122"/>
      <c r="I23" s="122"/>
      <c r="J23" s="38"/>
    </row>
    <row r="24" spans="1:11">
      <c r="A24" s="39">
        <v>1</v>
      </c>
      <c r="B24" s="40" t="s">
        <v>82</v>
      </c>
      <c r="C24" s="41" t="str">
        <f>IF(B24&lt;&gt;"","10.08.2020","")</f>
        <v>10.08.2020</v>
      </c>
      <c r="D24" s="42">
        <f>IF(B24&lt;&gt;"",14,"")</f>
        <v>14</v>
      </c>
      <c r="E24" s="43"/>
      <c r="F24" s="44">
        <v>44074</v>
      </c>
      <c r="G24" s="45">
        <v>5883.55</v>
      </c>
      <c r="H24" s="42">
        <f>IF(F24&lt;&gt;"",F24-C24-D24,"")</f>
        <v>7</v>
      </c>
      <c r="I24" s="46">
        <f>IF(G24&lt;&gt;"",0.1%,"")</f>
        <v>1E-3</v>
      </c>
      <c r="J24" s="47">
        <f>IF(G24&lt;&gt;"",G24*(I24*H24),"")</f>
        <v>41.184850000000004</v>
      </c>
    </row>
    <row r="25" spans="1:11">
      <c r="A25" s="48"/>
      <c r="B25" s="49"/>
      <c r="C25" s="48"/>
      <c r="D25" s="48"/>
      <c r="E25" s="48"/>
      <c r="F25" s="48"/>
      <c r="G25" s="55"/>
      <c r="H25" s="52"/>
      <c r="I25" s="53" t="s">
        <v>28</v>
      </c>
      <c r="J25" s="54">
        <f>SUM(J24:J24)</f>
        <v>41.184850000000004</v>
      </c>
    </row>
  </sheetData>
  <mergeCells count="18">
    <mergeCell ref="A23:I23"/>
    <mergeCell ref="I9:I10"/>
    <mergeCell ref="J9:J10"/>
    <mergeCell ref="D10:E10"/>
    <mergeCell ref="A11:I11"/>
    <mergeCell ref="A21:A22"/>
    <mergeCell ref="B21:B22"/>
    <mergeCell ref="C21:F21"/>
    <mergeCell ref="G21:G22"/>
    <mergeCell ref="H21:H22"/>
    <mergeCell ref="I21:I22"/>
    <mergeCell ref="J21:J22"/>
    <mergeCell ref="D22:E22"/>
    <mergeCell ref="A9:A10"/>
    <mergeCell ref="B9:B10"/>
    <mergeCell ref="C9:F9"/>
    <mergeCell ref="G9:G10"/>
    <mergeCell ref="H9:H10"/>
  </mergeCells>
  <pageMargins left="0.7" right="0.7" top="0.75" bottom="0.75" header="0.51180555555555496" footer="0.51180555555555496"/>
  <pageSetup paperSize="9" scale="84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J11"/>
  <sheetViews>
    <sheetView zoomScaleNormal="100" workbookViewId="0">
      <selection activeCellId="1" sqref="C6:C9 A1"/>
    </sheetView>
  </sheetViews>
  <sheetFormatPr defaultRowHeight="15"/>
  <cols>
    <col min="1" max="1" width="8.7109375" customWidth="1"/>
    <col min="2" max="2" width="15.7109375" customWidth="1"/>
    <col min="3" max="3" width="12" customWidth="1"/>
    <col min="4" max="4" width="11" customWidth="1"/>
    <col min="5" max="5" width="2.7109375" hidden="1" customWidth="1"/>
    <col min="6" max="6" width="14.28515625" customWidth="1"/>
    <col min="7" max="7" width="13.140625" customWidth="1"/>
    <col min="8" max="8" width="13.28515625" customWidth="1"/>
    <col min="9" max="10" width="12.7109375" customWidth="1"/>
    <col min="11" max="1025" width="8.7109375" customWidth="1"/>
  </cols>
  <sheetData>
    <row r="4" spans="1:10">
      <c r="A4" s="12" t="s">
        <v>61</v>
      </c>
      <c r="B4" s="13"/>
      <c r="C4" s="13"/>
      <c r="D4" s="13"/>
      <c r="E4" s="13"/>
      <c r="F4" s="13"/>
      <c r="G4" s="14"/>
      <c r="H4" s="13"/>
      <c r="I4" s="13"/>
      <c r="J4" s="13"/>
    </row>
    <row r="5" spans="1:10">
      <c r="A5" s="13"/>
      <c r="B5" s="13"/>
      <c r="C5" s="13"/>
      <c r="D5" s="13"/>
      <c r="E5" s="13"/>
      <c r="F5" s="13"/>
      <c r="G5" s="14"/>
      <c r="H5" s="13"/>
      <c r="I5" s="13"/>
      <c r="J5" s="13"/>
    </row>
    <row r="6" spans="1:10" ht="15" customHeight="1">
      <c r="A6" s="118" t="s">
        <v>62</v>
      </c>
      <c r="B6" s="118" t="s">
        <v>63</v>
      </c>
      <c r="C6" s="118" t="s">
        <v>64</v>
      </c>
      <c r="D6" s="118"/>
      <c r="E6" s="118"/>
      <c r="F6" s="118"/>
      <c r="G6" s="118" t="s">
        <v>65</v>
      </c>
      <c r="H6" s="118" t="s">
        <v>66</v>
      </c>
      <c r="I6" s="118" t="s">
        <v>67</v>
      </c>
      <c r="J6" s="118" t="s">
        <v>68</v>
      </c>
    </row>
    <row r="7" spans="1:10" ht="38.25" customHeight="1">
      <c r="A7" s="118"/>
      <c r="B7" s="118"/>
      <c r="C7" s="15" t="s">
        <v>69</v>
      </c>
      <c r="D7" s="118" t="s">
        <v>70</v>
      </c>
      <c r="E7" s="118"/>
      <c r="F7" s="15" t="s">
        <v>71</v>
      </c>
      <c r="G7" s="118"/>
      <c r="H7" s="118"/>
      <c r="I7" s="118"/>
      <c r="J7" s="118"/>
    </row>
    <row r="8" spans="1:10">
      <c r="A8" s="119" t="s">
        <v>83</v>
      </c>
      <c r="B8" s="119"/>
      <c r="C8" s="119"/>
      <c r="D8" s="119"/>
      <c r="E8" s="119"/>
      <c r="F8" s="119"/>
      <c r="G8" s="119"/>
      <c r="H8" s="119"/>
      <c r="I8" s="119"/>
      <c r="J8" s="16"/>
    </row>
    <row r="9" spans="1:10">
      <c r="A9" s="17">
        <v>1</v>
      </c>
      <c r="B9" s="18" t="s">
        <v>84</v>
      </c>
      <c r="C9" s="19" t="str">
        <f>IF(B9&lt;&gt;"","10.08.2020","")</f>
        <v>10.08.2020</v>
      </c>
      <c r="D9" s="20">
        <f>IF(B9&lt;&gt;"",14,"")</f>
        <v>14</v>
      </c>
      <c r="E9" s="21"/>
      <c r="F9" s="22">
        <v>44088</v>
      </c>
      <c r="G9" s="23">
        <v>6875.95</v>
      </c>
      <c r="H9" s="20">
        <f>IF(F9&lt;&gt;"",F9-C9-D9,"")</f>
        <v>21</v>
      </c>
      <c r="I9" s="24">
        <f>IF(G9&lt;&gt;"",0.1%,"")</f>
        <v>1E-3</v>
      </c>
      <c r="J9" s="25">
        <f>IF(G9&lt;&gt;"",G9*(I9*H9),"")</f>
        <v>144.39494999999999</v>
      </c>
    </row>
    <row r="10" spans="1:10">
      <c r="A10" s="26"/>
      <c r="B10" s="27"/>
      <c r="C10" s="26"/>
      <c r="D10" s="26"/>
      <c r="E10" s="26"/>
      <c r="F10" s="28"/>
      <c r="G10" s="29"/>
      <c r="H10" s="28"/>
      <c r="I10" s="30" t="s">
        <v>28</v>
      </c>
      <c r="J10" s="31">
        <f>SUM(J9:J9)</f>
        <v>144.39494999999999</v>
      </c>
    </row>
    <row r="11" spans="1:10">
      <c r="A11" s="13"/>
      <c r="B11" s="13"/>
      <c r="C11" s="13"/>
      <c r="D11" s="13"/>
      <c r="E11" s="13"/>
      <c r="F11" s="13"/>
      <c r="G11" s="14"/>
      <c r="H11" s="13"/>
      <c r="I11" s="13"/>
      <c r="J11" s="13"/>
    </row>
  </sheetData>
  <mergeCells count="9">
    <mergeCell ref="I6:I7"/>
    <mergeCell ref="J6:J7"/>
    <mergeCell ref="D7:E7"/>
    <mergeCell ref="A8:I8"/>
    <mergeCell ref="A6:A7"/>
    <mergeCell ref="B6:B7"/>
    <mergeCell ref="C6:F6"/>
    <mergeCell ref="G6:G7"/>
    <mergeCell ref="H6:H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J11"/>
  <sheetViews>
    <sheetView zoomScaleNormal="100" workbookViewId="0">
      <selection activeCellId="1" sqref="C6:C9 A1"/>
    </sheetView>
  </sheetViews>
  <sheetFormatPr defaultRowHeight="15"/>
  <cols>
    <col min="1" max="1" width="8.7109375" customWidth="1"/>
    <col min="2" max="2" width="15.7109375" customWidth="1"/>
    <col min="3" max="3" width="12" customWidth="1"/>
    <col min="4" max="4" width="11" customWidth="1"/>
    <col min="5" max="5" width="2.7109375" hidden="1" customWidth="1"/>
    <col min="6" max="6" width="14.28515625" customWidth="1"/>
    <col min="7" max="7" width="13.140625" customWidth="1"/>
    <col min="8" max="8" width="13.28515625" customWidth="1"/>
    <col min="9" max="10" width="12.7109375" customWidth="1"/>
    <col min="11" max="1025" width="8.7109375" customWidth="1"/>
  </cols>
  <sheetData>
    <row r="4" spans="1:10">
      <c r="A4" s="12" t="s">
        <v>61</v>
      </c>
      <c r="B4" s="13"/>
      <c r="C4" s="13"/>
      <c r="D4" s="13"/>
      <c r="E4" s="13"/>
      <c r="F4" s="13"/>
      <c r="G4" s="14"/>
      <c r="H4" s="13"/>
      <c r="I4" s="13"/>
      <c r="J4" s="13"/>
    </row>
    <row r="5" spans="1:10">
      <c r="A5" s="13"/>
      <c r="B5" s="13"/>
      <c r="C5" s="13"/>
      <c r="D5" s="13"/>
      <c r="E5" s="13"/>
      <c r="F5" s="13"/>
      <c r="G5" s="14"/>
      <c r="H5" s="13"/>
      <c r="I5" s="13"/>
      <c r="J5" s="13"/>
    </row>
    <row r="6" spans="1:10" ht="15" customHeight="1">
      <c r="A6" s="118" t="s">
        <v>62</v>
      </c>
      <c r="B6" s="118" t="s">
        <v>63</v>
      </c>
      <c r="C6" s="118" t="s">
        <v>64</v>
      </c>
      <c r="D6" s="118"/>
      <c r="E6" s="118"/>
      <c r="F6" s="118"/>
      <c r="G6" s="118" t="s">
        <v>65</v>
      </c>
      <c r="H6" s="118" t="s">
        <v>66</v>
      </c>
      <c r="I6" s="118" t="s">
        <v>67</v>
      </c>
      <c r="J6" s="118" t="s">
        <v>68</v>
      </c>
    </row>
    <row r="7" spans="1:10" ht="38.25" customHeight="1">
      <c r="A7" s="118"/>
      <c r="B7" s="118"/>
      <c r="C7" s="15" t="s">
        <v>69</v>
      </c>
      <c r="D7" s="118" t="s">
        <v>70</v>
      </c>
      <c r="E7" s="118"/>
      <c r="F7" s="15" t="s">
        <v>71</v>
      </c>
      <c r="G7" s="118"/>
      <c r="H7" s="118"/>
      <c r="I7" s="118"/>
      <c r="J7" s="118"/>
    </row>
    <row r="8" spans="1:10">
      <c r="A8" s="119" t="s">
        <v>85</v>
      </c>
      <c r="B8" s="119"/>
      <c r="C8" s="119"/>
      <c r="D8" s="119"/>
      <c r="E8" s="119"/>
      <c r="F8" s="119"/>
      <c r="G8" s="119"/>
      <c r="H8" s="119"/>
      <c r="I8" s="119"/>
      <c r="J8" s="16"/>
    </row>
    <row r="9" spans="1:10">
      <c r="A9" s="17">
        <v>1</v>
      </c>
      <c r="B9" s="18" t="s">
        <v>86</v>
      </c>
      <c r="C9" s="19" t="str">
        <f>IF(B9&lt;&gt;"","10.08.2020","")</f>
        <v>10.08.2020</v>
      </c>
      <c r="D9" s="20">
        <f>IF(B9&lt;&gt;"",14,"")</f>
        <v>14</v>
      </c>
      <c r="E9" s="21"/>
      <c r="F9" s="22">
        <v>44088</v>
      </c>
      <c r="G9" s="23">
        <v>145.66</v>
      </c>
      <c r="H9" s="20">
        <f>IF(F9&lt;&gt;"",F9-C9-D9,"")</f>
        <v>21</v>
      </c>
      <c r="I9" s="24">
        <f>IF(G9&lt;&gt;"",0.1%,"")</f>
        <v>1E-3</v>
      </c>
      <c r="J9" s="25">
        <f>IF(G9&lt;&gt;"",G9*(I9*H9),"")</f>
        <v>3.0588600000000001</v>
      </c>
    </row>
    <row r="10" spans="1:10">
      <c r="A10" s="26"/>
      <c r="B10" s="27"/>
      <c r="C10" s="26"/>
      <c r="D10" s="26"/>
      <c r="E10" s="26"/>
      <c r="F10" s="28"/>
      <c r="G10" s="29"/>
      <c r="H10" s="28"/>
      <c r="I10" s="30" t="s">
        <v>28</v>
      </c>
      <c r="J10" s="31">
        <f>SUM(J9:J9)</f>
        <v>3.0588600000000001</v>
      </c>
    </row>
    <row r="11" spans="1:10">
      <c r="A11" s="13"/>
      <c r="B11" s="13"/>
      <c r="C11" s="13"/>
      <c r="D11" s="13"/>
      <c r="E11" s="13"/>
      <c r="F11" s="13"/>
      <c r="G11" s="14"/>
      <c r="H11" s="13"/>
      <c r="I11" s="13"/>
      <c r="J11" s="13"/>
    </row>
  </sheetData>
  <mergeCells count="9">
    <mergeCell ref="I6:I7"/>
    <mergeCell ref="J6:J7"/>
    <mergeCell ref="D7:E7"/>
    <mergeCell ref="A8:I8"/>
    <mergeCell ref="A6:A7"/>
    <mergeCell ref="B6:B7"/>
    <mergeCell ref="C6:F6"/>
    <mergeCell ref="G6:G7"/>
    <mergeCell ref="H6:H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J11"/>
  <sheetViews>
    <sheetView zoomScaleNormal="100" workbookViewId="0">
      <selection activeCell="F22" activeCellId="1" sqref="C6:C9 F22"/>
    </sheetView>
  </sheetViews>
  <sheetFormatPr defaultRowHeight="15"/>
  <cols>
    <col min="1" max="1" width="8.7109375" customWidth="1"/>
    <col min="2" max="2" width="15.7109375" customWidth="1"/>
    <col min="3" max="3" width="12" customWidth="1"/>
    <col min="4" max="4" width="11" customWidth="1"/>
    <col min="5" max="5" width="2.7109375" hidden="1" customWidth="1"/>
    <col min="6" max="6" width="14.28515625" customWidth="1"/>
    <col min="7" max="7" width="13.140625" customWidth="1"/>
    <col min="8" max="8" width="13.28515625" customWidth="1"/>
    <col min="9" max="10" width="12.7109375" customWidth="1"/>
    <col min="11" max="1025" width="8.7109375" customWidth="1"/>
  </cols>
  <sheetData>
    <row r="4" spans="1:10">
      <c r="A4" s="12" t="s">
        <v>61</v>
      </c>
      <c r="B4" s="13"/>
      <c r="C4" s="13"/>
      <c r="D4" s="13"/>
      <c r="E4" s="13"/>
      <c r="F4" s="13"/>
      <c r="G4" s="14"/>
      <c r="H4" s="13"/>
      <c r="I4" s="13"/>
      <c r="J4" s="13"/>
    </row>
    <row r="5" spans="1:10">
      <c r="A5" s="13"/>
      <c r="B5" s="13"/>
      <c r="C5" s="13"/>
      <c r="D5" s="13"/>
      <c r="E5" s="13"/>
      <c r="F5" s="13"/>
      <c r="G5" s="14"/>
      <c r="H5" s="13"/>
      <c r="I5" s="13"/>
      <c r="J5" s="13"/>
    </row>
    <row r="6" spans="1:10" ht="15" customHeight="1">
      <c r="A6" s="118" t="s">
        <v>62</v>
      </c>
      <c r="B6" s="118" t="s">
        <v>63</v>
      </c>
      <c r="C6" s="118" t="s">
        <v>64</v>
      </c>
      <c r="D6" s="118"/>
      <c r="E6" s="118"/>
      <c r="F6" s="118"/>
      <c r="G6" s="118" t="s">
        <v>65</v>
      </c>
      <c r="H6" s="118" t="s">
        <v>66</v>
      </c>
      <c r="I6" s="118" t="s">
        <v>67</v>
      </c>
      <c r="J6" s="118" t="s">
        <v>68</v>
      </c>
    </row>
    <row r="7" spans="1:10" ht="38.25" customHeight="1">
      <c r="A7" s="118"/>
      <c r="B7" s="118"/>
      <c r="C7" s="15" t="s">
        <v>69</v>
      </c>
      <c r="D7" s="118" t="s">
        <v>70</v>
      </c>
      <c r="E7" s="118"/>
      <c r="F7" s="15" t="s">
        <v>71</v>
      </c>
      <c r="G7" s="118"/>
      <c r="H7" s="118"/>
      <c r="I7" s="118"/>
      <c r="J7" s="118"/>
    </row>
    <row r="8" spans="1:10">
      <c r="A8" s="119" t="s">
        <v>87</v>
      </c>
      <c r="B8" s="119"/>
      <c r="C8" s="119"/>
      <c r="D8" s="119"/>
      <c r="E8" s="119"/>
      <c r="F8" s="119"/>
      <c r="G8" s="119"/>
      <c r="H8" s="119"/>
      <c r="I8" s="119"/>
      <c r="J8" s="16"/>
    </row>
    <row r="9" spans="1:10">
      <c r="A9" s="17">
        <v>1</v>
      </c>
      <c r="B9" s="18" t="s">
        <v>75</v>
      </c>
      <c r="C9" s="19" t="str">
        <f>IF(B9&lt;&gt;"","10.08.2020","")</f>
        <v>10.08.2020</v>
      </c>
      <c r="D9" s="20">
        <f>IF(B9&lt;&gt;"",14,"")</f>
        <v>14</v>
      </c>
      <c r="E9" s="21"/>
      <c r="F9" s="22">
        <v>44088</v>
      </c>
      <c r="G9" s="23">
        <v>53.87</v>
      </c>
      <c r="H9" s="20">
        <f>IF(F9&lt;&gt;"",F9-C9-D9,"")</f>
        <v>21</v>
      </c>
      <c r="I9" s="24">
        <f>IF(G9&lt;&gt;"",0.1%,"")</f>
        <v>1E-3</v>
      </c>
      <c r="J9" s="25">
        <f>IF(G9&lt;&gt;"",G9*(I9*H9),"")</f>
        <v>1.13127</v>
      </c>
    </row>
    <row r="10" spans="1:10">
      <c r="A10" s="26"/>
      <c r="B10" s="27"/>
      <c r="C10" s="26"/>
      <c r="D10" s="26"/>
      <c r="E10" s="26"/>
      <c r="F10" s="28"/>
      <c r="G10" s="29"/>
      <c r="H10" s="28"/>
      <c r="I10" s="30" t="s">
        <v>28</v>
      </c>
      <c r="J10" s="31">
        <f>SUM(J9:J9)</f>
        <v>1.13127</v>
      </c>
    </row>
    <row r="11" spans="1:10">
      <c r="A11" s="13"/>
      <c r="B11" s="13"/>
      <c r="C11" s="13"/>
      <c r="D11" s="13"/>
      <c r="E11" s="13"/>
      <c r="F11" s="13"/>
      <c r="G11" s="14"/>
      <c r="H11" s="13"/>
      <c r="I11" s="13"/>
      <c r="J11" s="13"/>
    </row>
  </sheetData>
  <mergeCells count="9">
    <mergeCell ref="I6:I7"/>
    <mergeCell ref="J6:J7"/>
    <mergeCell ref="D7:E7"/>
    <mergeCell ref="A8:I8"/>
    <mergeCell ref="A6:A7"/>
    <mergeCell ref="B6:B7"/>
    <mergeCell ref="C6:F6"/>
    <mergeCell ref="G6:G7"/>
    <mergeCell ref="H6:H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J11"/>
  <sheetViews>
    <sheetView zoomScaleNormal="100" workbookViewId="0">
      <selection activeCellId="1" sqref="C6:C9 A1"/>
    </sheetView>
  </sheetViews>
  <sheetFormatPr defaultRowHeight="15"/>
  <cols>
    <col min="1" max="1" width="8.7109375" customWidth="1"/>
    <col min="2" max="2" width="15.7109375" customWidth="1"/>
    <col min="3" max="3" width="12" customWidth="1"/>
    <col min="4" max="4" width="11" customWidth="1"/>
    <col min="5" max="5" width="2.7109375" hidden="1" customWidth="1"/>
    <col min="6" max="6" width="14.28515625" customWidth="1"/>
    <col min="7" max="7" width="13.140625" customWidth="1"/>
    <col min="8" max="8" width="13.28515625" customWidth="1"/>
    <col min="9" max="10" width="12.7109375" customWidth="1"/>
    <col min="11" max="1025" width="8.7109375" customWidth="1"/>
  </cols>
  <sheetData>
    <row r="4" spans="1:10">
      <c r="A4" s="12" t="s">
        <v>61</v>
      </c>
      <c r="B4" s="13"/>
      <c r="C4" s="13"/>
      <c r="D4" s="13"/>
      <c r="E4" s="13"/>
      <c r="F4" s="13"/>
      <c r="G4" s="14"/>
      <c r="H4" s="13"/>
      <c r="I4" s="13"/>
      <c r="J4" s="13"/>
    </row>
    <row r="5" spans="1:10">
      <c r="A5" s="13"/>
      <c r="B5" s="13"/>
      <c r="C5" s="13"/>
      <c r="D5" s="13"/>
      <c r="E5" s="13"/>
      <c r="F5" s="13"/>
      <c r="G5" s="14"/>
      <c r="H5" s="13"/>
      <c r="I5" s="13"/>
      <c r="J5" s="13"/>
    </row>
    <row r="6" spans="1:10" ht="15" customHeight="1">
      <c r="A6" s="118" t="s">
        <v>62</v>
      </c>
      <c r="B6" s="118" t="s">
        <v>63</v>
      </c>
      <c r="C6" s="118" t="s">
        <v>64</v>
      </c>
      <c r="D6" s="118"/>
      <c r="E6" s="118"/>
      <c r="F6" s="118"/>
      <c r="G6" s="118" t="s">
        <v>65</v>
      </c>
      <c r="H6" s="118" t="s">
        <v>66</v>
      </c>
      <c r="I6" s="118" t="s">
        <v>67</v>
      </c>
      <c r="J6" s="118" t="s">
        <v>68</v>
      </c>
    </row>
    <row r="7" spans="1:10" ht="38.25" customHeight="1">
      <c r="A7" s="118"/>
      <c r="B7" s="118"/>
      <c r="C7" s="15" t="s">
        <v>69</v>
      </c>
      <c r="D7" s="118" t="s">
        <v>70</v>
      </c>
      <c r="E7" s="118"/>
      <c r="F7" s="15" t="s">
        <v>71</v>
      </c>
      <c r="G7" s="118"/>
      <c r="H7" s="118"/>
      <c r="I7" s="118"/>
      <c r="J7" s="118"/>
    </row>
    <row r="8" spans="1:10">
      <c r="A8" s="119" t="s">
        <v>88</v>
      </c>
      <c r="B8" s="119"/>
      <c r="C8" s="119"/>
      <c r="D8" s="119"/>
      <c r="E8" s="119"/>
      <c r="F8" s="119"/>
      <c r="G8" s="119"/>
      <c r="H8" s="119"/>
      <c r="I8" s="119"/>
      <c r="J8" s="16"/>
    </row>
    <row r="9" spans="1:10">
      <c r="A9" s="17">
        <v>1</v>
      </c>
      <c r="B9" s="18" t="s">
        <v>89</v>
      </c>
      <c r="C9" s="19" t="str">
        <f>IF(B9&lt;&gt;"","10.08.2020","")</f>
        <v>10.08.2020</v>
      </c>
      <c r="D9" s="20">
        <f>IF(B9&lt;&gt;"",14,"")</f>
        <v>14</v>
      </c>
      <c r="E9" s="21"/>
      <c r="F9" s="22">
        <v>44088</v>
      </c>
      <c r="G9" s="23">
        <v>10823.13</v>
      </c>
      <c r="H9" s="20">
        <f>IF(F9&lt;&gt;"",F9-C9-D9,"")</f>
        <v>21</v>
      </c>
      <c r="I9" s="24">
        <f>IF(G9&lt;&gt;"",0.1%,"")</f>
        <v>1E-3</v>
      </c>
      <c r="J9" s="25">
        <f>IF(G9&lt;&gt;"",G9*(I9*H9),"")</f>
        <v>227.28573</v>
      </c>
    </row>
    <row r="10" spans="1:10">
      <c r="A10" s="26"/>
      <c r="B10" s="27"/>
      <c r="C10" s="26"/>
      <c r="D10" s="26"/>
      <c r="E10" s="26"/>
      <c r="F10" s="28"/>
      <c r="G10" s="29"/>
      <c r="H10" s="28"/>
      <c r="I10" s="30" t="s">
        <v>28</v>
      </c>
      <c r="J10" s="31">
        <f>SUM(J9:J9)</f>
        <v>227.28573</v>
      </c>
    </row>
    <row r="11" spans="1:10">
      <c r="A11" s="13"/>
      <c r="B11" s="13"/>
      <c r="C11" s="13"/>
      <c r="D11" s="13"/>
      <c r="E11" s="13"/>
      <c r="F11" s="13"/>
      <c r="G11" s="14"/>
      <c r="H11" s="13"/>
      <c r="I11" s="13"/>
      <c r="J11" s="13"/>
    </row>
  </sheetData>
  <mergeCells count="9">
    <mergeCell ref="I6:I7"/>
    <mergeCell ref="J6:J7"/>
    <mergeCell ref="D7:E7"/>
    <mergeCell ref="A8:I8"/>
    <mergeCell ref="A6:A7"/>
    <mergeCell ref="B6:B7"/>
    <mergeCell ref="C6:F6"/>
    <mergeCell ref="G6:G7"/>
    <mergeCell ref="H6:H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Lab. Poznań</vt:lpstr>
      <vt:lpstr>kara_FA_222_08</vt:lpstr>
      <vt:lpstr>kara_FA_223_08</vt:lpstr>
      <vt:lpstr>kara_FA_224_08</vt:lpstr>
      <vt:lpstr>kara_FA_233_08</vt:lpstr>
      <vt:lpstr>kara_FA_234_08</vt:lpstr>
      <vt:lpstr>kara_FA_264_08</vt:lpstr>
      <vt:lpstr>kara_FA_10_09</vt:lpstr>
      <vt:lpstr>kara_FA_15_09</vt:lpstr>
      <vt:lpstr>kara_FA_16_9</vt:lpstr>
      <vt:lpstr>'Lab. Poznań'!Obszar_wydruku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 Napierała</dc:creator>
  <cp:lastModifiedBy>Agnieszka Jagoda</cp:lastModifiedBy>
  <cp:revision>1</cp:revision>
  <cp:lastPrinted>2020-10-12T13:10:49Z</cp:lastPrinted>
  <dcterms:created xsi:type="dcterms:W3CDTF">2006-09-16T00:00:00Z</dcterms:created>
  <dcterms:modified xsi:type="dcterms:W3CDTF">2020-11-13T11:36:00Z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