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date1904="1" codeName="Ten_skoroszyt"/>
  <mc:AlternateContent xmlns:mc="http://schemas.openxmlformats.org/markup-compatibility/2006">
    <mc:Choice Requires="x15">
      <x15ac:absPath xmlns:x15ac="http://schemas.microsoft.com/office/spreadsheetml/2010/11/ac" url="C:\Foldery Marcina\pulpit_2023\GOVPL\Zielone zamówienia\"/>
    </mc:Choice>
  </mc:AlternateContent>
  <xr:revisionPtr revIDLastSave="0" documentId="8_{183A0E98-37B9-46A1-B775-F0E4143360EC}" xr6:coauthVersionLast="47" xr6:coauthVersionMax="47" xr10:uidLastSave="{00000000-0000-0000-0000-000000000000}"/>
  <bookViews>
    <workbookView xWindow="-108" yWindow="-108" windowWidth="23256" windowHeight="12576" tabRatio="791" activeTab="3" xr2:uid="{00000000-000D-0000-FFFF-FFFF00000000}"/>
  </bookViews>
  <sheets>
    <sheet name="Wprowadzenie" sheetId="1" r:id="rId1"/>
    <sheet name="LCC_Dane_wejściowe_Wyniki" sheetId="2" r:id="rId2"/>
    <sheet name="Arkusz_odpowiedzi_oferenta" sheetId="3" r:id="rId3"/>
    <sheet name="Definicje_Wzory" sheetId="4" r:id="rId4"/>
    <sheet name="Wyniki graficzne" sheetId="7" r:id="rId5"/>
    <sheet name="Dane_referencyjne" sheetId="5" r:id="rId6"/>
    <sheet name="Obliczenia" sheetId="6" r:id="rId7"/>
  </sheets>
  <externalReferences>
    <externalReference r:id="rId8"/>
  </externalReferences>
  <definedNames>
    <definedName name="discount_rate">'[1]LCC Inputs &amp; Results'!$F$42</definedName>
    <definedName name="inflation_rate">'[1]LCC Inputs &amp; Results'!$F$43</definedName>
    <definedName name="inflation_rate_electricity">'[1]LCC Inputs &amp; Results'!$F$44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5" i="2" l="1"/>
  <c r="E35" i="6"/>
  <c r="E36" i="6"/>
  <c r="E5" i="6"/>
  <c r="E37" i="6"/>
  <c r="E38" i="6"/>
  <c r="E79" i="2"/>
  <c r="E80" i="2"/>
  <c r="E81" i="2"/>
  <c r="E83" i="2"/>
  <c r="E84" i="2"/>
  <c r="E85" i="2"/>
  <c r="E87" i="2"/>
  <c r="E88" i="2"/>
  <c r="E89" i="2"/>
  <c r="E91" i="2"/>
  <c r="E92" i="2"/>
  <c r="E93" i="2"/>
  <c r="E95" i="2"/>
  <c r="E96" i="2"/>
  <c r="E97" i="2"/>
  <c r="E99" i="2"/>
  <c r="E100" i="2"/>
  <c r="E102" i="2"/>
  <c r="E76" i="2"/>
  <c r="E77" i="2"/>
  <c r="E175" i="2"/>
  <c r="E7" i="7"/>
  <c r="E107" i="2"/>
  <c r="E108" i="2"/>
  <c r="E109" i="2"/>
  <c r="E111" i="2"/>
  <c r="E112" i="2"/>
  <c r="E113" i="2"/>
  <c r="E115" i="2"/>
  <c r="E116" i="2"/>
  <c r="E117" i="2"/>
  <c r="E119" i="2"/>
  <c r="E120" i="2"/>
  <c r="E121" i="2"/>
  <c r="E123" i="2"/>
  <c r="E124" i="2"/>
  <c r="E125" i="2"/>
  <c r="E12" i="6"/>
  <c r="E183" i="2"/>
  <c r="E13" i="6"/>
  <c r="E6" i="6"/>
  <c r="E14" i="6"/>
  <c r="E176" i="2"/>
  <c r="E20" i="6"/>
  <c r="E21" i="6"/>
  <c r="E170" i="2"/>
  <c r="E22" i="6"/>
  <c r="E23" i="6"/>
  <c r="E24" i="6"/>
  <c r="E25" i="6"/>
  <c r="E26" i="6"/>
  <c r="E27" i="6"/>
  <c r="E128" i="2"/>
  <c r="E28" i="6"/>
  <c r="E178" i="2"/>
  <c r="E10" i="7"/>
  <c r="E44" i="6"/>
  <c r="E45" i="6"/>
  <c r="E179" i="2"/>
  <c r="E72" i="2"/>
  <c r="W13" i="3"/>
  <c r="U13" i="3"/>
  <c r="S13" i="3"/>
  <c r="Q13" i="3"/>
  <c r="O13" i="3"/>
  <c r="M13" i="3"/>
  <c r="K13" i="3"/>
  <c r="I13" i="3"/>
  <c r="G13" i="3"/>
  <c r="W18" i="2"/>
  <c r="W17" i="2"/>
  <c r="W14" i="2"/>
  <c r="W13" i="2"/>
  <c r="U18" i="2"/>
  <c r="U17" i="2"/>
  <c r="U14" i="2"/>
  <c r="U13" i="2"/>
  <c r="S18" i="2"/>
  <c r="S17" i="2"/>
  <c r="S14" i="2"/>
  <c r="S13" i="2"/>
  <c r="Q18" i="2"/>
  <c r="Q17" i="2"/>
  <c r="Q14" i="2"/>
  <c r="Q13" i="2"/>
  <c r="O18" i="2"/>
  <c r="O17" i="2"/>
  <c r="O14" i="2"/>
  <c r="O13" i="2"/>
  <c r="M18" i="2"/>
  <c r="M17" i="2"/>
  <c r="M14" i="2"/>
  <c r="M13" i="2"/>
  <c r="K18" i="2"/>
  <c r="K17" i="2"/>
  <c r="K14" i="2"/>
  <c r="K13" i="2"/>
  <c r="I18" i="2"/>
  <c r="I17" i="2"/>
  <c r="I14" i="2"/>
  <c r="I13" i="2"/>
  <c r="G18" i="2"/>
  <c r="G17" i="2"/>
  <c r="G14" i="2"/>
  <c r="G13" i="2"/>
  <c r="W43" i="6"/>
  <c r="W34" i="6"/>
  <c r="W19" i="6"/>
  <c r="W11" i="6"/>
  <c r="U43" i="6"/>
  <c r="U34" i="6"/>
  <c r="U19" i="6"/>
  <c r="U11" i="6"/>
  <c r="S43" i="6"/>
  <c r="S34" i="6"/>
  <c r="S19" i="6"/>
  <c r="S11" i="6"/>
  <c r="Q43" i="6"/>
  <c r="Q34" i="6"/>
  <c r="Q19" i="6"/>
  <c r="Q11" i="6"/>
  <c r="O43" i="6"/>
  <c r="O34" i="6"/>
  <c r="O19" i="6"/>
  <c r="O11" i="6"/>
  <c r="M43" i="6"/>
  <c r="M34" i="6"/>
  <c r="M19" i="6"/>
  <c r="M11" i="6"/>
  <c r="K43" i="6"/>
  <c r="K34" i="6"/>
  <c r="K19" i="6"/>
  <c r="K11" i="6"/>
  <c r="I43" i="6"/>
  <c r="I34" i="6"/>
  <c r="I19" i="6"/>
  <c r="I11" i="6"/>
  <c r="W170" i="2"/>
  <c r="W22" i="6"/>
  <c r="W168" i="2"/>
  <c r="W167" i="2"/>
  <c r="W166" i="2"/>
  <c r="W165" i="2"/>
  <c r="W164" i="2"/>
  <c r="W163" i="2"/>
  <c r="W162" i="2"/>
  <c r="W160" i="2"/>
  <c r="W159" i="2"/>
  <c r="W158" i="2"/>
  <c r="W157" i="2"/>
  <c r="W156" i="2"/>
  <c r="W155" i="2"/>
  <c r="W154" i="2"/>
  <c r="W152" i="2"/>
  <c r="W151" i="2"/>
  <c r="W150" i="2"/>
  <c r="W149" i="2"/>
  <c r="W148" i="2"/>
  <c r="W147" i="2"/>
  <c r="W146" i="2"/>
  <c r="W144" i="2"/>
  <c r="W143" i="2"/>
  <c r="W142" i="2"/>
  <c r="W141" i="2"/>
  <c r="W140" i="2"/>
  <c r="W139" i="2"/>
  <c r="W138" i="2"/>
  <c r="W136" i="2"/>
  <c r="W135" i="2"/>
  <c r="W134" i="2"/>
  <c r="W133" i="2"/>
  <c r="W132" i="2"/>
  <c r="W131" i="2"/>
  <c r="W130" i="2"/>
  <c r="W128" i="2"/>
  <c r="W28" i="6"/>
  <c r="W125" i="2"/>
  <c r="W124" i="2"/>
  <c r="W123" i="2"/>
  <c r="W121" i="2"/>
  <c r="W120" i="2"/>
  <c r="W119" i="2"/>
  <c r="W117" i="2"/>
  <c r="W116" i="2"/>
  <c r="W115" i="2"/>
  <c r="W113" i="2"/>
  <c r="W112" i="2"/>
  <c r="W111" i="2"/>
  <c r="W109" i="2"/>
  <c r="W108" i="2"/>
  <c r="W107" i="2"/>
  <c r="W105" i="2"/>
  <c r="W102" i="2"/>
  <c r="W100" i="2"/>
  <c r="W99" i="2"/>
  <c r="W97" i="2"/>
  <c r="W96" i="2"/>
  <c r="W95" i="2"/>
  <c r="W93" i="2"/>
  <c r="W92" i="2"/>
  <c r="W91" i="2"/>
  <c r="W89" i="2"/>
  <c r="W88" i="2"/>
  <c r="W87" i="2"/>
  <c r="W85" i="2"/>
  <c r="W84" i="2"/>
  <c r="W83" i="2"/>
  <c r="W81" i="2"/>
  <c r="W80" i="2"/>
  <c r="W79" i="2"/>
  <c r="W77" i="2"/>
  <c r="W76" i="2"/>
  <c r="W75" i="2"/>
  <c r="W72" i="2"/>
  <c r="W66" i="2"/>
  <c r="W65" i="2"/>
  <c r="W11" i="2"/>
  <c r="U170" i="2"/>
  <c r="U22" i="6"/>
  <c r="U168" i="2"/>
  <c r="U167" i="2"/>
  <c r="U166" i="2"/>
  <c r="U165" i="2"/>
  <c r="U164" i="2"/>
  <c r="U163" i="2"/>
  <c r="U162" i="2"/>
  <c r="U160" i="2"/>
  <c r="U159" i="2"/>
  <c r="U158" i="2"/>
  <c r="U157" i="2"/>
  <c r="U156" i="2"/>
  <c r="U155" i="2"/>
  <c r="U154" i="2"/>
  <c r="U152" i="2"/>
  <c r="U151" i="2"/>
  <c r="U150" i="2"/>
  <c r="U149" i="2"/>
  <c r="U148" i="2"/>
  <c r="U147" i="2"/>
  <c r="U146" i="2"/>
  <c r="U144" i="2"/>
  <c r="U143" i="2"/>
  <c r="U142" i="2"/>
  <c r="U141" i="2"/>
  <c r="U140" i="2"/>
  <c r="U139" i="2"/>
  <c r="U138" i="2"/>
  <c r="U136" i="2"/>
  <c r="U135" i="2"/>
  <c r="U134" i="2"/>
  <c r="U133" i="2"/>
  <c r="U132" i="2"/>
  <c r="U131" i="2"/>
  <c r="U130" i="2"/>
  <c r="U128" i="2"/>
  <c r="U28" i="6"/>
  <c r="U125" i="2"/>
  <c r="U124" i="2"/>
  <c r="U123" i="2"/>
  <c r="U121" i="2"/>
  <c r="U120" i="2"/>
  <c r="U119" i="2"/>
  <c r="U117" i="2"/>
  <c r="U116" i="2"/>
  <c r="U115" i="2"/>
  <c r="U113" i="2"/>
  <c r="U112" i="2"/>
  <c r="U111" i="2"/>
  <c r="U109" i="2"/>
  <c r="U108" i="2"/>
  <c r="U107" i="2"/>
  <c r="U105" i="2"/>
  <c r="U102" i="2"/>
  <c r="U100" i="2"/>
  <c r="U99" i="2"/>
  <c r="U97" i="2"/>
  <c r="U96" i="2"/>
  <c r="U95" i="2"/>
  <c r="U93" i="2"/>
  <c r="U92" i="2"/>
  <c r="U91" i="2"/>
  <c r="U89" i="2"/>
  <c r="U88" i="2"/>
  <c r="U87" i="2"/>
  <c r="U85" i="2"/>
  <c r="U84" i="2"/>
  <c r="U83" i="2"/>
  <c r="U81" i="2"/>
  <c r="U80" i="2"/>
  <c r="U79" i="2"/>
  <c r="U77" i="2"/>
  <c r="U76" i="2"/>
  <c r="U75" i="2"/>
  <c r="U72" i="2"/>
  <c r="U66" i="2"/>
  <c r="U65" i="2"/>
  <c r="U11" i="2"/>
  <c r="S170" i="2"/>
  <c r="S22" i="6"/>
  <c r="S168" i="2"/>
  <c r="S167" i="2"/>
  <c r="S166" i="2"/>
  <c r="S165" i="2"/>
  <c r="S164" i="2"/>
  <c r="S163" i="2"/>
  <c r="S162" i="2"/>
  <c r="S160" i="2"/>
  <c r="S159" i="2"/>
  <c r="S158" i="2"/>
  <c r="S157" i="2"/>
  <c r="S156" i="2"/>
  <c r="S155" i="2"/>
  <c r="S154" i="2"/>
  <c r="S152" i="2"/>
  <c r="S151" i="2"/>
  <c r="S150" i="2"/>
  <c r="S149" i="2"/>
  <c r="S148" i="2"/>
  <c r="S147" i="2"/>
  <c r="S146" i="2"/>
  <c r="S144" i="2"/>
  <c r="S143" i="2"/>
  <c r="S142" i="2"/>
  <c r="S141" i="2"/>
  <c r="S140" i="2"/>
  <c r="S139" i="2"/>
  <c r="S138" i="2"/>
  <c r="S136" i="2"/>
  <c r="S135" i="2"/>
  <c r="S134" i="2"/>
  <c r="S133" i="2"/>
  <c r="S132" i="2"/>
  <c r="S131" i="2"/>
  <c r="S130" i="2"/>
  <c r="S128" i="2"/>
  <c r="S28" i="6"/>
  <c r="S125" i="2"/>
  <c r="S124" i="2"/>
  <c r="S123" i="2"/>
  <c r="S121" i="2"/>
  <c r="S120" i="2"/>
  <c r="S119" i="2"/>
  <c r="S117" i="2"/>
  <c r="S116" i="2"/>
  <c r="S115" i="2"/>
  <c r="S113" i="2"/>
  <c r="S112" i="2"/>
  <c r="S111" i="2"/>
  <c r="S109" i="2"/>
  <c r="S108" i="2"/>
  <c r="S107" i="2"/>
  <c r="S105" i="2"/>
  <c r="S102" i="2"/>
  <c r="S100" i="2"/>
  <c r="S99" i="2"/>
  <c r="S97" i="2"/>
  <c r="S96" i="2"/>
  <c r="S95" i="2"/>
  <c r="S93" i="2"/>
  <c r="S92" i="2"/>
  <c r="S91" i="2"/>
  <c r="S89" i="2"/>
  <c r="S88" i="2"/>
  <c r="S87" i="2"/>
  <c r="S85" i="2"/>
  <c r="S84" i="2"/>
  <c r="S83" i="2"/>
  <c r="S81" i="2"/>
  <c r="S80" i="2"/>
  <c r="S79" i="2"/>
  <c r="S77" i="2"/>
  <c r="S76" i="2"/>
  <c r="S75" i="2"/>
  <c r="S72" i="2"/>
  <c r="S66" i="2"/>
  <c r="S65" i="2"/>
  <c r="S11" i="2"/>
  <c r="Q170" i="2"/>
  <c r="Q22" i="6"/>
  <c r="Q168" i="2"/>
  <c r="Q167" i="2"/>
  <c r="Q166" i="2"/>
  <c r="Q165" i="2"/>
  <c r="Q164" i="2"/>
  <c r="Q163" i="2"/>
  <c r="Q162" i="2"/>
  <c r="Q160" i="2"/>
  <c r="Q159" i="2"/>
  <c r="Q158" i="2"/>
  <c r="Q157" i="2"/>
  <c r="Q156" i="2"/>
  <c r="Q155" i="2"/>
  <c r="Q154" i="2"/>
  <c r="Q152" i="2"/>
  <c r="Q151" i="2"/>
  <c r="Q150" i="2"/>
  <c r="Q149" i="2"/>
  <c r="Q148" i="2"/>
  <c r="Q147" i="2"/>
  <c r="Q146" i="2"/>
  <c r="Q144" i="2"/>
  <c r="Q143" i="2"/>
  <c r="Q142" i="2"/>
  <c r="Q141" i="2"/>
  <c r="Q140" i="2"/>
  <c r="Q139" i="2"/>
  <c r="Q138" i="2"/>
  <c r="Q136" i="2"/>
  <c r="Q135" i="2"/>
  <c r="Q134" i="2"/>
  <c r="Q133" i="2"/>
  <c r="Q132" i="2"/>
  <c r="Q131" i="2"/>
  <c r="Q130" i="2"/>
  <c r="Q128" i="2"/>
  <c r="Q28" i="6"/>
  <c r="Q125" i="2"/>
  <c r="Q124" i="2"/>
  <c r="Q123" i="2"/>
  <c r="Q121" i="2"/>
  <c r="Q120" i="2"/>
  <c r="Q119" i="2"/>
  <c r="Q117" i="2"/>
  <c r="Q116" i="2"/>
  <c r="Q115" i="2"/>
  <c r="Q113" i="2"/>
  <c r="Q112" i="2"/>
  <c r="Q111" i="2"/>
  <c r="Q109" i="2"/>
  <c r="Q108" i="2"/>
  <c r="Q107" i="2"/>
  <c r="Q105" i="2"/>
  <c r="Q102" i="2"/>
  <c r="Q100" i="2"/>
  <c r="Q99" i="2"/>
  <c r="Q97" i="2"/>
  <c r="Q96" i="2"/>
  <c r="Q95" i="2"/>
  <c r="Q93" i="2"/>
  <c r="Q92" i="2"/>
  <c r="Q91" i="2"/>
  <c r="Q89" i="2"/>
  <c r="Q88" i="2"/>
  <c r="Q87" i="2"/>
  <c r="Q85" i="2"/>
  <c r="Q84" i="2"/>
  <c r="Q83" i="2"/>
  <c r="Q81" i="2"/>
  <c r="Q80" i="2"/>
  <c r="Q79" i="2"/>
  <c r="Q77" i="2"/>
  <c r="Q76" i="2"/>
  <c r="Q75" i="2"/>
  <c r="Q72" i="2"/>
  <c r="Q66" i="2"/>
  <c r="Q65" i="2"/>
  <c r="Q11" i="2"/>
  <c r="O170" i="2"/>
  <c r="O22" i="6"/>
  <c r="O168" i="2"/>
  <c r="O167" i="2"/>
  <c r="O166" i="2"/>
  <c r="O165" i="2"/>
  <c r="O164" i="2"/>
  <c r="O163" i="2"/>
  <c r="O162" i="2"/>
  <c r="O160" i="2"/>
  <c r="O159" i="2"/>
  <c r="O158" i="2"/>
  <c r="O157" i="2"/>
  <c r="O156" i="2"/>
  <c r="O155" i="2"/>
  <c r="O154" i="2"/>
  <c r="O152" i="2"/>
  <c r="O151" i="2"/>
  <c r="O150" i="2"/>
  <c r="O149" i="2"/>
  <c r="O148" i="2"/>
  <c r="O147" i="2"/>
  <c r="O146" i="2"/>
  <c r="O144" i="2"/>
  <c r="O143" i="2"/>
  <c r="O142" i="2"/>
  <c r="O141" i="2"/>
  <c r="O140" i="2"/>
  <c r="O139" i="2"/>
  <c r="O138" i="2"/>
  <c r="O136" i="2"/>
  <c r="O135" i="2"/>
  <c r="O134" i="2"/>
  <c r="O133" i="2"/>
  <c r="O132" i="2"/>
  <c r="O131" i="2"/>
  <c r="O130" i="2"/>
  <c r="O128" i="2"/>
  <c r="O28" i="6"/>
  <c r="O125" i="2"/>
  <c r="O124" i="2"/>
  <c r="O123" i="2"/>
  <c r="O121" i="2"/>
  <c r="O120" i="2"/>
  <c r="O119" i="2"/>
  <c r="O117" i="2"/>
  <c r="O116" i="2"/>
  <c r="O115" i="2"/>
  <c r="O113" i="2"/>
  <c r="O112" i="2"/>
  <c r="O111" i="2"/>
  <c r="O109" i="2"/>
  <c r="O108" i="2"/>
  <c r="O107" i="2"/>
  <c r="O105" i="2"/>
  <c r="O102" i="2"/>
  <c r="O100" i="2"/>
  <c r="O99" i="2"/>
  <c r="O97" i="2"/>
  <c r="O96" i="2"/>
  <c r="O95" i="2"/>
  <c r="O93" i="2"/>
  <c r="O92" i="2"/>
  <c r="O91" i="2"/>
  <c r="O89" i="2"/>
  <c r="O88" i="2"/>
  <c r="O87" i="2"/>
  <c r="O85" i="2"/>
  <c r="O84" i="2"/>
  <c r="O83" i="2"/>
  <c r="O81" i="2"/>
  <c r="O80" i="2"/>
  <c r="O79" i="2"/>
  <c r="O77" i="2"/>
  <c r="O76" i="2"/>
  <c r="O75" i="2"/>
  <c r="O72" i="2"/>
  <c r="O66" i="2"/>
  <c r="O65" i="2"/>
  <c r="O11" i="2"/>
  <c r="M170" i="2"/>
  <c r="M22" i="6"/>
  <c r="M168" i="2"/>
  <c r="M167" i="2"/>
  <c r="M166" i="2"/>
  <c r="M165" i="2"/>
  <c r="M164" i="2"/>
  <c r="M163" i="2"/>
  <c r="M162" i="2"/>
  <c r="M160" i="2"/>
  <c r="M159" i="2"/>
  <c r="M158" i="2"/>
  <c r="M157" i="2"/>
  <c r="M156" i="2"/>
  <c r="M155" i="2"/>
  <c r="M154" i="2"/>
  <c r="M152" i="2"/>
  <c r="M151" i="2"/>
  <c r="M150" i="2"/>
  <c r="M149" i="2"/>
  <c r="M148" i="2"/>
  <c r="M147" i="2"/>
  <c r="M146" i="2"/>
  <c r="M144" i="2"/>
  <c r="M143" i="2"/>
  <c r="M142" i="2"/>
  <c r="M141" i="2"/>
  <c r="M140" i="2"/>
  <c r="M139" i="2"/>
  <c r="M138" i="2"/>
  <c r="M136" i="2"/>
  <c r="M135" i="2"/>
  <c r="M134" i="2"/>
  <c r="M133" i="2"/>
  <c r="M132" i="2"/>
  <c r="M131" i="2"/>
  <c r="M130" i="2"/>
  <c r="M128" i="2"/>
  <c r="M28" i="6"/>
  <c r="M125" i="2"/>
  <c r="M124" i="2"/>
  <c r="M123" i="2"/>
  <c r="M121" i="2"/>
  <c r="M120" i="2"/>
  <c r="M119" i="2"/>
  <c r="M117" i="2"/>
  <c r="M116" i="2"/>
  <c r="M115" i="2"/>
  <c r="M113" i="2"/>
  <c r="M112" i="2"/>
  <c r="M111" i="2"/>
  <c r="M109" i="2"/>
  <c r="M108" i="2"/>
  <c r="M107" i="2"/>
  <c r="M105" i="2"/>
  <c r="M102" i="2"/>
  <c r="M100" i="2"/>
  <c r="M99" i="2"/>
  <c r="M97" i="2"/>
  <c r="M96" i="2"/>
  <c r="M95" i="2"/>
  <c r="M93" i="2"/>
  <c r="M92" i="2"/>
  <c r="M91" i="2"/>
  <c r="M89" i="2"/>
  <c r="M88" i="2"/>
  <c r="M87" i="2"/>
  <c r="M85" i="2"/>
  <c r="M84" i="2"/>
  <c r="M83" i="2"/>
  <c r="M81" i="2"/>
  <c r="M80" i="2"/>
  <c r="M79" i="2"/>
  <c r="M75" i="2"/>
  <c r="M12" i="6"/>
  <c r="M183" i="2"/>
  <c r="M77" i="2"/>
  <c r="M76" i="2"/>
  <c r="M72" i="2"/>
  <c r="M66" i="2"/>
  <c r="M65" i="2"/>
  <c r="M11" i="2"/>
  <c r="K170" i="2"/>
  <c r="K22" i="6"/>
  <c r="K168" i="2"/>
  <c r="K167" i="2"/>
  <c r="K166" i="2"/>
  <c r="K165" i="2"/>
  <c r="K164" i="2"/>
  <c r="K163" i="2"/>
  <c r="K162" i="2"/>
  <c r="K160" i="2"/>
  <c r="K159" i="2"/>
  <c r="K158" i="2"/>
  <c r="K157" i="2"/>
  <c r="K156" i="2"/>
  <c r="K155" i="2"/>
  <c r="K154" i="2"/>
  <c r="K152" i="2"/>
  <c r="K151" i="2"/>
  <c r="K150" i="2"/>
  <c r="K149" i="2"/>
  <c r="K148" i="2"/>
  <c r="K147" i="2"/>
  <c r="K146" i="2"/>
  <c r="K144" i="2"/>
  <c r="K143" i="2"/>
  <c r="K142" i="2"/>
  <c r="K141" i="2"/>
  <c r="K140" i="2"/>
  <c r="K139" i="2"/>
  <c r="K138" i="2"/>
  <c r="K136" i="2"/>
  <c r="K135" i="2"/>
  <c r="K134" i="2"/>
  <c r="K133" i="2"/>
  <c r="K132" i="2"/>
  <c r="K131" i="2"/>
  <c r="K130" i="2"/>
  <c r="K128" i="2"/>
  <c r="K125" i="2"/>
  <c r="K124" i="2"/>
  <c r="K123" i="2"/>
  <c r="K121" i="2"/>
  <c r="K120" i="2"/>
  <c r="K119" i="2"/>
  <c r="K117" i="2"/>
  <c r="K116" i="2"/>
  <c r="K115" i="2"/>
  <c r="K113" i="2"/>
  <c r="K112" i="2"/>
  <c r="K111" i="2"/>
  <c r="K109" i="2"/>
  <c r="K108" i="2"/>
  <c r="K107" i="2"/>
  <c r="K105" i="2"/>
  <c r="K102" i="2"/>
  <c r="K100" i="2"/>
  <c r="K99" i="2"/>
  <c r="K97" i="2"/>
  <c r="K96" i="2"/>
  <c r="K95" i="2"/>
  <c r="K93" i="2"/>
  <c r="K92" i="2"/>
  <c r="K91" i="2"/>
  <c r="K89" i="2"/>
  <c r="K88" i="2"/>
  <c r="K87" i="2"/>
  <c r="K85" i="2"/>
  <c r="K84" i="2"/>
  <c r="K83" i="2"/>
  <c r="K81" i="2"/>
  <c r="K80" i="2"/>
  <c r="K79" i="2"/>
  <c r="K77" i="2"/>
  <c r="K76" i="2"/>
  <c r="K75" i="2"/>
  <c r="K72" i="2"/>
  <c r="K66" i="2"/>
  <c r="K65" i="2"/>
  <c r="K11" i="2"/>
  <c r="I170" i="2"/>
  <c r="I22" i="6"/>
  <c r="I168" i="2"/>
  <c r="I167" i="2"/>
  <c r="I166" i="2"/>
  <c r="I165" i="2"/>
  <c r="I164" i="2"/>
  <c r="I163" i="2"/>
  <c r="I162" i="2"/>
  <c r="I160" i="2"/>
  <c r="I159" i="2"/>
  <c r="I158" i="2"/>
  <c r="I157" i="2"/>
  <c r="I156" i="2"/>
  <c r="I155" i="2"/>
  <c r="I154" i="2"/>
  <c r="I152" i="2"/>
  <c r="I151" i="2"/>
  <c r="I150" i="2"/>
  <c r="I149" i="2"/>
  <c r="I148" i="2"/>
  <c r="I147" i="2"/>
  <c r="I146" i="2"/>
  <c r="I144" i="2"/>
  <c r="I143" i="2"/>
  <c r="I142" i="2"/>
  <c r="I141" i="2"/>
  <c r="I140" i="2"/>
  <c r="I139" i="2"/>
  <c r="I138" i="2"/>
  <c r="I136" i="2"/>
  <c r="I135" i="2"/>
  <c r="I134" i="2"/>
  <c r="I133" i="2"/>
  <c r="I132" i="2"/>
  <c r="I131" i="2"/>
  <c r="I130" i="2"/>
  <c r="I128" i="2"/>
  <c r="I125" i="2"/>
  <c r="I124" i="2"/>
  <c r="I123" i="2"/>
  <c r="I121" i="2"/>
  <c r="I120" i="2"/>
  <c r="I119" i="2"/>
  <c r="I117" i="2"/>
  <c r="I116" i="2"/>
  <c r="I115" i="2"/>
  <c r="I113" i="2"/>
  <c r="I112" i="2"/>
  <c r="I111" i="2"/>
  <c r="I109" i="2"/>
  <c r="I108" i="2"/>
  <c r="I107" i="2"/>
  <c r="I105" i="2"/>
  <c r="I102" i="2"/>
  <c r="I100" i="2"/>
  <c r="I99" i="2"/>
  <c r="I97" i="2"/>
  <c r="I96" i="2"/>
  <c r="I95" i="2"/>
  <c r="I93" i="2"/>
  <c r="I92" i="2"/>
  <c r="I91" i="2"/>
  <c r="I89" i="2"/>
  <c r="I88" i="2"/>
  <c r="I87" i="2"/>
  <c r="I85" i="2"/>
  <c r="I84" i="2"/>
  <c r="I83" i="2"/>
  <c r="I81" i="2"/>
  <c r="I80" i="2"/>
  <c r="I79" i="2"/>
  <c r="I75" i="2"/>
  <c r="I12" i="6"/>
  <c r="I13" i="6"/>
  <c r="I14" i="6"/>
  <c r="I176" i="2"/>
  <c r="I8" i="7"/>
  <c r="I77" i="2"/>
  <c r="I76" i="2"/>
  <c r="I72" i="2"/>
  <c r="I66" i="2"/>
  <c r="I65" i="2"/>
  <c r="I11" i="2"/>
  <c r="W11" i="3"/>
  <c r="W10" i="3"/>
  <c r="W9" i="3"/>
  <c r="U11" i="3"/>
  <c r="U10" i="3"/>
  <c r="U9" i="3"/>
  <c r="S11" i="3"/>
  <c r="S10" i="3"/>
  <c r="S9" i="3"/>
  <c r="Q11" i="3"/>
  <c r="Q10" i="3"/>
  <c r="Q9" i="3"/>
  <c r="O11" i="3"/>
  <c r="O10" i="3"/>
  <c r="O9" i="3"/>
  <c r="M11" i="3"/>
  <c r="M10" i="3"/>
  <c r="M9" i="3"/>
  <c r="K11" i="3"/>
  <c r="K10" i="3"/>
  <c r="K9" i="3"/>
  <c r="I11" i="3"/>
  <c r="I10" i="3"/>
  <c r="I9" i="3"/>
  <c r="E34" i="6"/>
  <c r="E43" i="6"/>
  <c r="E19" i="6"/>
  <c r="E11" i="6"/>
  <c r="G43" i="6"/>
  <c r="G34" i="6"/>
  <c r="G19" i="6"/>
  <c r="G11" i="6"/>
  <c r="M35" i="6"/>
  <c r="M36" i="6"/>
  <c r="Q36" i="6"/>
  <c r="Q35" i="6"/>
  <c r="U36" i="6"/>
  <c r="U35" i="6"/>
  <c r="O36" i="6"/>
  <c r="O35" i="6"/>
  <c r="S36" i="6"/>
  <c r="S35" i="6"/>
  <c r="W36" i="6"/>
  <c r="W35" i="6"/>
  <c r="K35" i="6"/>
  <c r="K36" i="6"/>
  <c r="I28" i="6"/>
  <c r="I21" i="6"/>
  <c r="I20" i="6"/>
  <c r="I23" i="6"/>
  <c r="I24" i="6"/>
  <c r="I25" i="6"/>
  <c r="I26" i="6"/>
  <c r="I27" i="6"/>
  <c r="I29" i="6"/>
  <c r="I177" i="2"/>
  <c r="I9" i="7"/>
  <c r="I175" i="2"/>
  <c r="I7" i="7"/>
  <c r="K20" i="6"/>
  <c r="K21" i="6"/>
  <c r="K23" i="6"/>
  <c r="K24" i="6"/>
  <c r="K25" i="6"/>
  <c r="K26" i="6"/>
  <c r="K27" i="6"/>
  <c r="K28" i="6"/>
  <c r="K29" i="6"/>
  <c r="K177" i="2"/>
  <c r="K9" i="7"/>
  <c r="K12" i="6"/>
  <c r="K13" i="6"/>
  <c r="K14" i="6"/>
  <c r="K176" i="2"/>
  <c r="K8" i="7"/>
  <c r="K183" i="2"/>
  <c r="K175" i="2"/>
  <c r="K7" i="7"/>
  <c r="M26" i="6"/>
  <c r="M27" i="6"/>
  <c r="M20" i="6"/>
  <c r="M21" i="6"/>
  <c r="M23" i="6"/>
  <c r="M24" i="6"/>
  <c r="M25" i="6"/>
  <c r="M29" i="6"/>
  <c r="M177" i="2"/>
  <c r="M9" i="7"/>
  <c r="M175" i="2"/>
  <c r="M7" i="7"/>
  <c r="O12" i="6"/>
  <c r="O183" i="2"/>
  <c r="O21" i="6"/>
  <c r="O20" i="6"/>
  <c r="O23" i="6"/>
  <c r="O24" i="6"/>
  <c r="O25" i="6"/>
  <c r="O26" i="6"/>
  <c r="O27" i="6"/>
  <c r="O175" i="2"/>
  <c r="O7" i="7"/>
  <c r="Q12" i="6"/>
  <c r="Q183" i="2"/>
  <c r="Q21" i="6"/>
  <c r="Q20" i="6"/>
  <c r="Q26" i="6"/>
  <c r="Q27" i="6"/>
  <c r="Q175" i="2"/>
  <c r="Q7" i="7"/>
  <c r="S20" i="6"/>
  <c r="S21" i="6"/>
  <c r="S23" i="6"/>
  <c r="S24" i="6"/>
  <c r="S25" i="6"/>
  <c r="S26" i="6"/>
  <c r="S27" i="6"/>
  <c r="S29" i="6"/>
  <c r="S177" i="2"/>
  <c r="S9" i="7"/>
  <c r="S12" i="6"/>
  <c r="S13" i="6"/>
  <c r="S14" i="6"/>
  <c r="S176" i="2"/>
  <c r="S8" i="7"/>
  <c r="S183" i="2"/>
  <c r="S175" i="2"/>
  <c r="S7" i="7"/>
  <c r="U26" i="6"/>
  <c r="U27" i="6"/>
  <c r="U20" i="6"/>
  <c r="U21" i="6"/>
  <c r="U23" i="6"/>
  <c r="U24" i="6"/>
  <c r="U25" i="6"/>
  <c r="U29" i="6"/>
  <c r="U177" i="2"/>
  <c r="U9" i="7"/>
  <c r="U12" i="6"/>
  <c r="U183" i="2"/>
  <c r="U175" i="2"/>
  <c r="U7" i="7"/>
  <c r="W12" i="6"/>
  <c r="W183" i="2"/>
  <c r="W21" i="6"/>
  <c r="W26" i="6"/>
  <c r="W27" i="6"/>
  <c r="W20" i="6"/>
  <c r="W23" i="6"/>
  <c r="W24" i="6"/>
  <c r="W25" i="6"/>
  <c r="W29" i="6"/>
  <c r="W177" i="2"/>
  <c r="W175" i="2"/>
  <c r="W7" i="7"/>
  <c r="I36" i="6"/>
  <c r="I35" i="6"/>
  <c r="Q13" i="6"/>
  <c r="Q14" i="6"/>
  <c r="Q176" i="2"/>
  <c r="Q8" i="7"/>
  <c r="M13" i="6"/>
  <c r="M14" i="6"/>
  <c r="M176" i="2"/>
  <c r="M8" i="7"/>
  <c r="O37" i="6"/>
  <c r="O38" i="6"/>
  <c r="O178" i="2"/>
  <c r="Q37" i="6"/>
  <c r="Q38" i="6"/>
  <c r="Q178" i="2"/>
  <c r="U37" i="6"/>
  <c r="U38" i="6"/>
  <c r="U178" i="2"/>
  <c r="W37" i="6"/>
  <c r="W38" i="6"/>
  <c r="W178" i="2"/>
  <c r="M37" i="6"/>
  <c r="M38" i="6"/>
  <c r="M178" i="2"/>
  <c r="S37" i="6"/>
  <c r="S38" i="6"/>
  <c r="S178" i="2"/>
  <c r="K37" i="6"/>
  <c r="K38" i="6"/>
  <c r="K178" i="2"/>
  <c r="I37" i="6"/>
  <c r="I38" i="6"/>
  <c r="I178" i="2"/>
  <c r="W6" i="7"/>
  <c r="U6" i="7"/>
  <c r="S6" i="7"/>
  <c r="Q6" i="7"/>
  <c r="O6" i="7"/>
  <c r="M6" i="7"/>
  <c r="K6" i="7"/>
  <c r="I6" i="7"/>
  <c r="G6" i="7"/>
  <c r="E6" i="7"/>
  <c r="G170" i="2"/>
  <c r="G22" i="6"/>
  <c r="G79" i="2"/>
  <c r="G83" i="2"/>
  <c r="G87" i="2"/>
  <c r="G91" i="2"/>
  <c r="G95" i="2"/>
  <c r="G20" i="6"/>
  <c r="G21" i="6"/>
  <c r="G23" i="6"/>
  <c r="G24" i="6"/>
  <c r="G75" i="2"/>
  <c r="G25" i="6"/>
  <c r="G168" i="2"/>
  <c r="G167" i="2"/>
  <c r="G166" i="2"/>
  <c r="G165" i="2"/>
  <c r="G164" i="2"/>
  <c r="G163" i="2"/>
  <c r="G162" i="2"/>
  <c r="G160" i="2"/>
  <c r="G159" i="2"/>
  <c r="G158" i="2"/>
  <c r="G157" i="2"/>
  <c r="G156" i="2"/>
  <c r="G155" i="2"/>
  <c r="G154" i="2"/>
  <c r="G152" i="2"/>
  <c r="G151" i="2"/>
  <c r="G150" i="2"/>
  <c r="G149" i="2"/>
  <c r="G148" i="2"/>
  <c r="G147" i="2"/>
  <c r="G146" i="2"/>
  <c r="G144" i="2"/>
  <c r="G143" i="2"/>
  <c r="G142" i="2"/>
  <c r="G141" i="2"/>
  <c r="G140" i="2"/>
  <c r="G139" i="2"/>
  <c r="G138" i="2"/>
  <c r="G136" i="2"/>
  <c r="G135" i="2"/>
  <c r="G134" i="2"/>
  <c r="G133" i="2"/>
  <c r="G132" i="2"/>
  <c r="G131" i="2"/>
  <c r="G130" i="2"/>
  <c r="G128" i="2"/>
  <c r="G125" i="2"/>
  <c r="G124" i="2"/>
  <c r="G123" i="2"/>
  <c r="G121" i="2"/>
  <c r="G120" i="2"/>
  <c r="G119" i="2"/>
  <c r="G117" i="2"/>
  <c r="G116" i="2"/>
  <c r="G115" i="2"/>
  <c r="G113" i="2"/>
  <c r="G112" i="2"/>
  <c r="G111" i="2"/>
  <c r="G109" i="2"/>
  <c r="G108" i="2"/>
  <c r="G107" i="2"/>
  <c r="G105" i="2"/>
  <c r="G102" i="2"/>
  <c r="G100" i="2"/>
  <c r="G99" i="2"/>
  <c r="G97" i="2"/>
  <c r="G96" i="2"/>
  <c r="G93" i="2"/>
  <c r="G92" i="2"/>
  <c r="G89" i="2"/>
  <c r="G88" i="2"/>
  <c r="G85" i="2"/>
  <c r="G84" i="2"/>
  <c r="G81" i="2"/>
  <c r="G80" i="2"/>
  <c r="G77" i="2"/>
  <c r="G76" i="2"/>
  <c r="G72" i="2"/>
  <c r="E105" i="2"/>
  <c r="E130" i="2"/>
  <c r="E131" i="2"/>
  <c r="E132" i="2"/>
  <c r="E133" i="2"/>
  <c r="E134" i="2"/>
  <c r="E135" i="2"/>
  <c r="E136" i="2"/>
  <c r="E138" i="2"/>
  <c r="E139" i="2"/>
  <c r="E140" i="2"/>
  <c r="E141" i="2"/>
  <c r="E142" i="2"/>
  <c r="E143" i="2"/>
  <c r="E144" i="2"/>
  <c r="E146" i="2"/>
  <c r="E147" i="2"/>
  <c r="E148" i="2"/>
  <c r="E149" i="2"/>
  <c r="E150" i="2"/>
  <c r="E151" i="2"/>
  <c r="E152" i="2"/>
  <c r="E154" i="2"/>
  <c r="E155" i="2"/>
  <c r="E156" i="2"/>
  <c r="E157" i="2"/>
  <c r="E158" i="2"/>
  <c r="E159" i="2"/>
  <c r="E160" i="2"/>
  <c r="E162" i="2"/>
  <c r="E163" i="2"/>
  <c r="E164" i="2"/>
  <c r="E165" i="2"/>
  <c r="E166" i="2"/>
  <c r="E167" i="2"/>
  <c r="E168" i="2"/>
  <c r="G12" i="6"/>
  <c r="G13" i="6"/>
  <c r="G14" i="6"/>
  <c r="G176" i="2"/>
  <c r="G8" i="7"/>
  <c r="G26" i="6"/>
  <c r="G27" i="6"/>
  <c r="G175" i="2"/>
  <c r="G7" i="7"/>
  <c r="G35" i="6"/>
  <c r="G36" i="6"/>
  <c r="G37" i="6"/>
  <c r="G38" i="6"/>
  <c r="G178" i="2"/>
  <c r="G65" i="2"/>
  <c r="G11" i="3"/>
  <c r="E11" i="3"/>
  <c r="G28" i="6"/>
  <c r="W5" i="7"/>
  <c r="U5" i="7"/>
  <c r="S5" i="7"/>
  <c r="Q5" i="7"/>
  <c r="O5" i="7"/>
  <c r="M5" i="7"/>
  <c r="K5" i="7"/>
  <c r="I5" i="7"/>
  <c r="G9" i="3"/>
  <c r="G10" i="3"/>
  <c r="G5" i="7"/>
  <c r="E9" i="3"/>
  <c r="E10" i="3"/>
  <c r="E5" i="7"/>
  <c r="E63" i="2"/>
  <c r="S63" i="2"/>
  <c r="G11" i="2"/>
  <c r="G66" i="2"/>
  <c r="C5" i="5"/>
  <c r="E12" i="2"/>
  <c r="D27" i="6"/>
  <c r="O44" i="6"/>
  <c r="O45" i="6"/>
  <c r="O179" i="2"/>
  <c r="O11" i="7"/>
  <c r="W44" i="6"/>
  <c r="W45" i="6"/>
  <c r="W179" i="2"/>
  <c r="W11" i="7"/>
  <c r="I44" i="6"/>
  <c r="I45" i="6"/>
  <c r="I179" i="2"/>
  <c r="I11" i="7"/>
  <c r="Q44" i="6"/>
  <c r="Q45" i="6"/>
  <c r="Q179" i="2"/>
  <c r="Q11" i="7"/>
  <c r="G44" i="6"/>
  <c r="G45" i="6"/>
  <c r="G179" i="2"/>
  <c r="K44" i="6"/>
  <c r="K45" i="6"/>
  <c r="K179" i="2"/>
  <c r="K11" i="7"/>
  <c r="S44" i="6"/>
  <c r="S45" i="6"/>
  <c r="S179" i="2"/>
  <c r="M44" i="6"/>
  <c r="M45" i="6"/>
  <c r="M179" i="2"/>
  <c r="M11" i="7"/>
  <c r="U44" i="6"/>
  <c r="U45" i="6"/>
  <c r="U179" i="2"/>
  <c r="U11" i="7"/>
  <c r="E187" i="2"/>
  <c r="Q10" i="7"/>
  <c r="I10" i="7"/>
  <c r="M10" i="7"/>
  <c r="G10" i="7"/>
  <c r="K10" i="7"/>
  <c r="O10" i="7"/>
  <c r="U10" i="7"/>
  <c r="W10" i="7"/>
  <c r="S10" i="7"/>
  <c r="E190" i="2"/>
  <c r="Q23" i="6"/>
  <c r="Q24" i="6"/>
  <c r="Q25" i="6"/>
  <c r="O13" i="6"/>
  <c r="O14" i="6"/>
  <c r="O176" i="2"/>
  <c r="O8" i="7"/>
  <c r="E29" i="6"/>
  <c r="E177" i="2"/>
  <c r="E9" i="7"/>
  <c r="G29" i="6"/>
  <c r="G177" i="2"/>
  <c r="G9" i="7"/>
  <c r="O29" i="6"/>
  <c r="O177" i="2"/>
  <c r="O9" i="7"/>
  <c r="Q29" i="6"/>
  <c r="Q177" i="2"/>
  <c r="Q9" i="7"/>
  <c r="W9" i="7"/>
  <c r="I183" i="2"/>
  <c r="W13" i="6"/>
  <c r="W14" i="6"/>
  <c r="W176" i="2"/>
  <c r="W8" i="7"/>
  <c r="E8" i="7"/>
  <c r="I12" i="7"/>
  <c r="K12" i="7"/>
  <c r="O12" i="7"/>
  <c r="U13" i="6"/>
  <c r="U14" i="6"/>
  <c r="U176" i="2"/>
  <c r="U8" i="7"/>
  <c r="U12" i="7"/>
  <c r="G183" i="2"/>
  <c r="E195" i="2"/>
  <c r="M12" i="7"/>
  <c r="Q12" i="7"/>
  <c r="S184" i="2"/>
  <c r="G11" i="7"/>
  <c r="G12" i="7"/>
  <c r="G181" i="2"/>
  <c r="U63" i="2"/>
  <c r="U184" i="2"/>
  <c r="D181" i="2"/>
  <c r="D191" i="2"/>
  <c r="D14" i="6"/>
  <c r="S11" i="7"/>
  <c r="S12" i="7"/>
  <c r="S181" i="2"/>
  <c r="D176" i="2"/>
  <c r="O12" i="2"/>
  <c r="M181" i="2"/>
  <c r="W63" i="2"/>
  <c r="W184" i="2"/>
  <c r="D175" i="2"/>
  <c r="K63" i="2"/>
  <c r="K184" i="2"/>
  <c r="E11" i="7"/>
  <c r="E191" i="2"/>
  <c r="O181" i="2"/>
  <c r="D187" i="2"/>
  <c r="K12" i="2"/>
  <c r="I181" i="2"/>
  <c r="M63" i="2"/>
  <c r="M184" i="2"/>
  <c r="D177" i="2"/>
  <c r="M12" i="2"/>
  <c r="D29" i="6"/>
  <c r="D188" i="2"/>
  <c r="D37" i="6"/>
  <c r="I12" i="2"/>
  <c r="D45" i="6"/>
  <c r="G12" i="2"/>
  <c r="S12" i="2"/>
  <c r="D38" i="6"/>
  <c r="E184" i="2"/>
  <c r="D179" i="2"/>
  <c r="W12" i="2"/>
  <c r="D189" i="2"/>
  <c r="D178" i="2"/>
  <c r="D25" i="6"/>
  <c r="Q63" i="2"/>
  <c r="Q184" i="2"/>
  <c r="O63" i="2"/>
  <c r="O184" i="2"/>
  <c r="D190" i="2"/>
  <c r="U12" i="2"/>
  <c r="D35" i="6"/>
  <c r="Q12" i="2"/>
  <c r="D28" i="6"/>
  <c r="D193" i="2"/>
  <c r="K181" i="2"/>
  <c r="Q181" i="2"/>
  <c r="I63" i="2"/>
  <c r="I184" i="2"/>
  <c r="G63" i="2"/>
  <c r="E181" i="2"/>
  <c r="E189" i="2"/>
  <c r="E12" i="7"/>
  <c r="W12" i="7"/>
  <c r="W181" i="2"/>
  <c r="E188" i="2"/>
  <c r="G184" i="2"/>
  <c r="E196" i="2"/>
  <c r="U181" i="2"/>
  <c r="E193"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Aure Adell</author>
  </authors>
  <commentList>
    <comment ref="B6" authorId="0" shapeId="0" xr:uid="{00000000-0006-0000-0100-000001000000}">
      <text>
        <r>
          <rPr>
            <sz val="10"/>
            <color rgb="FF000000"/>
            <rFont val="Verdana"/>
            <family val="2"/>
          </rPr>
          <t>Wybierz instalację, która będzie analizowana w narzędziu; oświetlenie drogowe albo sygnalizację świetlną. Narzędzie to można stosować dla kilku instalacji, o ile podstawowe parametry są takie same. Jeśli są różne, należy zapewnić inne narzędzie dla każdego z nich.</t>
        </r>
      </text>
    </comment>
    <comment ref="B7" authorId="0" shapeId="0" xr:uid="{00000000-0006-0000-0100-000002000000}">
      <text>
        <r>
          <rPr>
            <sz val="10"/>
            <color rgb="FF000000"/>
            <rFont val="Verdana"/>
            <family val="2"/>
          </rPr>
          <t xml:space="preserve">Wpisz odniesienie do instalacji, dla których dane będą musiały być dostarczone w każdej kolumnie (np. ulica X, droga Y itd.), tak, jak określono w dokumentach przetargowych.
Jeżeli instalacja ma różne słupy z różnymi oprawami oświetleniowymi, to należy odnieść się do każdego słupa w innej kolumnie. (np. ulica A- wysoka linia słupa, ulica A – niska linia słupa) ponieważ  narzędzie przetwarza informacje w oparciu o typ słupa.  </t>
        </r>
      </text>
    </comment>
    <comment ref="B8" authorId="0" shapeId="0" xr:uid="{00000000-0006-0000-0100-000003000000}">
      <text>
        <r>
          <rPr>
            <sz val="10"/>
            <color rgb="FF000000"/>
            <rFont val="Verdana"/>
            <family val="2"/>
          </rPr>
          <t>Należy podać liczbę słupów instalacji określoną w dokumentacji przetargowej, jeżeli umowa nie obejmuje wymiany słupów.
Jeżeli umowa dotyczy projektu całej instalacji, w tym rozmieszczenia słupów, zostaw wolne miejsce,  ponieważ liczba słupów zostanie podana przez oferentów w ich ofertach.</t>
        </r>
      </text>
    </comment>
    <comment ref="B13" authorId="0" shapeId="0" xr:uid="{00000000-0006-0000-0100-000004000000}">
      <text>
        <r>
          <rPr>
            <sz val="10"/>
            <color rgb="FF000000"/>
            <rFont val="Verdana"/>
            <family val="2"/>
          </rPr>
          <t>Liczba lat, dla których  należy obliczyć i porównać koszty cyklu życia różnych rozwiązań. Krótszy okres użytkowania lub okres oceny daje większą wagę cenie zakupu, podczas gdy dłuższy okres daje większe znaczenie kosztom użytkowania i utrzymania.
Czas życia wynoszący 30 lat jest powszechną praktyką w przypadku opraw oświetleniowych według „DG TREN Komisji Europejskiej,  Badania przygotowawcze w sprawie wymogów dotyczacych ekoprojektu  PWE. Część 9 Oświetlenie ulic publicznych. Raport końcowy. 2007".
W przypadku sygnalizacji drogowej należy określić okres oceny w oparciu o średni okres użytkowania takich instalacji w danym urzędzie lub regionie.</t>
        </r>
      </text>
    </comment>
    <comment ref="B14" authorId="0" shapeId="0" xr:uid="{00000000-0006-0000-0100-000005000000}">
      <text>
        <r>
          <rPr>
            <sz val="10"/>
            <color rgb="FF000000"/>
            <rFont val="Verdana"/>
            <family val="2"/>
          </rPr>
          <t>Stopa dyskontowa służy do wyliczenia wartości bieżącej przyszłych kosztów. 
Jako punkt odniesienia można zastosować stopę dyskontową w wysokości 2 % w oparciu o "DG TREN Komisji Europejskiej. Badania przygotowawcze w sprawie wymogów dotyczących ekoprojektu PWE. Część 9 Oświetlenie ulic publicznych. Raport końcowy. 2007". 
|Ewentualnie, Dyrekcja Generalna Komisji Europejskiej ds. Polityki Regionalnej i Miejskiej rekomenduje zastosowanie, co do zasady, społeczną stopę dyskontową w wysokości 5 % jako punkt odniesienia w państwach członkowskich objętych Funduszem Spójności i 3 % w innych państwach członkowskich. 
Dla prostszych obliczeń, ustal wartość stopy dyskontowej na 0.</t>
        </r>
      </text>
    </comment>
    <comment ref="B18" authorId="0" shapeId="0" xr:uid="{00000000-0006-0000-0100-000006000000}">
      <text>
        <r>
          <rPr>
            <sz val="10"/>
            <color rgb="FF000000"/>
            <rFont val="Verdana"/>
            <family val="2"/>
          </rPr>
          <t>Wykorzystaj średni wzrost cen energii elektrycznej w swoim kraju lub w swoim urzędzie (zgodnie z oficjalnymi danymi i z uwzględnieniem wszystkich podatków oraz z korektą w celu wyeliminowania skutków inflacji). 
Dla prostszych obliczeń, ustal wartość stopy dyskontowej na 0.</t>
        </r>
      </text>
    </comment>
    <comment ref="B20" authorId="0" shapeId="0" xr:uid="{00000000-0006-0000-0100-000007000000}">
      <text>
        <r>
          <rPr>
            <sz val="10"/>
            <color rgb="FF000000"/>
            <rFont val="Verdana"/>
            <family val="2"/>
          </rPr>
          <t>Wybierz sposób obliczania kosztów użytkowania. Na podstawie jednego z poniższych wariantów:
Wariant 1) Roczny wskaźnik zużycia energii (AECI) instalacji oświetlenia drogowego, jeżeli jest to wymagane w dokumentach przetargowych zgodnie z kryteriami UE dotyczącymi zielonych zamówień publicznych. Jeśli ta opcja zostanie wybrana, należy również określić obszar, który ma być oświetlony (wiersz poniżej).
Wariant 2) Na podstawie godzin pracy określonych przez instytucję i mocy opraw oświetleniowych zaproponowanych przez oferentów. Jeśli ta opcja zostanie wybrana, pamiętaj, aby ukryć wiersz dla wskaźnika AECI w "Arkuszu odpowiedzi oferenta". 
Wskaźnik AECI nie ma zastosowania do sygnalizacji świetlnej, dlatego należy wybrać opcję 2, jeśli narzędzie jest wykorzystywane do porównywania kosztów sygnalizacji świetlnej.</t>
        </r>
      </text>
    </comment>
    <comment ref="B21" authorId="0" shapeId="0" xr:uid="{00000000-0006-0000-0100-000008000000}">
      <text>
        <r>
          <rPr>
            <sz val="10"/>
            <color rgb="FF000000"/>
            <rFont val="Verdana"/>
            <family val="2"/>
          </rPr>
          <t>Należy określić powierzchnię (w m2), dla której oświetlenie drogowe ma zapewnić oświetlenie. Jest to wymagane tylko w celu obliczenia kosztów użytkowania instalacji oświetlenia drogowego gdy oferenci są zobowiązani do obliczenia Rocznego Wskaźnika Zużycia Energii (AECI) instalacji, zgodnie z unijnymi kryteriami dot. zielonych zamówień publicznych. 
Pozostaw komórkę pustą,  jeśli nie dotyczy, a roczne zużycie będzie obliczane przez narzędzie; lub jeśli projekt dotyczy sygnalizacji świetlnej.</t>
        </r>
      </text>
    </comment>
    <comment ref="B23" authorId="0" shapeId="0" xr:uid="{00000000-0006-0000-0100-000009000000}">
      <text>
        <r>
          <rPr>
            <sz val="10"/>
            <color rgb="FF000000"/>
            <rFont val="Verdana"/>
            <family val="34"/>
          </rPr>
          <t>Należy podać rzeczywiste godziny pracy każdej oprawy w ciągu roku przy różnych poziomach mocy przewidzianych w dokumentacji przetargowej.
W narzędziu możliwe są trzy poziomy: pełna moc, zredukowany poziom mocy 1 i zredukowany poziom mocy 2. Pozostaw komórkę pustą, jeśli poziomy mocy nie są przewidziane w projekcie.
W przypadku sygnalizacji świetlnych każde światło sygnalizacji świetlnej musi być traktowane jako oddzielna oprawa oświetleniowa,  a godziny użytkowania będą oparte na godzinach pracy sygnału drogowego i czasie używania tego światła.</t>
        </r>
      </text>
    </comment>
    <comment ref="B49" authorId="0" shapeId="0" xr:uid="{00000000-0006-0000-0100-00000A000000}">
      <text>
        <r>
          <rPr>
            <sz val="10"/>
            <color rgb="FF000000"/>
            <rFont val="Verdana"/>
            <family val="2"/>
          </rPr>
          <t>Wybierz sposób oszacowania kosztów utrzymania. Dostępne są dwia warianty:
Wariant 1) Na podstawie własnych danych liczbowych (podane w wierszach poniżej).
Wariant 2) Na podstawie danych liczbowych dostarczonych przez oferentów w "Arkuszu odpowiedzi oferenta". Wybierz ten wariant, jeśli koszty utrzymania są częścią ofert oferentów lub jeśli zostaną poproszeni o przedstawienie szacunkowych danych, na podstawie których oszacowane zostaną koszty utrzymania. W tym przypadku, upewnij się, że określisz w przetargu, w jaki sposób należy przeprowadzić oszacowanie i upewnij się , że oferenci uzasadnią dane liczbowe w swoich ofertach (Więcej informacji można znaleźć w zakładce „Definicje i wzory/formuły".)</t>
        </r>
      </text>
    </comment>
    <comment ref="B50" authorId="0" shapeId="0" xr:uid="{00000000-0006-0000-0100-00000B000000}">
      <text>
        <r>
          <rPr>
            <sz val="10"/>
            <color rgb="FF000000"/>
            <rFont val="Verdana"/>
            <family val="2"/>
          </rPr>
          <t>Wprowadź szacunkowe koszty wymiany różnych części wymienionych poniżej, jeśli są przeprowadzane przez Twój własny personel  lub w ramach innej już zawartej umowy na utrzymanie w instytucji. Koszty wymiany powinny obejmować zarówno koszty pracy, jak i koszty wszelkich narzędzi i maszyn potrzebnych do wykonania zadania, z wyłączeniem kosztów opraw oświetleniowych, źródeł światła lub samych urządzeń sterowniczych, ponieważ będą one zależeć od ofert oferentów.
Pozostaw komórkę pustą, jeśli koszty utrzymania są częścią ofert oferentów lub jeśli zostaną poproszeni o przedstawienie szacunkowych danych, na podstawie których oszacowane zostaną koszty utrzymania.</t>
        </r>
      </text>
    </comment>
    <comment ref="B57" authorId="0" shapeId="0" xr:uid="{00000000-0006-0000-0100-00000C000000}">
      <text>
        <r>
          <rPr>
            <sz val="10"/>
            <color rgb="FF000000"/>
            <rFont val="Verdana"/>
            <family val="2"/>
          </rPr>
          <t>Wstaw tutaj inne jednorazowe koszty, które możesz mieć na początku umowy, niezależnie od ofert,  które nie są uwzględnione w poprzednich kategoriach kosztów (np. szkolenia personelu, konfiguracje itp.).</t>
        </r>
      </text>
    </comment>
    <comment ref="B58" authorId="0" shapeId="0" xr:uid="{00000000-0006-0000-0100-00000D000000}">
      <text>
        <r>
          <rPr>
            <sz val="10"/>
            <color rgb="FF000000"/>
            <rFont val="Verdana"/>
            <family val="2"/>
          </rPr>
          <t>Wstaw tutaj wszelkie koszty ubezpieczenia, opłat i podatków (z wyjątkiem podatku VAT ponieważ oferty należy oceniać bez podatku VAT) związane z zakupem i użytkowaniem oświetlenia drogowego i/lub sygnalizacji świetlnej. Pozostaw komórkę pustą,  jeżeli dokumentacja przetargowa wymaga od oferentów uwzględnienia tych kosztów w ofertach.</t>
        </r>
      </text>
    </comment>
    <comment ref="B59" authorId="0" shapeId="0" xr:uid="{00000000-0006-0000-0100-00000E000000}">
      <text>
        <r>
          <rPr>
            <sz val="10"/>
            <color rgb="FF000000"/>
            <rFont val="Verdana"/>
            <family val="2"/>
          </rPr>
          <t>Wstaw szacunkowe koszty poniesione przez stronę trzecią (zazwyczaj instytucję finansową) w celu sfinansowania zamówienia. Pozostaw komórkę pustą,  jeśli nie dotyczy.</t>
        </r>
      </text>
    </comment>
    <comment ref="B60" authorId="0" shapeId="0" xr:uid="{00000000-0006-0000-0100-00000F000000}">
      <text>
        <r>
          <rPr>
            <sz val="10"/>
            <color rgb="FF000000"/>
            <rFont val="Verdana"/>
            <family val="2"/>
          </rPr>
          <t>Wstaw tutaj inne roczne koszty, które możesz ponieść w trakcie trwania umowy, niezależne  od ofert  i nieuwzględnione w poprzednich kategoriach kosztów (np. regularne szkolenia itp.).</t>
        </r>
      </text>
    </comment>
    <comment ref="B65" authorId="0" shapeId="0" xr:uid="{00000000-0006-0000-0100-000010000000}">
      <text>
        <r>
          <rPr>
            <sz val="10"/>
            <color rgb="FF000000"/>
            <rFont val="Verdana"/>
            <family val="34"/>
          </rPr>
          <t>Jeśli uwzględniasz efekty zewnętrzne związane ze zmianami klimatycznymi, związane ze zużyciem energii, to narzędzie dostarcza dane referencyjne dla emisji (ekwiwalentu) CO2  koszyka energetycznego w Twoim kraju. Jednak zamiast tego można wykorzystać emisje (ekwiwalentu) CO2 własnej energii elektrycznej, wprowadzając je tutaj.</t>
        </r>
      </text>
    </comment>
    <comment ref="B66" authorId="0" shapeId="0" xr:uid="{00000000-0006-0000-0100-000011000000}">
      <text>
        <r>
          <rPr>
            <sz val="10"/>
            <color rgb="FF000000"/>
            <rFont val="Verdana"/>
            <family val="2"/>
          </rPr>
          <t>Może być użyty koszt zewnętrzny w wysokości 90 EUR/tona CO2-eq (przeliczony na walutę krajową), jak w "Ricardo-AEA. Aktualizacja podręcznika dot. zewnętrznych kosztów transportu ”, 2014 r. Więcej informacji można znaleźć w zakładce „Definicje i wzory/formuły".</t>
        </r>
      </text>
    </comment>
    <comment ref="B70" authorId="0" shapeId="0" xr:uid="{00000000-0006-0000-0100-000012000000}">
      <text>
        <r>
          <rPr>
            <sz val="10"/>
            <color rgb="FF000000"/>
            <rFont val="Verdana"/>
            <family val="2"/>
          </rPr>
          <t>NIE WPROWADZAJ DANYCH W TYM MIEJSCU. Odpowiedzi oferentów znajdują się w "Arkuszu odpowiedzi oferenta" i kopiowane tu automatycznie w celu obliczenia kosztów cyklu życia. Rozwiń za pomocą przycisku [+/-] po lewej stronie. 
Jeśli ukryjesz tu jakiekolwiek elementy kosztowe  z uwagi na ich nieistotność, zrób to samo w "Arkuszu odpowiedzi oferenta", aby zachować tę samą strukturę i zapewnić prawidłowe przesyłanie danych.</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Aure Adell</author>
  </authors>
  <commentList>
    <comment ref="B21" authorId="0" shapeId="0" xr:uid="{00000000-0006-0000-0200-000001000000}">
      <text>
        <r>
          <rPr>
            <sz val="10"/>
            <color rgb="FF000000"/>
            <rFont val="Verdana"/>
            <family val="34"/>
          </rPr>
          <t>Liczba słupów uwzględnionych we wniosku.
Pozostaw komórkę pustą, jeżeli liczba została wcześniej określony przez instytucję zamawiającą.</t>
        </r>
      </text>
    </comment>
    <comment ref="B22" authorId="0" shapeId="0" xr:uid="{00000000-0006-0000-0200-000002000000}">
      <text>
        <r>
          <rPr>
            <sz val="10"/>
            <color rgb="FF000000"/>
            <rFont val="Verdana"/>
            <family val="34"/>
          </rPr>
          <t>Należy podać  koszt słupa, łącznie z fundamentem i elementami kotwiącymi.
Pozostaw komórkę pustą, jeżeli słupy nie zostaną uwzględnione we wniosku.</t>
        </r>
      </text>
    </comment>
    <comment ref="B23" authorId="0" shapeId="0" xr:uid="{00000000-0006-0000-0200-000003000000}">
      <text>
        <r>
          <rPr>
            <sz val="10"/>
            <color rgb="FF000000"/>
            <rFont val="Verdana"/>
            <family val="34"/>
          </rPr>
          <t>Należy podać  koszt instalacji słupa, w tym koszty prac i potrzebnego sprzętu.
Pozostaw komórkę pustą, jeżeli słupy nie zostaną uwzględnione we wniosku.</t>
        </r>
      </text>
    </comment>
    <comment ref="B24" authorId="0" shapeId="0" xr:uid="{00000000-0006-0000-0200-000004000000}">
      <text>
        <r>
          <rPr>
            <sz val="10"/>
            <color rgb="FF000000"/>
            <rFont val="Verdana"/>
            <family val="34"/>
          </rPr>
          <t xml:space="preserve">Insert the useful lifetime (in years) of the pole as declared by the manufacturer.
</t>
        </r>
        <r>
          <rPr>
            <sz val="10"/>
            <color rgb="FF000000"/>
            <rFont val="Verdana"/>
            <family val="34"/>
          </rPr>
          <t xml:space="preserve">Leave blank if the poles are not to be included in the proposal.
</t>
        </r>
      </text>
    </comment>
    <comment ref="B26" authorId="0" shapeId="0" xr:uid="{00000000-0006-0000-0200-000005000000}">
      <text>
        <r>
          <rPr>
            <sz val="10"/>
            <color rgb="FF000000"/>
            <rFont val="Verdana"/>
            <family val="34"/>
          </rPr>
          <t>Narzędzie to pozwala objąć maks. 5 różnych typów opraw do słupów. Pokaż lub ukryj potrzebne typy za pomocą  [+/-] po lewej stronie.</t>
        </r>
      </text>
    </comment>
    <comment ref="B27" authorId="0" shapeId="0" xr:uid="{00000000-0006-0000-0200-000006000000}">
      <text>
        <r>
          <rPr>
            <sz val="10"/>
            <color rgb="FF000000"/>
            <rFont val="Verdana"/>
            <family val="34"/>
          </rPr>
          <t xml:space="preserve">Podaj liczbę opraw tego samego typu w proponowanej instalacji słupa.  </t>
        </r>
      </text>
    </comment>
    <comment ref="B28" authorId="0" shapeId="0" xr:uid="{00000000-0006-0000-0200-000007000000}">
      <text>
        <r>
          <rPr>
            <sz val="10"/>
            <color rgb="FF000000"/>
            <rFont val="Verdana"/>
            <family val="34"/>
          </rPr>
          <t>Podaj koszt oprawy, w tym wszystkie elementy i komponenty (źródła światła, obciążenie, wbudowane urządzenia sterujące).</t>
        </r>
      </text>
    </comment>
    <comment ref="B29" authorId="0" shapeId="0" xr:uid="{00000000-0006-0000-0200-000008000000}">
      <text>
        <r>
          <rPr>
            <sz val="10"/>
            <color rgb="FF000000"/>
            <rFont val="Verdana"/>
            <family val="34"/>
          </rPr>
          <t>Podaj koszt instalacji oprawy oświetleniowej - w tym wszystkie wymagane zadania i zasoby (zarówno personalne, jak i materiałowe - narzędzia i maszyny). 
Jeżeli umowa nie obejmuje prac instalacyjnych, ale ten parametr jest wymagany, podaj szacunkowe dane określone w dokumentach przetargowych wraz ze szczegółowym opisem sposobu oszacowania w ofercie w celu zapewnienia jego poprawności.</t>
        </r>
      </text>
    </comment>
    <comment ref="B30" authorId="0" shapeId="0" xr:uid="{00000000-0006-0000-0200-000009000000}">
      <text>
        <r>
          <rPr>
            <sz val="10"/>
            <color rgb="FF000000"/>
            <rFont val="Verdana"/>
            <family val="34"/>
          </rPr>
          <t>Podaj  pobór mocy (wat) oprawy w trybie pełnego poboru mocy, w tym wszystkie straty podczas pracy, w trybie czuwania i inne.</t>
        </r>
      </text>
    </comment>
    <comment ref="B31" authorId="0" shapeId="0" xr:uid="{00000000-0006-0000-0200-00000A000000}">
      <text>
        <r>
          <rPr>
            <sz val="10"/>
            <color rgb="FF000000"/>
            <rFont val="Verdana"/>
            <family val="34"/>
          </rPr>
          <t>Podaj  pobór mocy (wat) oprawy używanej w pierwszym zredukowanym trybie zasilania, w tym wszystkie straty podczas pracy, w trybie czuwania i inne.</t>
        </r>
      </text>
    </comment>
    <comment ref="B32" authorId="0" shapeId="0" xr:uid="{00000000-0006-0000-0200-00000B000000}">
      <text>
        <r>
          <rPr>
            <sz val="10"/>
            <color rgb="FF000000"/>
            <rFont val="Verdana"/>
            <family val="34"/>
          </rPr>
          <t>Podaj  pobór mocy (wat) oprawy oświetleniowej, gdy jest używana w drugim trybie zredukowanej mocy, w tym wszystkie straty podczas pracy, w trybie czuwania i inne.</t>
        </r>
      </text>
    </comment>
    <comment ref="B33" authorId="0" shapeId="0" xr:uid="{00000000-0006-0000-0200-00000C000000}">
      <text>
        <r>
          <rPr>
            <sz val="10"/>
            <color rgb="FF000000"/>
            <rFont val="Verdana"/>
            <family val="34"/>
          </rPr>
          <t>Podaj okres użytkowania (w latach) oprawy oświetleniowej zgodnie z deklaracją producenta.</t>
        </r>
      </text>
    </comment>
    <comment ref="B34" authorId="0" shapeId="0" xr:uid="{00000000-0006-0000-0200-00000D000000}">
      <text>
        <r>
          <rPr>
            <sz val="10"/>
            <color rgb="FF000000"/>
            <rFont val="Verdana"/>
            <family val="34"/>
          </rPr>
          <t>Podaj znamionowy okres użytkowania - określany również jako okres obsługi serwisowej - źródeł światła (w godzinach), jak określono w dokumentacji przetargowej.</t>
        </r>
      </text>
    </comment>
    <comment ref="B35" authorId="0" shapeId="0" xr:uid="{00000000-0006-0000-0200-00000E000000}">
      <text>
        <r>
          <rPr>
            <sz val="10"/>
            <color rgb="FF000000"/>
            <rFont val="Verdana"/>
            <family val="34"/>
          </rPr>
          <t>Podaj  koszt wszystkich źródeł światła do oprawy oświetleniowej. Oznacza to, że jeśli oprawa zawiera więcej niż jedno źródło światła, należy pomnożyć koszt jednego źródła światła przez liczbę źródeł światła w oprawie.</t>
        </r>
      </text>
    </comment>
    <comment ref="B36" authorId="0" shapeId="0" xr:uid="{00000000-0006-0000-0200-00000F000000}">
      <text>
        <r>
          <rPr>
            <sz val="10"/>
            <color rgb="FF000000"/>
            <rFont val="Verdana"/>
            <family val="34"/>
          </rPr>
          <t>Podaj  koszt wymiany źródeł światła w oprawie - w tym wszystkie zadania i zasoby (zarówno personalne, jak i materiałowe - narzędzia i maszyny) z wyjątkiem kosztów źródła światła, które już zostały wprowadzone.
Jeżeli umowa nie obejmuje prac związanych z utrzymaniem ale ten parametr jest wymagany, podaj szacunkowe dane określone w dokumentach przetargowych wraz ze szczegółowym opisem sposobu oszacowania w j ofercie w celu zapewnienia jego poprawności.</t>
        </r>
      </text>
    </comment>
    <comment ref="B37" authorId="0" shapeId="0" xr:uid="{00000000-0006-0000-0200-000010000000}">
      <text>
        <r>
          <rPr>
            <sz val="10"/>
            <color rgb="FF000000"/>
            <rFont val="Verdana"/>
            <family val="34"/>
          </rPr>
          <t>Podaj okres użytkowania statecznika/sterownika (w godzinach) zgodnie z normami i standardami określonymi w dokumentach przetargowych. 
Jeżeli statecznik/sterownik jest zintegrowany ze źródłem światła i jbędzie wymieniany jednocześnie, należy podać w tym miejscu taki sam okres użytkowania jak w przypadku źródła światła.</t>
        </r>
      </text>
    </comment>
    <comment ref="B38" authorId="0" shapeId="0" xr:uid="{00000000-0006-0000-0200-000011000000}">
      <text>
        <r>
          <rPr>
            <sz val="10"/>
            <color rgb="FF000000"/>
            <rFont val="Verdana"/>
            <family val="34"/>
          </rPr>
          <t>Podaj koszt wszystkich stateczników/sterowników w oprawie oświetleniowej. Oznacza to, że jeżeli oprawa zawiera więcej niż jednen statecznik/sterownik, należy pomnożyć koszt jednego przez liczbę stateczników/sterowników w oprawie oświetleniowej.
Pomiń to pole, jeśli stateczniki/sterowniki są zintegrowane ze źródłem światła a przez to ich koszty stanowią część kosztów źródła światła przedstawionych powyżej.</t>
        </r>
      </text>
    </comment>
    <comment ref="B39" authorId="0" shapeId="0" xr:uid="{00000000-0006-0000-0200-000012000000}">
      <text>
        <r>
          <rPr>
            <sz val="10"/>
            <color rgb="FF000000"/>
            <rFont val="Verdana"/>
            <family val="34"/>
          </rPr>
          <t>Podaj  koszt wymiany statecznika/sterownika w oprawie oświetleniowej  - w tym wszystkie zadania i zasoby  (zarówno personalne, jak i materiałowe - narzędzia i maszyny)  z wyjątkiem podanych już kosztów  statecznika/sterownika. 
Jeżeli umowa nie obejmuje prac związanych z utrzymaniem ale parametr ten jest wymagany, podaj szacunkowe dane określone w dokumentach przetargowych wraz ze szczegółowym opisem sposobu oszacowania w ofercie w celu zapewnienia jego poprawności.
Pomiń to pole, jeśli statecznik/sterownik są zintegrowane ze źródłem światła i w związku z tym ich koszty wymiany stanowią część kosztów wymiany źródła światła, o których mowa powyżej.</t>
        </r>
      </text>
    </comment>
    <comment ref="B98" authorId="0" shapeId="0" xr:uid="{00000000-0006-0000-0200-000013000000}">
      <text>
        <r>
          <rPr>
            <sz val="10"/>
            <color rgb="FF000000"/>
            <rFont val="Verdana"/>
            <family val="34"/>
          </rPr>
          <t>Podaj koszt zewnętrznych urządzeń kontrolnych i pomiarowych, które nie są częścią opraw oświetleniowych, jeżeli jest to wymagane w dokumentach przetargowych lub proponowane w ofercie. 
Koszt nalezy okreslić w przeliczeniu na jeden słup. Jeżeli stosowany jest system centralny, to należy podać średnią wartość dla każdego słupa objętego dokumentacją przetargową i narzędziem.</t>
        </r>
      </text>
    </comment>
    <comment ref="B99" authorId="0" shapeId="0" xr:uid="{00000000-0006-0000-0200-000014000000}">
      <text>
        <r>
          <rPr>
            <sz val="10"/>
            <color rgb="FF000000"/>
            <rFont val="Verdana"/>
            <family val="34"/>
          </rPr>
          <t>Określ koszty instalacji proponowanych zewnętrznych urządzeń kontrolnych i pomiarowych. - w tym wszystkie zadania i zasoby (zarówno personalne jak i materiałowe) potrzebne do prawidłowej instalacji, regulacji i obsługi urządzeń. 
Jeśli umowa nie obejmuje prac instalacyjnych, należy podać szacunkowe dane określone w dokumentach przetargowych wraz ze szczegółowym opisem sposobu oszacowania w ofercie w celu zapewnienia jego poprawności.
Koszt należy określić w przeliczeniu na jeden słup. Jeżeli w dokumentacji przetargowej znajduje się kilka słupów, to należy podać średnią wartość na słup podaną w dokumentacji przetargowej i w narzędziu.</t>
        </r>
      </text>
    </comment>
    <comment ref="B102" authorId="0" shapeId="0" xr:uid="{00000000-0006-0000-0200-000015000000}">
      <text>
        <r>
          <rPr>
            <sz val="10"/>
            <color rgb="FF000000"/>
            <rFont val="Verdana"/>
            <family val="34"/>
          </rPr>
          <t>Koszty innych początkowych zadań, które należy uwzględnić w dokumentacji przetargowej. 
Koszty należy określić w przeliczeniu na słup (tj. na kolumnę), dlatego należy podać średnią wartość tych kosztów dla typu słupa zawartego w dokumentacji przetargowej i w narzędziu.</t>
        </r>
      </text>
    </comment>
    <comment ref="B103" authorId="0" shapeId="0" xr:uid="{00000000-0006-0000-0200-000016000000}">
      <text>
        <r>
          <rPr>
            <sz val="10"/>
            <color rgb="FF000000"/>
            <rFont val="Verdana"/>
            <family val="34"/>
          </rPr>
          <t>Koszty innych rocznych zadań, które należy podać w dokumentacji przetargowej. 
Koszty należy określić dla każdego typu słupa (tj. kolumny), dlatego należy podać średnią wartość tych kosztów dla każdego typu słupa zawartego w dokumentacji przetargowej i w narzędziu.</t>
        </r>
      </text>
    </comment>
  </commentList>
</comments>
</file>

<file path=xl/sharedStrings.xml><?xml version="1.0" encoding="utf-8"?>
<sst xmlns="http://schemas.openxmlformats.org/spreadsheetml/2006/main" count="838" uniqueCount="414">
  <si>
    <t>%</t>
  </si>
  <si>
    <t>kWh</t>
  </si>
  <si>
    <t>Austria</t>
  </si>
  <si>
    <t>EUR</t>
  </si>
  <si>
    <t>BGN</t>
  </si>
  <si>
    <t>CYP</t>
  </si>
  <si>
    <t>CZK</t>
  </si>
  <si>
    <t>DKK</t>
  </si>
  <si>
    <t>Estonia</t>
  </si>
  <si>
    <t>EEK</t>
  </si>
  <si>
    <t>HUF</t>
  </si>
  <si>
    <t>LVL</t>
  </si>
  <si>
    <t>LTL</t>
  </si>
  <si>
    <t>Malta</t>
  </si>
  <si>
    <t>PLN</t>
  </si>
  <si>
    <t>RON</t>
  </si>
  <si>
    <t>SEK</t>
  </si>
  <si>
    <t>GBP</t>
  </si>
  <si>
    <t>kg CO2/kWh</t>
  </si>
  <si>
    <t>B. Data provided by bidders: Information about their offer (provided THROUGH THE BIDDERS RESPONSE SHEET)</t>
  </si>
  <si>
    <t>c</t>
  </si>
  <si>
    <t>m2</t>
  </si>
  <si>
    <t>Costs provided in bidders' offers</t>
  </si>
  <si>
    <t>Authority's own figures provided here</t>
  </si>
  <si>
    <t>HRK</t>
  </si>
  <si>
    <t>Narzędzie do obliczania kosztów cyklu życia dla zamówień na oświetlenie zewnętrzne</t>
  </si>
  <si>
    <t>Wprowadzenie</t>
  </si>
  <si>
    <t>Zakres narzędzia</t>
  </si>
  <si>
    <t>Narzędzie to zostało zaprojektowane w celu oceny kosztów cyklu życia następujących produktów zdefiniowanych w unijnych kryteriach dot. zielonych zamówień publicznych:
- Oświetlenie drogowe zgodne z normą EN13201, czyli stałe instalacje oświetleniowe zapewniające dobrą widoczność użytkownikom zewnętrznych obszarów ruchu publicznego używane przez pojazdy, rowery i pieszych w godzinach ciemności dla bezpieczeństwa ruchu drogowego, płynności ruchu i dla bezpieczeństwa publicznego.
- Sygnalizacja świetlna zgodna z normą EN 12368, czyli stałe czerwone, żółte i zielone światła sygnalizacyjne dla ruchu drogowego o średnicy modułu 200 mm i 300 mm.
Pozostałe systemy oświetlenia zewnętrznego (tunele, parkingi itp.) nie są objęte narzędziem, chociaż narzędzie to może być używane z pewnymi modyfikacjami w razie potrzeby.
 Narzędzie zostało zaprogramowane dla pakietu Microsoft Office 2010 i jest kompatybilne z LibreOffice 6.</t>
  </si>
  <si>
    <t>Struktura narzędzia</t>
  </si>
  <si>
    <t>Narzędzie zawiera siedem kart lub arkuszy:</t>
  </si>
  <si>
    <t>1) Wprowadzenie, które w skrócie przedstawia zawartość narzędzia.</t>
  </si>
  <si>
    <t>2) Nakłady i wyniki kosztów cyklu zycia, gdzie zestawiane są parametry i informacje dotyczące kosztów cyklu życia oraz prezentowane są wyniki. 
W tej zakładce instytucje zamawiające muszą podać podstawowe parametry obliczeń (czas trwania umowy, okres oceny, stopa dyskontowa itp.), dane od oferentów są automatycznie integrowane z "arkuszem odpowiedzi oferenta" (patrz poniżej) a koszt cyklu życia jest prezentowany dla każdej oferowanej instalacji lub produktu. W przypadku modyfikacji tej zakładki (np. poprzez ukrywanie parametrów kosztowych, które nie są istotne dla danej umowy), należy również dostosować arkusz odpowiedzi oferenta w celu zapewnienia spójności poprzez ukrycie odpowiednich wierszy i kolumn.  Wprowadzając koszty do ich oceny nie należy uwzględniać podatku VAT.</t>
  </si>
  <si>
    <t>3) Arkusz odpowiedzi oferenta, w którym oferenci standardowo podają dane potrzebne do obliczenia kosztów cyklu życia ich ofert. Informacje podane w tym arkuszu są automatycznie importowane do zakładki "Nakłady i wyniki kosztów cyklu zycia" w celu obliczenia kosztów cyklu życia.  Wprowadzając koszty do ich oceny nie należy uwzględniać podatku VAT.</t>
  </si>
  <si>
    <t>4) Wyniki graficzne, ten arkusz przedstawia graficzną prezentację rezultatów obliczeń kosztów cyklu życia w postaci wykresu słupkowego  pokazującego udział każdej kategorii kosztów w łącznej wartości kosztów cyklu zycia każdej z linii słupów. Jeśli chcesz wizualnie porównać różne oferty, to możesz wprowadzić wyniki każdej z nich w jednej kolumnie, aby uzyskać wyniki graficzne dla różnych ofert.</t>
  </si>
  <si>
    <t>5) Definicje i wzory, ta karta zawiera jasne definicje dla każdego parametru i wzoru wykorzystanego w narzędziu. Instytucje zamawiające będą musiały upewnić się, że w dokumentacji przetargowej zostaną określone standardy i format danych w celu zapewnienia spójności ofert. (zwłaszcza w odniesieniu do zużycia energii i trwałości do celów obliczania kosztów użytkowania i utrzymania).</t>
  </si>
  <si>
    <t>6) Dane referencyjne, zawierają zestawy danych wykorzystywanych do niektórych obliczeń. Obejmują one walutę i emisje (ekwiwalentu) CO2 w krajowym koszyku energetycznym dla krajów UE, a także tekst menu rozwijanego.</t>
  </si>
  <si>
    <t>7) Obliczenia, niniejszy arkusz przedstawia obliczenia niezbędne do przekształcenia wszystkich obecnych i przyszłych kosztów w wartość bieżącą netto.</t>
  </si>
  <si>
    <t>Sugerujemy pozostawienie wszystkich zakładek widocznych w celu zapewnienia przejrzystości. Jednak jeśli w procesie przetargowym chcesz ukryć niektóre z nich, to należy je najpierw zabezpiecz, aby uniknąć modyfikacji (zobacz jak poniżej), a następnie ukryj je:
 - W Microsoft Office, wybierając arkusz, który chcesz ukryć i zaznaczając górne Menu / Format / Arkusz/ Ukryj.
 - W Libre Office, wybierając arkusz, który chcesz ukryć i zaznaczając górne Menu / Arkusz / Ukryj.
W celu ich odkrycia, należy postępować tak samo, z tym, że nalezy zaznaczyć Odkryj i wybrać arkusz, który chcesz odkryć z udostepnionej listy.</t>
  </si>
  <si>
    <t>Jak korzystać z narzędzia?</t>
  </si>
  <si>
    <t>W różnych zakładkach podano wyjaśnienia dotyczące głównych parametrów potrzebnych do obliczenia kosztów cyklu życia. Więcej informacji można znaleźć w zakładce "Definicje i wzory". Niektóre dane odnoszą się do wymogów przetargowych i standardów,  które powinny zostać określone w oparciu o unijne kryteria dot. zielonych zamówień publicznych, jak wyjaśniono w podręczniku użytkownika. Upewnij się, że umieściłeś je w dokumentacji przetargowej, w celu zapewnienia rzetelnej oceny i porównywalności wyników między oferentami._x000B_
Komórki mają różne kody kolorystyczne:</t>
  </si>
  <si>
    <t>Komórki do wypełnienia</t>
  </si>
  <si>
    <t>Komórki automatycznie wypełniane danymi z poprzednio wypełnionych komórek.</t>
  </si>
  <si>
    <t>Komórki, których nie należy wypełniać na podstawie poprzednich wyborów</t>
  </si>
  <si>
    <t>Komórki z komentarzami zawierającymi istotne informacje i dane referencyjne (najedź kursorem, aby je przeczytać).</t>
  </si>
  <si>
    <t>Jako INSTUTUCJA ZAMAWIAJĄCA, wypełnij wyłącznie komórki w kolorze białym w sekcji A zakładki "Nakłady i wyniki kosztów cyklu zycia". Komórki w kolorze szarym są uzupełniane lub przyciemniane automatycznie na podstawie informacji z innych komórek i zakładek. Ważne jest, aby nie usuwać żadnych komórek ani zakładek. Jeśli chcesz wyeliminować niektóre parametry, ukryj je zamiast tego, używając [+] na lewych i górnych marginesach. Pamiętaj, że w przypadku niektórych parametrów, możesz nie mieć informacji i będziesz musiał zwrócić się o nie do innych departamentów w swojej organizacji lub innych instytucji publicznych._x000B__x000B_Jeżeli umowa obejmuje instalacje, które mają być oceniane w różnych okresach oceny ze względu na różną częstotliwość renowacji, należy przewidzieć inne narzędzie dla każdego przypadku._x000B_
Następnie należy zabezpieczyć wszystkie arkusze z wyjątkiem "Arkusza odpowiedzi oferentów" aby umożliwić oferentom podanie swoich danych, ale uniknąć ewentualnych niepożądanych zmian w innych arkuszach. Aby je zabezpieczyć wybierz jeden arkusz i przejdź do Menu / Narzędzia / Zabezpieczenie / Zabezpiecz arkusz i wprowadź wybrane przez siebie hasło, aby zabezpieczyć arkusz.</t>
  </si>
  <si>
    <t>Jako OFERENT wypełnij tylko białe komórki w "Arkuszu odpowiedzi oferenta" (które są kopiowane automatycznie w sekcji B zakładki "Nakłady i rezultaty kosztu cyklu życia")  oraz zabezpiecz arkusz, aby uniknąć niepożądanych modyfikacji ze strony instytucji zamawiającej._x000B_ W tym celu, wybierz arkusz i przejdź do górnego Menu/ Narzędzia / Zabezpieczenie / Zabezpiecz arkusz i wprowadź wybrane przez siebie hasło, aby zabezpieczyć arkusz.</t>
  </si>
  <si>
    <t>W celu uzyskania dlaszych informacji na temat sposobów korzystania z narzędzia oraz etapów jego wypełniania podczas korzystania z niego w prostępowaniu o udzielanie zamówienia publicznego, pobierz podręcznik użytkownika narzędzia do kalkulacji kosztów cyklu życia. _x000B_</t>
  </si>
  <si>
    <t xml:space="preserve">http://ec.europa.eu/environment/gpp/lcc.htm </t>
  </si>
  <si>
    <t>Pomoc techniczna dla zielonych zamówień publicznych KE _x000B__x000B_W przypadku jakichkolwiek pytań dotyczących narzędzia do obliczania kosztu cyklu życia należy skontaktować się z pomocą techniczną Komisji Europejskiej ds. Zielonych zamówień publicznych. Więcej informacji można znaleźć na stronie:</t>
  </si>
  <si>
    <t>http://ec.europa.eu/environment/gpp/helpdesk.htm</t>
  </si>
  <si>
    <t>Jako instytucja publiczna należy pamiętać o wprowadzaniu danych tylko w BIAŁYCH komórkach w sekcji A.  Kliknij na górny przycisk [+], aby porównać maks. 10 produktów</t>
  </si>
  <si>
    <t>A. Dane podawane przez instytucję zamawiającą: Wspólne parametry do obliczania kosztów cyklu życia</t>
  </si>
  <si>
    <t>jednostki</t>
  </si>
  <si>
    <t>lata_x000B_</t>
  </si>
  <si>
    <t xml:space="preserve">Podstawowe parametry do obliczania kosztów operacyjnych:
</t>
  </si>
  <si>
    <t xml:space="preserve">Cena energii elektrycznej
</t>
  </si>
  <si>
    <t>/kWh</t>
  </si>
  <si>
    <t>Roczny wzrost cen energii elektrycznej (opcjonalnie)</t>
  </si>
  <si>
    <t>Zużycie energii będzie oceniane na podstawie:</t>
  </si>
  <si>
    <t>Obszar, który ma być oświetlony przez instalację:</t>
  </si>
  <si>
    <t>godziny/rok_x000B_</t>
  </si>
  <si>
    <t>Zredukowany poziom mocy 2 (opcjonalnie, jeśli przewidziany w  specyfikacjach przetargowych)</t>
  </si>
  <si>
    <t>godziny/rok</t>
  </si>
  <si>
    <t>Godziny pracy oprawy oświetleniowej typu 2:</t>
  </si>
  <si>
    <t>Pełna moc</t>
  </si>
  <si>
    <t>Zredukowany poziom mocy 1 (opcjonalnie, jeśli przewidziany w specyfikacjach przetargowych)</t>
  </si>
  <si>
    <t>Zredukowany poziom mocy 2 (opcjonalnie, jeśli przewidziany w specyfikacjach przetargowych)</t>
  </si>
  <si>
    <t>Godziny pracy oprawy oświetleniowej typu 3:</t>
  </si>
  <si>
    <t>Obniżony poziom mocy 2 (opcjonalnie, jeśli przewidziany w specyfikacjach przetargowych)</t>
  </si>
  <si>
    <t>Godziny pracy oprawy oświetleniowej 4:</t>
  </si>
  <si>
    <t>Godziny pracy oprawy oświetleniowej typu 5:</t>
  </si>
  <si>
    <t>Podstawowe parametry do obliczania kosztów utrzymania:</t>
  </si>
  <si>
    <t>Koszty utrzymania zostaną oszacowane na podstawie:</t>
  </si>
  <si>
    <t>Średnich  stawek kosztów utrzymania stosowane przez instytucję (w tym kosztów pracy i wymaganego sprzętu):</t>
  </si>
  <si>
    <t>Kosztów wymiany opraw oświetleniowych</t>
  </si>
  <si>
    <t>/oprawa oświetleniowa</t>
  </si>
  <si>
    <t xml:space="preserve">Kosztów wymiany źródeł światła </t>
  </si>
  <si>
    <t xml:space="preserve">Kosztów wymiany statecznika/sterownika </t>
  </si>
  <si>
    <t>Inne roczne koszty utrzymania</t>
  </si>
  <si>
    <t>/rok.słup</t>
  </si>
  <si>
    <t>Inne koszty poniesione przez instytucję (opcjonalne):</t>
  </si>
  <si>
    <t>Inne początkowe koszty jednorazowe</t>
  </si>
  <si>
    <t>/słup</t>
  </si>
  <si>
    <t>Ubezpieczenia, podatki i opłaty</t>
  </si>
  <si>
    <t>Koszty ponoszone z tytułu odsetek</t>
  </si>
  <si>
    <t>Inne koszty roczne</t>
  </si>
  <si>
    <t>Podstawowe parametry do obliczania środowiskowych kosztów zewnętrznych (opcjonalnie):</t>
  </si>
  <si>
    <t>Emisje (ekwiwalentu) CO2 krajowego koszyka energetycznego</t>
  </si>
  <si>
    <t>kg CO2-eq/kWh</t>
  </si>
  <si>
    <t>lub</t>
  </si>
  <si>
    <t>Wprowadź emisję (ekwiwalentu) CO2 z własnej umowy na energię elektryczną.</t>
  </si>
  <si>
    <t>Koszt (ekwiwalentu) CO2</t>
  </si>
  <si>
    <t>/T CO2-eq</t>
  </si>
  <si>
    <t>B. Dane podawane przez oferentów: Informacja o ich ofercie (podawane ZA POŚREDNICTWEM ARKUSZA ODPOWIEDZI OFERENTÓW)</t>
  </si>
  <si>
    <t>Nie należy wprowadzać danych w tym miejscu, dane te przechodzą automatycznie z "Arkusza odpowiedzi oferenta".</t>
  </si>
  <si>
    <t>Identyfikacja oferenta:</t>
  </si>
  <si>
    <t>Nazwa identyfikacyjna oferenta</t>
  </si>
  <si>
    <t>Parametry kosztów nabycia i instalacji:</t>
  </si>
  <si>
    <t>Liczba słupów tego samego typu w instalacji</t>
  </si>
  <si>
    <t>jednostek</t>
  </si>
  <si>
    <t xml:space="preserve">Koszt słupa </t>
  </si>
  <si>
    <t>koszty instalacji słupa - w tym wszystkie zadania i zasoby (por. specyfikacje przetargowe)</t>
  </si>
  <si>
    <t>Liczba opraw oświetleniowych typu 1 na słup</t>
  </si>
  <si>
    <t>oprawa oświetleniowa/słup</t>
  </si>
  <si>
    <t>Koszt oprawy oświetleniowej - z uwzględnieniem wszystkich elementów</t>
  </si>
  <si>
    <t>koszty instalacji oprawy oświetleniowej - w tym wszystkie zadania i zasoby (por. specyfikacje przetargowe)</t>
  </si>
  <si>
    <t>Liczba opraw oświetleniowych typu 2 na słup</t>
  </si>
  <si>
    <t>Liczba opraw oświetleniowych typu 3 na słup</t>
  </si>
  <si>
    <t>Liczba opraw oświetleniowych typu 4 na słup</t>
  </si>
  <si>
    <t>Liczba opraw oświetleniowych typu 5 na słup</t>
  </si>
  <si>
    <t>Koszt instalacji oprawy oświetleniowej - w tym wszystkie zadania i zasoby (por. specyfikacje przetargowe)</t>
  </si>
  <si>
    <t>Koszt zewnętrznych urządzeń sterujących i pomiarowych</t>
  </si>
  <si>
    <t>Koszty instalacji  urządzeń - w tym wszystkie zadania i zasoby (por. specyfikacje przetargowe)</t>
  </si>
  <si>
    <t>Inne jednorazowe koszty początkowe (kursy szkoleniowe, instrukcje obsługi itp.)</t>
  </si>
  <si>
    <t>Parametry kosztów użytkowania:</t>
  </si>
  <si>
    <t>Roczny wskaźnik zużycia energii (AECI) instalacji</t>
  </si>
  <si>
    <t>kWh/m2.rok</t>
  </si>
  <si>
    <t>Pełna moc oprawayoświetleniowej typu 1 (łącznie ze stratami wynikającymi z użytkowania i innymi)</t>
  </si>
  <si>
    <t>Wat</t>
  </si>
  <si>
    <t>Oprawa oświetleniowa typu 1 o zredukowanym poziomie mocy 1</t>
  </si>
  <si>
    <t>Oprawa oświetleniowa typu 1 o zredukowanym poziomie mocy 2</t>
  </si>
  <si>
    <t>Pełna moc oprawy oświetleniowej typu 2 (łącznie ze stratami wynikającymi z użytkowania i innymi)</t>
  </si>
  <si>
    <t>Oprawa oświetleniowa typu 2 o zredukowanym poziomie mocy 1</t>
  </si>
  <si>
    <t>Oprawa oświetleniowa typu 2 o zredukowanym poziomie mocy 2</t>
  </si>
  <si>
    <t>Pełna moc oprawy oświetleniowej typu 3 (łącznie ze stratami wynikającymi z użytkowania i innymi)</t>
  </si>
  <si>
    <t>Oprawa oświetleniowa typu 3 o zredukowanym poziomie mocy 1</t>
  </si>
  <si>
    <t>Oprawa oświetleniowa typu 3 o zredukowanym poziomie mocy 2</t>
  </si>
  <si>
    <t>Pełna moc oprawy oświetleniowej typu 4 (łącznie ze stratami wynikającymi z użytkowania i innymi)</t>
  </si>
  <si>
    <t>Oprawa oświetleniowa 4 o zredukowanym poziomie mocy 1</t>
  </si>
  <si>
    <t>Oprawa oświetleniowa 4 o zredukowanym poziomie mocy 2</t>
  </si>
  <si>
    <t>Pełna moc oprawy oświetleniowej typu 5 (łącznie ze stratami wynikającymi z użytkowania i innymi)</t>
  </si>
  <si>
    <t>Oprawa oświetleniowa typu 5 o zredukowanym poziomie mocy 1</t>
  </si>
  <si>
    <t>Oprawa oświetleniowa typu 5 o zredukowanym poziomie mocy 2</t>
  </si>
  <si>
    <t>Parametry kosztów utrzymania:</t>
  </si>
  <si>
    <t>Czas życia słupa</t>
  </si>
  <si>
    <t>lata</t>
  </si>
  <si>
    <t xml:space="preserve">Okres użytkowania oprawy oświetleniowej typu  1 </t>
  </si>
  <si>
    <t>Okres użytkowania  źródła światła</t>
  </si>
  <si>
    <t> godzin</t>
  </si>
  <si>
    <t>Koszt źródła światła</t>
  </si>
  <si>
    <t>Koszt wymiany źródła światła - w tym wszystkie zadania i zasoby.</t>
  </si>
  <si>
    <t>Okres użytkowania statecznika/sterownika</t>
  </si>
  <si>
    <t>Koszt statecznika/sterownika</t>
  </si>
  <si>
    <t>Koszt wymiany statecznika/sterownika - w tym wszystkie zadania i zasoby.</t>
  </si>
  <si>
    <t xml:space="preserve">Okres użytkowania oprawy oświetleniowej typu 2 </t>
  </si>
  <si>
    <t>Koszt wymiany statecznika/sterownika- w tym wszystkie zadania i zasoby.</t>
  </si>
  <si>
    <t xml:space="preserve">Okres użytkowania oprawy oświetleniowej typu 3 </t>
  </si>
  <si>
    <t xml:space="preserve">Okres użytkowania oprawy oświetleniowej typu 4 </t>
  </si>
  <si>
    <t xml:space="preserve">Okres użytkowania oprawy oświetleniowej typu 5 </t>
  </si>
  <si>
    <t>Inne koszty roczne - za kontrole, sprzątanie i inne (por. specyfikacje przetargowe)</t>
  </si>
  <si>
    <t>C. Wyniki kosztu cylku życia (na kolumnę i ogółem)</t>
  </si>
  <si>
    <t>Koszty inwestycyjne (nabycie i instalacja)</t>
  </si>
  <si>
    <t>Koszty utrzymania i serwisu</t>
  </si>
  <si>
    <t>Inne koszty</t>
  </si>
  <si>
    <t>Koszty zewnętrzne</t>
  </si>
  <si>
    <t>Koszt cyklu życia</t>
  </si>
  <si>
    <t>Zużycie energii</t>
  </si>
  <si>
    <t xml:space="preserve">Emisja (ekwiwalentu) CO2 </t>
  </si>
  <si>
    <t>kg CO2eq</t>
  </si>
  <si>
    <t>Całkowite koszty inwestycyjne (nabycie i instalacja)</t>
  </si>
  <si>
    <t>Całkowite koszty użytkowania</t>
  </si>
  <si>
    <t>Całkowite koszty utrzymania i serwisu</t>
  </si>
  <si>
    <t xml:space="preserve">Inne koszty całkowite </t>
  </si>
  <si>
    <t>Całkowite koszty zewnętrzne</t>
  </si>
  <si>
    <t>Całkowity koszt cyklu życia</t>
  </si>
  <si>
    <t>Całkowite zużycie energii</t>
  </si>
  <si>
    <t>Całkowita emisja (ekwiwalentu) CO2</t>
  </si>
  <si>
    <t>Arkusz odpowiedzi oferenta</t>
  </si>
  <si>
    <t>Opis instalacji</t>
  </si>
  <si>
    <t>Identyfikacja instalacji:</t>
  </si>
  <si>
    <t xml:space="preserve"> Typ instalacji:</t>
  </si>
  <si>
    <t>Odniesienie do instalacji w przetargu:</t>
  </si>
  <si>
    <t>Liczba słupów w instalacji (jeżeli została określona w specyfikacji przetargowej):</t>
  </si>
  <si>
    <t>Nazwa identyfikacyjna oferenta:</t>
  </si>
  <si>
    <t>Dane umożliwiające ocenę oferty  na podstawie kosztu cyklu życia oraz kwalifikacji do udzielenia zamówienia.</t>
  </si>
  <si>
    <t>Roczny wskaźnik zużycia energii (AECI):</t>
  </si>
  <si>
    <t>Wskaźnik AECI instalacji</t>
  </si>
  <si>
    <t xml:space="preserve">Informacja o słupach </t>
  </si>
  <si>
    <t xml:space="preserve">Liczba słupów </t>
  </si>
  <si>
    <t>Koszt słupa</t>
  </si>
  <si>
    <t xml:space="preserve">Okres użytkowania słupa </t>
  </si>
  <si>
    <t>Rok</t>
  </si>
  <si>
    <t>Informacje o oprawach oświetleniowych i ich komponentach:</t>
  </si>
  <si>
    <t>jednostek/słup</t>
  </si>
  <si>
    <t>Pełna moc oprawy oświetleniowej  typu 1 (łącznie ze stratami wynikającymi z użytkowania i innymi)</t>
  </si>
  <si>
    <t xml:space="preserve">Okres użytkowania oprawy oświetleniowej </t>
  </si>
  <si>
    <t>Czas użytkowania  źródła światła</t>
  </si>
  <si>
    <t>godzin</t>
  </si>
  <si>
    <t>Koszty instalacji oprawy oświetleniowej - w tym wszystkie zadania i zasoby (zob. specyfikacje przetargowe)</t>
  </si>
  <si>
    <t>Okres użytkowania oprawy oświetleniowej</t>
  </si>
  <si>
    <t>Czas użytkowania źródła światła</t>
  </si>
  <si>
    <t>Oprawa oświetleniowa typu 4 o zredukowanym poziomie mocy 1</t>
  </si>
  <si>
    <t>Oprawa oświetleniowa typu 4 o zredukowanym poziomie mocy 2</t>
  </si>
  <si>
    <t>Informacja o zewnętrznych urządzeniach  sterujących i pomiarowych</t>
  </si>
  <si>
    <t>koszty instalacji  urządzeń - w tym wszystkie zadania i zasoby (por. specyfikacje przetargowe)</t>
  </si>
  <si>
    <t>Inne jednorazowe koszty początkowe (kursy szkoleniowe, podręczniki itp.)</t>
  </si>
  <si>
    <t>Inne koszty roczne - na inspekcje i inne (por. specyfikacje przetargowe)</t>
  </si>
  <si>
    <t>Definicje i wzory</t>
  </si>
  <si>
    <t>Element narzędzia</t>
  </si>
  <si>
    <t>Opis</t>
  </si>
  <si>
    <t xml:space="preserve">Formuła/wzór </t>
  </si>
  <si>
    <t>Dane podane przez instytucję zamawiającą: Wspólne parametry do obliczenia kosztów cyklu życia</t>
  </si>
  <si>
    <t>Menu rozwijane do wyboru rodzaju instalacji,która będzie oceniana w narzędziu, zarówno oświetlenie drogowe, jak i sygnalizacja świetlna. Narzędzie to może być stosowane w kilku instalacjach, o ile podstawowe parametry są takie same. Jeśli są różne, to należy zapewnić różne narzędzia dla każdej instalacji i podstawowych parametrów.</t>
  </si>
  <si>
    <t>Odniesienie do instalacji (orazdo linii słupów, jeśli dotyczy)</t>
  </si>
  <si>
    <t>Liczba słupów w instalacji jak określono w dokumentach przetargowych. Dotyczy to projektów modernizacyjnych, które nie obejmują redystrybucji słupów.
Pole to należy pozostawić puste, jeśli umowa dotyczy projektowania całej instalacji - w tym rozmieszczenia słupów -  ponieważ liczba słupów zostanie zaproponowana przez oferentów w ich ofertach.</t>
  </si>
  <si>
    <t>Podstawowe parametry do obliczania kosztów cyklu życia:</t>
  </si>
  <si>
    <t>Kraj</t>
  </si>
  <si>
    <t>Menu rozwijane do wyboru kraju w celu automatycznego podania waluty  oraz uzyskania średnich emisji CO2 krajowego koszyka energetycznego (na podstawie danych zawartych w zakładce Dane Referencyjne).</t>
  </si>
  <si>
    <t>Waluta</t>
  </si>
  <si>
    <t>Podawana automatycznie na podstawie kraju.</t>
  </si>
  <si>
    <t>Okres oceny kosztów cyklu zycia</t>
  </si>
  <si>
    <t>Liczba lat, w których  należy obliczyć i porównać koszty cyklu życia różnych rozwiązań. Zazwyczaj powinno to odpowiadać okresowi życia oprawy oświetleniowej o najdłuższym okresie życia. Krótszy czas życia lub okres oceny daje większą wagę cenie zakupu, podczas gdy dłuższy okres daje większe znaczenie kosztom użytkowania i utrzymania.
Jako punkt odniesienia można przyjąć cykl życia wynoszący 30 lat, co jest powszechną praktyką w przypadku opraw oświetleniowych według „DG TREN Komisji Europejskiej, Badania przygotowawcze w sprawie wymogów dotyczacych ekoprojektu dla PWE. Część 9 Oświetlenie ulic publicznych. Raport końcowy. 2007".
W przypadku sygnalizacji świetlnej należy określić okres oceny w oparciu o średni okres użytkowania takich instalacji w twoim urzędzie lub regionie.</t>
  </si>
  <si>
    <t>Stopa dyskontowa</t>
  </si>
  <si>
    <t>Stopa dyskontowa służy do wyliczenia wartości bieżącej przyszłych kosztów. Jako punkt odniesienia można zastosować stopę dyskontową w wysokości 2 % w oparciu o "DG TREN Komisji Europejskiej". Badania przygotowawcze w sprawie wymogów dotyczących ekoprojektu dla PWE. Część 9 Oświetlenie ulic publicznych. Raport końcowy. 2007".
Ewentualnie, Dyrekcja Generalna Komisji Europejskiej ds. Polityki Regionalnej i Miejskiej rekomenduje wykorzystanie, co do zasady, społeczną stopę dyskontową w wysokości 5 % jako punkt odniesienia w państwach członkowskich objętych Funduszem Spójności oraz 3 % w innych państwach członkowskich. 
Dla prostszych obliczeń ustal stopę dyskontową na poziomie 0.</t>
  </si>
  <si>
    <t>W celu przekształcenia przyszłych kosztów w wartoścć bieżącą, wykorzystuje się 3 czynnikiw narzędziu do przekształcenia aktualnych kosztów przyszłych albo rocznych kosztów występujących w okresie oceny. Są one następujące:</t>
  </si>
  <si>
    <t xml:space="preserve">Podstawowe parametry do obliczania kosztów użytkowania: </t>
  </si>
  <si>
    <t>Cena energii elektrycznej</t>
  </si>
  <si>
    <t>Koszt dostawy energii elektrycznej, w tym wszystkie podatki i opłaty (waluta/kWh). Służy do obliczania kosztów użytkowania związanych ze zużyciem energii przez system oświetlenia lub sygnalizacji świetlnej.</t>
  </si>
  <si>
    <t>Roczny wzrost cen energii elektrycznej</t>
  </si>
  <si>
    <t>Średni wzrost cen energii elektrycznej w Twoim kraju lub urzędzie/instytucji. Powinien on obejmować wszystkie niepodlegające zwrotowi podatki i opłaty oraz być skorygowany tak, aby wyeliminować skutki inflacji. W przypadku danych krajowych można przejrzeć oficjalne dane statystyczne. (dostępne na przykład w Eurostacie - Baza danych według Temat/Środowisko i energia/Statystyka dotycząca energii (nrg)/Statystyka dotycząca energii - cena gazu ziemnego i energii elektrycznej (nrg_price)/Cena energii elektrycznej dla odbiorców niebędących gospodarstwami domowymi  (nrg_pc_205); na potrzeby własnej organizacji, możesz sprawdzić poprzednie rachunki za energię elektryczną, np. za ostatnie 5 lat i dostosowywać w celu wyeliminowania skutków inflacji. 
Dla prostszych obliczeń należy ustawić wzrost ceny energii elektrycznej na 0.</t>
  </si>
  <si>
    <t>Menu rozwijanedo wyboru sposóbu obliczania zużycia energii podczas okresu oceny, wpływa to na informacje, które oferenci muszą dostarczyć, aby można było dokonać obliczeń. Można oprzeć się na:
1) albo na rocznym wskaźniku zużycia energii (AECI w kWh/m2.rok) instalacji oświetlenia drogowego, jeżeli jest to wymagane w dokumentach przetargowych zgodnie z kryteriami UE dotyczącymi zielonych zamówień publicznych. Wskaźnik AECI pomnożony przez obszar, który ma być oświetlony, da roczne zużycie energii przez instalację.
2) lub rocznych godzinach pracy określonych przez instytucję i mocy opraw oświetleniowy proponowanych przez oferentów. Przemnożenie obu parametrów da roczne zużycie energii przez instalację. Opcję tę należy wybrać dla sygnalizacji świetlnej, ponieważ wskaźnik AECI stosuje się tylko do oświetlenia drogowego.</t>
  </si>
  <si>
    <t>Obszar, który ma być oświetlony przez instalację.</t>
  </si>
  <si>
    <t>Powierzchnia (w m2), dla której system oświetlenia drogowego musi zapewnić oświetlenie. Jest to wymagane wyłącznie w celu obliczenia kosztów użytkowania instalacji oświetlenia drogowego  gdy oferenci są zobowiązani do obliczenia rocznego wskaźnika zużycia energii (AECI) instalacji, zgodnie z unijnymi kryteriami dla zielonych zamówień publicznych.</t>
  </si>
  <si>
    <t>Godziny pracy opraw oświetleniowych w trybie pełnej mocy</t>
  </si>
  <si>
    <t>Liczba godzin w roku, w których oświetlenie lub sygnalizacja świetlna pracują w trybie pełnej mocy.</t>
  </si>
  <si>
    <t>Godziny pracy opraw oświetleniowy przy zredukowanym poziomie mocy (1 i 2)</t>
  </si>
  <si>
    <t>Liczba godzin w roku, w których oświetlenie lub sygnalizacja świetlna pracują w trybie zredukowanej mocy. z powodu stosowania ściemniaczy lub innych systemów sterowania. W narzędziu dozwolone są maksymalnie dwa różne tryby redukcji mocy.</t>
  </si>
  <si>
    <t>Koszty utrzymania</t>
  </si>
  <si>
    <t>Menu rozwijane do wyboru sposobu obliczania kosztów utrzymania w narzędziu. Dostępne są dwie opcje:
1) W oparciu o dane własne instytucji zamawiającej jeżeli utrzymanie jest prowadzone przez własny personel i zasoby lub jeżeli jest zarządzana w ramach innej umowy.
2) Na podstawie danych dostarczonych przez oferentów. Jest to stosowane  jeżeli zadania związane z utrzymaniem będą wykonywane przez samego wykonawcę lub gdy w przetargu przewiduje się zastosowanie innowacji , które mogą obniżyć koszty utrzymania (zasadniczo pod względem czasu potrzebnego na wymianę) i dlatego preferowane jest oszacowanie przez oferentów. W takich przypadkach instytucje zamawiające powinny jasno określić to w dokumentach przetargowych, w tym także sposób obliczania tych kosztóworaz  jakie wspólne parametry należy stosować (jak np. koszt pracy za godzinę) a oferenci muszą szczegółowo opisać w swoich ofertach,  sposób wykonania oszacowania w celu zapewnienia ich poprawności.</t>
  </si>
  <si>
    <t>Średnie stawki kosztów utrzymania obowiązujące w instytucji</t>
  </si>
  <si>
    <t>Koszty wymiany opraw, źródeł światła, statecznika i inne roczne koszty utrzymania pokrywane przez instytucję zamawiającą, albo za pomocą własnego personelu lub poprzez inną umowę na utrzymanie. Powinno to obejmować koszty pracy i sprzętu - narzędzi i maszyn, ale nie powinno obejmować kosztów samych wymienianych części  (oprawy, źródłeł światła lub statecznika), ponieważ będą one zależeć od ofert oferentów.
Nie należy podawać parametrów kosztowych , jeśli koszty utrzymania są częścią ofert lub jeśli, jak to wyjaśniono powyżej, oferty mogą zawierać innowacje mające wpływ na koszty utrzymania,  przez coinstytucje zamawiające wolą zwracać się do oferentów o przedstawienie szacunkowych danych,  w oparciu o które będą oceniane koszty utrzymania, a nie na w oparciu o własne dane liczbowe.</t>
  </si>
  <si>
    <t>Inne koszty,  do przedstawienia przez instytucję/urząd:</t>
  </si>
  <si>
    <t>Koszty poniesione na początku obowiązywania umowy przez instytucję niezależnie od ofert i nieuwzględnione w poprzednich kategoriach kosztów (np. szkolenie personelu, konfiguracje itp.).</t>
  </si>
  <si>
    <t>Koszty do poniesienia przez instytucję (o ile nie zostały uwzględnione w ofertach oferentów) z tytułu ubezpieczenia, podatków i innych opłat związanych z nabyciem i użytkowaniem oświetlenia drogowego i instalacji sygnalizacji świetlnej (z wyjątkiem podatku VAT, ponieważ oferty należy oceniać z wyłączeniem podatku VAT)</t>
  </si>
  <si>
    <t>Koszty z tytułu odsetek</t>
  </si>
  <si>
    <t>Szacunkowe koszty poniesione przez stronę trzecią (zazwyczaj instytucję finansową) w celu sfinansowania zamówienia.</t>
  </si>
  <si>
    <t>Koszty ponoszone corocznie przez instytucję niezależnie od ofert i nieuwzględnione w poprzednich kategoriach kosztów (np. regularne szkolenia itp.).</t>
  </si>
  <si>
    <t>Podstawowe parametry do uwzględnienia zewnętrznych kosztów środowiskowych (koszty zewnętrzne):</t>
  </si>
  <si>
    <t>Emisje (ekwiwalentu) CO2krajowego koszyka energetycznego</t>
  </si>
  <si>
    <t>Współczynnik emisji krajowego koszyka energetycznego (w kg CO2-eq/kWh) podawanyautomatycznie na podstawie o wybrany kraj. Jest on wykorzystywany do obliczania wpływu klimatu lub czynnika zewnętrznego (całkowita emisja (ekwiwalentu) CO2) wynikających z zużycia energii elektrycznej przez instalacje. Źródłem są  zbiory danych oddziaływania na środowisko Thinkstep AG, a mianowicie czynnik zmiany klimatu z Rezultatów oceny wpływu cyklu życia (LCIA) na sieci wytwarzania energii elektrycznej każdego kraju 1kV-60kV; AC, połączenia technologii; sumy zużycia, dla konsumenta; 1kV - 60kV- opracowanej w ramach etapu pilotażowego Komisji ds. Oddziaływania na Środowisko (2013 r. – 2018 r.). Dane są ważne do grudnia 2020 r.</t>
  </si>
  <si>
    <t>Emisje (ekwiwalentu) CO2 z własnej umowy na energię elektryczną.</t>
  </si>
  <si>
    <t>Czynnik emisji własnego zaopatrzenia w energię elektryczną (w kg CO2-eq/kWh). W przypadku sprecyzwania, zostaną wykorzystane zamiast krajowego koszyka w celu obliczania zewnętrznych czynników klimatycznych związanych ze zużyciem energii przez instalacje.</t>
  </si>
  <si>
    <t>Czynnik służący do monetyzacji, to znaczy do przekształcenia zwnętrznego czynnika klimatycznego (emisje ekwiwalentu CO2) w koszt. Na poziomie UE , raport dla DG ds.Transportu „Aktualizacja podręcznika o kosztach zewnętrznych transportu” autorstwa Ricardo-AEA z 2014 r, zaproponowano wartość centralną  w wysokości 90 EUR/tona (w cenach z  2010 r.) z przedziału 48-168 EUR. W niektórych krajach rząd może podać inne dane liczbowe. Określ koszty zewnętrznych czynników zmiany  klimatu, upewniając się,  że wykorzystane dane są zgodne z wymogami określonymi w art. 68.2 dyrektywy 2014/24/UE. Narzędzie proponuje wykorzystanie wartości 90 EUR/tona jako punktu odniesienia (dostosowanego do cen bieżących i waluty krajowej).</t>
  </si>
  <si>
    <t>Dane podane przez oferentów za pośrednictwem Arkusza odpowiedzi oferenta: Informacje o ich ofercie</t>
  </si>
  <si>
    <t>Nazwa identyfikacyjna oferenta w celu szybkiej identyfikacji ofert przez oferentów.</t>
  </si>
  <si>
    <t>Liczba słupów</t>
  </si>
  <si>
    <t>Liczba słupów uwzględnionych we wniosku. Należy  pozostawić puste, jeżeli liczba została wcześniej określona przez instytucję zamawiającą.</t>
  </si>
  <si>
    <t>Liczba opraw oświetleniowych na słup_x000B_</t>
  </si>
  <si>
    <t xml:space="preserve"> Liczba zainstalowanych opraw tego samego typu na słup w proponowanej instalacji.</t>
  </si>
  <si>
    <t xml:space="preserve">Koszt oprawy oświetleniowej </t>
  </si>
  <si>
    <t>Koszt każdej oprawy, w tym wszystkich elementów i komponentów (źródła światła, statecznik, wbudowane urządzenia sterujące).</t>
  </si>
  <si>
    <t>Koszt instalacji oprawy oświetleniowej</t>
  </si>
  <si>
    <t>Koszty instalacji każdej oprawy oświetleniowej- w tym wszystkie zadania i zasoby (zarówno ludzkie jak i materiałowe)</t>
  </si>
  <si>
    <t>Koszty zewnętrznych urządzeń kontrolnych i pomiarowych</t>
  </si>
  <si>
    <t>Koszt dowolnego zewnętrznego urządzenia sterującego i pomiarowego nieuwzględnionego jako część opraw oświetleniowych, który nalezy podać w instalacji, zgodnie z dokumentacją przetargową lub zaproponowane przez oferentów. 
Koszt nalezy określić w przeliczeniu na jeden słup. Jeżeli wykorzystuje się system centralny, to należy podać średnią wartość dla każdego słupa objętego dokumentacją przetargową i narzędziem.</t>
  </si>
  <si>
    <t>Oprawa o pełnej mocy/Pełna moc oprawy oświetleniowej_x000B_</t>
  </si>
  <si>
    <t>Oprawa o zmniejszonej mocy/Zredukowana moc oprawy oświetleniowej_x000B_</t>
  </si>
  <si>
    <t>Znanimowy okres użytkowania  źródła światła</t>
  </si>
  <si>
    <t>Koszt wszystkich źródeł światła w oprawie.</t>
  </si>
  <si>
    <t>Koszt wymiany źródła światła</t>
  </si>
  <si>
    <t>Koszt wymiany wszystkich źródeł światła w oprawie - w tym wszystkie zadania i wszystkie zasoby (zarówno personalne, jak i materiałowe - narzędzia i maszyny) 
Jeżeli umowa nie obejmuje prac związanych z utrzymaniem, ale ten parametr jest wymagany, koszt ten powinien opierać się na szacunkach. W takim przypadku instytucje zamawiające powinny wyraźnie określić to w dokumentach przetargowych,  (w tym sposób ich obliczania i wspólne parametry, które należy stosować, takie jak koszt pracy na godzinę) a oferenci muszą szczegółowo opisać w swoich ofertach, w jaki sposób oszacowania zostały wykonane w celu zapewnienia ich poprawności.</t>
  </si>
  <si>
    <t>Koszt wszystkich stateczników/sterowników w oprawie oświetleniowej.</t>
  </si>
  <si>
    <t>Koszt wymiany wszystkich stateczników/sterowników w oprawie oświetleniowej - w tym wszystkich zadań i zasobów (zarówno personalnych jak i materiałowych  - narzędzia i maszyny -). 
Jeżeli umowa nie obejmuje prac związanych z utrzymaniem, ale ten parametr jest wymagany, koszt ten powinien opierać się na szacunkach. W takim przypadku instytucje zamawiające powinny wyraźnie określić to w dokumentach przetargowych, (w tym sposób ich obliczania i wspólne parametry, które należy stosować, takie jak koszt pracy na godzinę) a oferenci muszą szczegółowo opisać w swoich ofertach, w jaki sposób oszacowania zostały wykonane w celu zapewnienia ich poprawności.
Pole to należy pozostawić puste, jeśli statecznik/sterownik jest wbudowany w źródło światła i w związku z tym ich koszty wymiany stanowią część kosztów wymiany źródła światła. Powinno to zostać określone w ofercie.</t>
  </si>
  <si>
    <t>Wyniki według kolumny (słupa)</t>
  </si>
  <si>
    <t>Koszty nabycia i instalacji każdej linii słupa, których wystąpienie przewiduje się na początku kontraktu.</t>
  </si>
  <si>
    <t>Koszty użytkowania</t>
  </si>
  <si>
    <t>Skumulowany koszt roczny wynikający ze zużycia energii przez każdą linię słupa w okresie oceny, wyrażony w wartości bieżącej netto.</t>
  </si>
  <si>
    <t>Skumulowane roczne koszty utrzymania i obsługi serwisowej dla każdej lini słupa w okresie oceny, wyrażone w wartości bieżącej netto.</t>
  </si>
  <si>
    <t>Inne jednorazowe koszty początkowe i skumulowane koszty roczne dla każdej linii słupa z tytułu ubezpieczenia, podatków, odsetek i innych kosztów rocznych w okresie oceny, wyrażone w wartości bieżącej netto.</t>
  </si>
  <si>
    <t>Łączne roczne koszty zewnętrzne dla każdej linii słupa w okresie oceny, wyrażone w wartości bieżącej netto. 
Zgodnie z dyrektywą 2014/24/UE, koszty zewnętrzne to koszty z tytułu zewnętrznych czynników środowiskowych związanych z produktem, usługą lub robotami budowlanymi w okresie ich cyklu użytkowania (art. 68). W narzędziu jedynym uwzględnionym czynnikiem  zewnętrznym jest wpływ zmiany klimatu związany z emisją (ekwiwalentu) CO2 w wyniku zużycia energii przez produkty w trakcie ich użytkowania.</t>
  </si>
  <si>
    <t>Całkowite koszty każdej linii słupa w okresie oceny.</t>
  </si>
  <si>
    <t>Zużycie energii przez każdą linię słupa w okresie oceny (kWh) obliczone na podstawie rocznego zużycia energii.</t>
  </si>
  <si>
    <t>Emisja (ekwiwalentu) CO2</t>
  </si>
  <si>
    <t>Wpływ klimatu każdej linii słupa w okresie oceny (kg CO2-eq) obliczony na podstawie zużycia energii przez produkty (kWh) oraz wskaźnikk emisji źródła energii (kg CO2-eq/kWh).</t>
  </si>
  <si>
    <t>Wyniki zsumowane dla wszystkich instalacji w narzędziu.</t>
  </si>
  <si>
    <t>Zsumowane koszty inwestycyjne dla wszystkich instalacji zawartych w narzędziu.</t>
  </si>
  <si>
    <t>Całkowite koszty użykowania</t>
  </si>
  <si>
    <t>Zsumowane koszty użytkowania wszystkich instalacji w narzędziu.</t>
  </si>
  <si>
    <t>Całkowite utrzymania i serwisu</t>
  </si>
  <si>
    <t>Zsumowane koszty utrzymania i serwisu wszystkich instalacji w narzędziu.</t>
  </si>
  <si>
    <t>Całkowite inne koszty</t>
  </si>
  <si>
    <t>Inne zsumowane yniki wszystkich instalacji w narzędziu.</t>
  </si>
  <si>
    <t>Zsumowane koszty zewnętrzne dla wszystkich instalacji w narzędziu.</t>
  </si>
  <si>
    <t>Całkowite koszty cyklu życia</t>
  </si>
  <si>
    <t>Zsumowane koszty cyklu życia wszystkich instalacji w narzędziu.</t>
  </si>
  <si>
    <t>Zsumowane zużycie energii dla wszystkich instalacji w narzędziu.</t>
  </si>
  <si>
    <t>Całkowita emisja CO2-eq</t>
  </si>
  <si>
    <t>Zsumowany wpływ klimatu wszystkich instalacji zawartych w narzędziu.</t>
  </si>
  <si>
    <t>Wyniki graficzne</t>
  </si>
  <si>
    <t>C. Wyniki</t>
  </si>
  <si>
    <t xml:space="preserve">Koszty inwestycyjne </t>
  </si>
  <si>
    <t>Razem</t>
  </si>
  <si>
    <t xml:space="preserve">Dane referencyjne </t>
  </si>
  <si>
    <t>Lista krajów</t>
  </si>
  <si>
    <t>Lista walut</t>
  </si>
  <si>
    <t>[KLIKNIJ, ABY WYBRAĆ]</t>
  </si>
  <si>
    <t>Belgia</t>
  </si>
  <si>
    <t>Bułgaria</t>
  </si>
  <si>
    <t>Chorwacja</t>
  </si>
  <si>
    <t>Cypr</t>
  </si>
  <si>
    <t>Republika Czeska</t>
  </si>
  <si>
    <t>Dania</t>
  </si>
  <si>
    <t>Finlandia</t>
  </si>
  <si>
    <t>Francja</t>
  </si>
  <si>
    <t>Niemcy</t>
  </si>
  <si>
    <t>Grecja</t>
  </si>
  <si>
    <t>Węgry</t>
  </si>
  <si>
    <t>Irlandia</t>
  </si>
  <si>
    <t>Włochy</t>
  </si>
  <si>
    <t>Łotwa</t>
  </si>
  <si>
    <t>Litwa</t>
  </si>
  <si>
    <t>Luksemburg</t>
  </si>
  <si>
    <t xml:space="preserve">Holandia </t>
  </si>
  <si>
    <t>Polska</t>
  </si>
  <si>
    <t xml:space="preserve">Portugalia </t>
  </si>
  <si>
    <t>Rumunia</t>
  </si>
  <si>
    <t>Słowacja</t>
  </si>
  <si>
    <t>Słowenia</t>
  </si>
  <si>
    <t>Hiszpania</t>
  </si>
  <si>
    <t xml:space="preserve">Szwecja </t>
  </si>
  <si>
    <t>Zjednoczone Królestwo (Wielka Brytania)</t>
  </si>
  <si>
    <t>Emisje ekwiwalentu CO2 przez sieć wytwarzania energii elektrycznej</t>
  </si>
  <si>
    <t xml:space="preserve">Lista krajów </t>
  </si>
  <si>
    <t>0,319596</t>
  </si>
  <si>
    <t>0,240734</t>
  </si>
  <si>
    <t>0,738601</t>
  </si>
  <si>
    <t>0,518478</t>
  </si>
  <si>
    <t>0,87287</t>
  </si>
  <si>
    <t>0,701728</t>
  </si>
  <si>
    <t>0,303861</t>
  </si>
  <si>
    <t>0,223638</t>
  </si>
  <si>
    <t>0,0933287</t>
  </si>
  <si>
    <t>0,597314</t>
  </si>
  <si>
    <t>0,464196</t>
  </si>
  <si>
    <t>0,590753</t>
  </si>
  <si>
    <t>0,48378</t>
  </si>
  <si>
    <t>0,62027</t>
  </si>
  <si>
    <t>0,614473</t>
  </si>
  <si>
    <t>0,530599</t>
  </si>
  <si>
    <t>Holandia</t>
  </si>
  <si>
    <t>0,507859</t>
  </si>
  <si>
    <t>Portugalia</t>
  </si>
  <si>
    <t>0,484644</t>
  </si>
  <si>
    <t>0,589412</t>
  </si>
  <si>
    <t>0,463314</t>
  </si>
  <si>
    <t>0,437097</t>
  </si>
  <si>
    <t>0,410002</t>
  </si>
  <si>
    <t>Szwecja</t>
  </si>
  <si>
    <t>0,0417121</t>
  </si>
  <si>
    <t>0,550868</t>
  </si>
  <si>
    <t>Źródło: Zbiory danych oddziaływania na środowisko Thinkstep AG - czynnik zmiany klimatu z Rezultatów oceny wpływu cyklu życia (LCIA) na strukturę wytwarzania energii elektrycznej każdego kraju 1kV-60kV; AC, technologii; zużycia, dla konsumenta; 1kV - 60kV- opracowanej w ramach etapu pilotażowego Komisji ds. Oddziaływania na Środowisko (2013 r. – 2018 r.). Dane są ważne do grudnia 2020 r..</t>
  </si>
  <si>
    <t xml:space="preserve">  Typ instalacji:</t>
  </si>
  <si>
    <t>Oświetlenie drogowe</t>
  </si>
  <si>
    <t>Sygnalizacja świetlna</t>
  </si>
  <si>
    <t>Opcje zużycia energii</t>
  </si>
  <si>
    <t>Podany wskaźnik AECI (Annual Energy Consumption Index - roczny wskaźnik zużycia energii) instalacji</t>
  </si>
  <si>
    <t>Obliczenia narzędzia</t>
  </si>
  <si>
    <t>Opcje kosztów utrzymania</t>
  </si>
  <si>
    <t>Obliczenia</t>
  </si>
  <si>
    <t>Współczynniki obliczeniowe</t>
  </si>
  <si>
    <t>Wskaźnik ogólnej wartości bieżącej</t>
  </si>
  <si>
    <t>Wskaźnik aktualnej wartości użytkowania</t>
  </si>
  <si>
    <t>Roczne zużycie energii na jedną linię słupa</t>
  </si>
  <si>
    <t>kWh/rok</t>
  </si>
  <si>
    <t>/rok</t>
  </si>
  <si>
    <t>Roczne koszty utrzymania źródeł światła</t>
  </si>
  <si>
    <t xml:space="preserve">Roczne koszty utrzymania  stateczników/sterowników </t>
  </si>
  <si>
    <t xml:space="preserve">Inne roczne koszty utrzymania/serwisu </t>
  </si>
  <si>
    <t>Całkowite roczne koszty utrzymania/serwisu  ogółem</t>
  </si>
  <si>
    <t>Całkowite roczne koszty utrzymania/serwisu w okresie oceny w wartości bieżącej netto</t>
  </si>
  <si>
    <t>Koszty reinwestycji w oprawy oświetleniowe w okresie oceny w wartości bieżącej netto</t>
  </si>
  <si>
    <t>Koszty reinwestycji w oprawy oświetleniowe na jedną linię słupa</t>
  </si>
  <si>
    <t>Koszty reinwestycji w linie słupów w okresie oceny w wartości bieżącej netto</t>
  </si>
  <si>
    <t>Odniesienie do instalacji (oraz do linii słupów jeśli dotyczy):</t>
  </si>
  <si>
    <t>Liczba słupów tego samego rodzaju w instalacji:</t>
  </si>
  <si>
    <t>Podstawowe parametry do obliczenia kosztu cyklu zycia:</t>
  </si>
  <si>
    <t>Okres oceny kosztu cyklu życia</t>
  </si>
  <si>
    <t>Stopa dyskontowa (opcjonalnie)</t>
  </si>
  <si>
    <t>Godziny pracy oprawy oświetleniowej typu 1:</t>
  </si>
  <si>
    <t>Roczny wskaźnik zużycia energii (AECI) projektu oświetlenia drogowego zgodnie z normą EN 13201-5 lub jej odpowiednikiem._x000B_  Musi on zostać podany, jeśli jest to wymagane w dokumentach przetargowych dotyczących instalacji oświetlenia drogowego zgodnie z kryteriami UE dotyczącymi zielonych zamówień publicznych._x000B_ Wskaźnik AECI nie ma zastosowania do sygnalizacji świetlnej._x000B_ Jeśli instalacja ma różne słupy, to należy podać wskaźnik AECI dla każdego z nich.</t>
  </si>
  <si>
    <t>Zużycie energii (wat) oprawy, w tym straty związane z użytkowanem i inne czynniki w trybie pełnej mocy.</t>
  </si>
  <si>
    <t>Żywotność (w latach) słupa, jeżeli mają być zaproponowane przez oferentów. Powinna być na poziomie co najmniej minimum wymaganym w dokumentach przetargowych.</t>
  </si>
  <si>
    <t>Żywotność (w latach) każdego typu oprawy oświetleniowej zadeklarowana przez producenta._x000B_ Powinna być na poziomie co najmniej minimum wymaganym w dokumentach przetargowych.</t>
  </si>
  <si>
    <t>Dane wejściowe i wyniki kosztów cyklu życia</t>
  </si>
  <si>
    <t>Zewnętrzne koszty środowiskowe</t>
  </si>
  <si>
    <t>Całkowite zewnętrzne koszty środowiskowe</t>
  </si>
  <si>
    <t>Inne koszty utrzymania/usługi serwisowej:</t>
  </si>
  <si>
    <t>Koszt instalacji urządzenia</t>
  </si>
  <si>
    <t xml:space="preserve">Koszt instalacji proponowanych zewnętrznych urządzeń kontrolnych i pomiarowych - obejmujący wszystkie zadania i zasoby (zarówno ludzkie, jak i materiałowe) do prawidłowej instalacji, regulacji i działania urządzeń.
Koszt określa się na każdy słup. Jeśli w dokumentacji zamówienia znajduje się kilka linii słupów, należy podać średnią wartość na słup zawartą w dokumentacji zamówienia i narzędziu.
</t>
  </si>
  <si>
    <t>Koszt innych wstępnych zadań, które mają być wykonane przez wykonawcę na początku umowy (np. dostawa części składowych, opracowanie instrukcji instalacji, szkolenie personelu instytucji, rozszerzone gwarancje itp.) 
Koszty należy podać na każdy słup , dlatego podaj średnią wartość na słup jak określono w dokumentacji zamówienia i w narzędziu.</t>
  </si>
  <si>
    <t>Okres użytkowania statecznika/sterownika (w godzinach), po którym należy je wymienić. Powinien być obliczany zgodnie z normami i standardami określonymi w dokumentacji zamówienia.</t>
  </si>
  <si>
    <t>Koszty innych rocznych zadań, które mają być wykonane przez oferentów zawarte w dokumentacji zamówienia. Mogą one obejmować inspekcje, sprzątanie i inne usługi. 
Koszty powinny być podane na każdy słup , dlatego podaj ich średnią wartość na słup jak określono w dokumentacji zamówienia i w narzędziu.</t>
  </si>
  <si>
    <t xml:space="preserve">Identyfikator każdej instalacji zawartej w dokumentacji zamówienia i ocenianej za pomocą narzędzia (np. ulica A, droga B itp.). 
Jeżeli instalacja ma różne typy słupów z różnymi typami opraw świetlnyych, to należy odnieść się do każdego typu słupa w innej kolumnie. (np. ulica A-wysoka linia słupa, ulica A-niska linia słupa) ponieważ  narzędzie przetwarza informacje według typu słupa.  </t>
  </si>
  <si>
    <t>Koszt słupa - łącznie z fundamentem i elementami kotwiącymi. Należy pozostawić puste, jeśli słupy nie są uwzględnione w dokumentacji zamówienia.</t>
  </si>
  <si>
    <t>Koszty instalacji słupa - w tym wszystkie zadania i zasoby (zarówno personalne jak i materiałowe) Należy pozostawić puste, jeśli słupy nie są uwzględnione w dokumentacji zamówienia.</t>
  </si>
  <si>
    <t>Moc (w watach) oprawy w przypadku zastosowania zredukowanej mocy jak określono w dokumentacji zamówienia lub w ofertach._x000B_ Jeżeli dokładna moc zredukowana nie jest znana, można założyć, że odpowiada ona równoważnemu poziomowi redukcji oświetlenia _x000B_ (tzn. jeżeli zapotrzebowanie na oświetlenie zostanie zmniejszone do 70%, można przyjąć, że moc wynosi 70% pełnej mocy). Należy dołączyć warunki/zasady/przepisy w celu zapewnienia zgodności w procesie instalacji.</t>
  </si>
  <si>
    <t>Znanimowy okres użytkowania źródeł światła (w godzinach), po którym należy je wymienić w celu zagwarantowania minimalnej jakości oświetlenia instalacji. Powinien on być obliczany zgodnie z normami i standardami określonymi w dokumentacji zamówienia._x000B_ W przypadku źródeł światła opartych na diodach LED kryteria UE dotyczące zielonych zamówień publicznych wymagają obliczenia okresu użytkowania w oparciu o normy IES LM-80 (dane rzeczywiste)._x000B_ oraz IES TM-21 (dane projektowane) lub równoważne metody badań.   Powinnien być na poziomie co najmniej minimum wymagany w dokumentach zamówienia</t>
  </si>
  <si>
    <t>Koszty użytkowania na jedną linię słupa</t>
  </si>
  <si>
    <t>Koszty utrzymania/serwisu przypadające na jedną linIę słupa</t>
  </si>
  <si>
    <t>Całkowity koszt utrzymania/serwisu na jedną linIę słupa</t>
  </si>
  <si>
    <t>Całkowite koszt utrzymania/serwisu na jedną linIę słupa</t>
  </si>
  <si>
    <t>Inne koszty przypadające na jedną linIę słupa</t>
  </si>
  <si>
    <t>Inne jednorazowe koszty początkowe na jedną linIę słupa</t>
  </si>
  <si>
    <t>Inne roczne koszty na jedną linię słupa</t>
  </si>
  <si>
    <t>Pozostałe koszty roczne w okresie oceny w wartości bieżącej netto na jedną linię słupa</t>
  </si>
  <si>
    <t>Całkowite pozostałe koszty na jedną linię słupa</t>
  </si>
  <si>
    <t>Koszty zewnętrzne na jedną linię słupa</t>
  </si>
  <si>
    <t>Roczne koszty zewnetrzne na jedną linię słupa</t>
  </si>
  <si>
    <t>Całkowite koszty zewnętrzne w okresie oceny w wartości bieżącej netto na jedną linię słupa</t>
  </si>
  <si>
    <t>Roczne koszty użytkowania na jedną linię słupa</t>
  </si>
  <si>
    <t>Całkowite koszty użytkowania w okresie oceny w wartości bieżącej netto na jedną linię słupa</t>
  </si>
  <si>
    <t>Odniesienie do instalacji w zamówieniu:</t>
  </si>
  <si>
    <t>Koszt instalacji słupa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</si>
</sst>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00"/>
    <numFmt numFmtId="165" formatCode="_-* #,##0.000000\ _€_-;\-* #,##0.000000\ _€_-;_-* &quot;-&quot;??\ _€_-;_-@_-"/>
    <numFmt numFmtId="166" formatCode="0.0"/>
    <numFmt numFmtId="167" formatCode="0.0%"/>
  </numFmts>
  <fonts count="45" x14ac:knownFonts="1">
    <font>
      <sz val="10"/>
      <name val="Verdana"/>
      <charset val="1"/>
    </font>
    <font>
      <sz val="11"/>
      <name val="Arial"/>
      <family val="2"/>
      <charset val="1"/>
    </font>
    <font>
      <sz val="24"/>
      <name val="Arial"/>
      <family val="2"/>
      <charset val="1"/>
    </font>
    <font>
      <b/>
      <sz val="22"/>
      <name val="Arial"/>
      <family val="2"/>
      <charset val="1"/>
    </font>
    <font>
      <b/>
      <sz val="12"/>
      <color rgb="FF1D9E9E"/>
      <name val="Arial"/>
      <family val="2"/>
      <charset val="1"/>
    </font>
    <font>
      <b/>
      <sz val="13"/>
      <color rgb="FF1D9E9E"/>
      <name val="Arial"/>
      <family val="2"/>
      <charset val="1"/>
    </font>
    <font>
      <b/>
      <sz val="12"/>
      <color rgb="FF1D9E9E"/>
      <name val="Verdana"/>
      <family val="2"/>
      <charset val="1"/>
    </font>
    <font>
      <b/>
      <sz val="11"/>
      <name val="Arial"/>
      <family val="2"/>
      <charset val="1"/>
    </font>
    <font>
      <sz val="11"/>
      <color rgb="FFFF0000"/>
      <name val="Arial"/>
      <family val="2"/>
      <charset val="1"/>
    </font>
    <font>
      <sz val="11"/>
      <color rgb="FF0070C0"/>
      <name val="Arial"/>
      <family val="2"/>
      <charset val="1"/>
    </font>
    <font>
      <sz val="14"/>
      <name val="Arial"/>
      <family val="2"/>
      <charset val="1"/>
    </font>
    <font>
      <sz val="10"/>
      <name val="Arial"/>
      <family val="2"/>
      <charset val="1"/>
    </font>
    <font>
      <sz val="9"/>
      <name val="Arial"/>
      <family val="2"/>
      <charset val="1"/>
    </font>
    <font>
      <sz val="22"/>
      <name val="Arial"/>
      <family val="2"/>
      <charset val="1"/>
    </font>
    <font>
      <b/>
      <sz val="12"/>
      <color rgb="FFFFFFFF"/>
      <name val="Arial"/>
      <family val="2"/>
      <charset val="1"/>
    </font>
    <font>
      <sz val="9"/>
      <color rgb="FFFFFFFF"/>
      <name val="Arial"/>
      <family val="2"/>
      <charset val="1"/>
    </font>
    <font>
      <sz val="11"/>
      <color rgb="FFFFFFFF"/>
      <name val="Arial"/>
      <family val="2"/>
      <charset val="1"/>
    </font>
    <font>
      <i/>
      <sz val="11"/>
      <color rgb="FF808080"/>
      <name val="Arial"/>
      <family val="2"/>
      <charset val="1"/>
    </font>
    <font>
      <sz val="11"/>
      <color rgb="FF000000"/>
      <name val="Arial"/>
      <family val="2"/>
      <charset val="1"/>
    </font>
    <font>
      <sz val="11"/>
      <color rgb="FFC00000"/>
      <name val="Arial"/>
      <family val="2"/>
      <charset val="1"/>
    </font>
    <font>
      <b/>
      <sz val="11"/>
      <color rgb="FFFFFFFF"/>
      <name val="Arial"/>
      <family val="2"/>
      <charset val="1"/>
    </font>
    <font>
      <b/>
      <sz val="12"/>
      <name val="Arial"/>
      <family val="2"/>
      <charset val="1"/>
    </font>
    <font>
      <b/>
      <sz val="11"/>
      <color rgb="FF000000"/>
      <name val="Arial"/>
      <family val="2"/>
      <charset val="1"/>
    </font>
    <font>
      <sz val="12"/>
      <name val="Arial"/>
      <family val="2"/>
      <charset val="1"/>
    </font>
    <font>
      <b/>
      <sz val="15"/>
      <name val="Arial"/>
      <family val="2"/>
      <charset val="1"/>
    </font>
    <font>
      <b/>
      <sz val="10"/>
      <name val="Arial"/>
      <family val="2"/>
      <charset val="1"/>
    </font>
    <font>
      <sz val="11"/>
      <color theme="1"/>
      <name val="Arial"/>
      <family val="2"/>
    </font>
    <font>
      <sz val="11"/>
      <color theme="1"/>
      <name val="Arial"/>
      <family val="2"/>
      <charset val="1"/>
    </font>
    <font>
      <sz val="11"/>
      <name val="Arial"/>
      <family val="2"/>
    </font>
    <font>
      <u/>
      <sz val="10"/>
      <color theme="10"/>
      <name val="Verdana"/>
      <family val="2"/>
    </font>
    <font>
      <sz val="9"/>
      <color rgb="FFFF0000"/>
      <name val="Arial"/>
      <family val="2"/>
      <charset val="1"/>
    </font>
    <font>
      <sz val="10"/>
      <name val="Verdana"/>
      <family val="2"/>
    </font>
    <font>
      <sz val="22"/>
      <color theme="5"/>
      <name val="Arial"/>
      <family val="2"/>
      <charset val="1"/>
    </font>
    <font>
      <sz val="11"/>
      <color rgb="FF1D9E9E"/>
      <name val="Arial"/>
      <family val="2"/>
    </font>
    <font>
      <b/>
      <sz val="11"/>
      <name val="Arial"/>
      <family val="2"/>
    </font>
    <font>
      <sz val="10"/>
      <color rgb="FF000000"/>
      <name val="Verdana"/>
      <family val="2"/>
    </font>
    <font>
      <sz val="10"/>
      <color rgb="FF000000"/>
      <name val="Verdana"/>
      <family val="34"/>
    </font>
    <font>
      <b/>
      <sz val="10"/>
      <name val="Verdana"/>
      <family val="2"/>
    </font>
    <font>
      <sz val="11"/>
      <color theme="0"/>
      <name val="Arial"/>
      <family val="2"/>
      <charset val="1"/>
    </font>
    <font>
      <sz val="9"/>
      <name val="Verdana"/>
      <family val="2"/>
    </font>
    <font>
      <sz val="9"/>
      <name val="Arial"/>
      <family val="2"/>
    </font>
    <font>
      <sz val="10"/>
      <color rgb="FFFF0000"/>
      <name val="Verdana"/>
      <family val="2"/>
    </font>
    <font>
      <sz val="20"/>
      <color rgb="FFFF0000"/>
      <name val="Arial"/>
      <family val="2"/>
      <charset val="1"/>
    </font>
    <font>
      <sz val="10"/>
      <name val="Verdana"/>
      <family val="2"/>
    </font>
    <font>
      <sz val="24"/>
      <name val="Arial"/>
      <family val="2"/>
    </font>
  </fonts>
  <fills count="36">
    <fill>
      <patternFill patternType="none"/>
    </fill>
    <fill>
      <patternFill patternType="gray125"/>
    </fill>
    <fill>
      <patternFill patternType="solid">
        <fgColor rgb="FFFFFFFF"/>
        <bgColor rgb="FFFFF2CC"/>
      </patternFill>
    </fill>
    <fill>
      <patternFill patternType="solid">
        <fgColor rgb="FFC8EBEB"/>
        <bgColor rgb="FFBCE4E5"/>
      </patternFill>
    </fill>
    <fill>
      <patternFill patternType="solid">
        <fgColor rgb="FF92D050"/>
        <bgColor rgb="FF7DD2D2"/>
      </patternFill>
    </fill>
    <fill>
      <patternFill patternType="solid">
        <fgColor rgb="FFD9D9D9"/>
        <bgColor rgb="FFBEE3D3"/>
      </patternFill>
    </fill>
    <fill>
      <patternFill patternType="solid">
        <fgColor rgb="FF1D9E9E"/>
        <bgColor rgb="FF008080"/>
      </patternFill>
    </fill>
    <fill>
      <patternFill patternType="solid">
        <fgColor rgb="FF333333"/>
        <bgColor rgb="FF333300"/>
      </patternFill>
    </fill>
    <fill>
      <patternFill patternType="solid">
        <fgColor rgb="FF969696"/>
        <bgColor rgb="FF8B8B8B"/>
      </patternFill>
    </fill>
    <fill>
      <patternFill patternType="solid">
        <fgColor rgb="FF808080"/>
        <bgColor rgb="FF8B8B8B"/>
      </patternFill>
    </fill>
    <fill>
      <patternFill patternType="solid">
        <fgColor rgb="FF000000"/>
        <bgColor rgb="FF003300"/>
      </patternFill>
    </fill>
    <fill>
      <patternFill patternType="solid">
        <fgColor rgb="FFFFF2CC"/>
        <bgColor rgb="FFFBE5D6"/>
      </patternFill>
    </fill>
    <fill>
      <patternFill patternType="solid">
        <fgColor rgb="FFD3FFC2"/>
        <bgColor rgb="FFC8EBEB"/>
      </patternFill>
    </fill>
    <fill>
      <patternFill patternType="solid">
        <fgColor rgb="FFBEE3D3"/>
        <bgColor rgb="FFBCE4E5"/>
      </patternFill>
    </fill>
    <fill>
      <patternFill patternType="solid">
        <fgColor rgb="FFBCE4E5"/>
        <bgColor rgb="FFBEE3D3"/>
      </patternFill>
    </fill>
    <fill>
      <patternFill patternType="solid">
        <fgColor rgb="FFE4B5E4"/>
        <bgColor rgb="FFB4C7E7"/>
      </patternFill>
    </fill>
    <fill>
      <patternFill patternType="solid">
        <fgColor rgb="FFE4B5E4"/>
        <bgColor rgb="FFFFF2CC"/>
      </patternFill>
    </fill>
    <fill>
      <patternFill patternType="solid">
        <fgColor theme="0"/>
        <bgColor rgb="FFFFF2CC"/>
      </patternFill>
    </fill>
    <fill>
      <patternFill patternType="solid">
        <fgColor rgb="FFE4B5E4"/>
        <bgColor rgb="FFFFFBCC"/>
      </patternFill>
    </fill>
    <fill>
      <patternFill patternType="solid">
        <fgColor theme="3" tint="0.79998168889431442"/>
        <bgColor rgb="FFFFF2CC"/>
      </patternFill>
    </fill>
    <fill>
      <patternFill patternType="solid">
        <fgColor theme="5" tint="0.79998168889431442"/>
        <bgColor rgb="FFFFF2CC"/>
      </patternFill>
    </fill>
    <fill>
      <patternFill patternType="solid">
        <fgColor theme="5" tint="0.79998168889431442"/>
        <bgColor rgb="FFC3BCE4"/>
      </patternFill>
    </fill>
    <fill>
      <patternFill patternType="solid">
        <fgColor rgb="FFD9D9D9"/>
        <bgColor rgb="FFFFF2CC"/>
      </patternFill>
    </fill>
    <fill>
      <patternFill patternType="solid">
        <fgColor theme="0"/>
        <bgColor rgb="FFFBE5D6"/>
      </patternFill>
    </fill>
    <fill>
      <patternFill patternType="solid">
        <fgColor rgb="FFC8EBEB"/>
        <bgColor rgb="FFB4C7E7"/>
      </patternFill>
    </fill>
    <fill>
      <patternFill patternType="solid">
        <fgColor rgb="FF7DD2D2"/>
        <bgColor rgb="FF008080"/>
      </patternFill>
    </fill>
    <fill>
      <patternFill patternType="solid">
        <fgColor theme="0"/>
        <bgColor indexed="64"/>
      </patternFill>
    </fill>
    <fill>
      <patternFill patternType="solid">
        <fgColor rgb="FFE1F6C9"/>
        <bgColor rgb="FFFFF2CC"/>
      </patternFill>
    </fill>
    <fill>
      <patternFill patternType="solid">
        <fgColor rgb="FFC8EBEB"/>
        <bgColor rgb="FFFFF2CC"/>
      </patternFill>
    </fill>
    <fill>
      <patternFill patternType="solid">
        <fgColor theme="0" tint="-0.499984740745262"/>
        <bgColor rgb="FF8B8B8B"/>
      </patternFill>
    </fill>
    <fill>
      <patternFill patternType="solid">
        <fgColor theme="0" tint="-0.34998626667073579"/>
        <bgColor rgb="FFBEE3D3"/>
      </patternFill>
    </fill>
    <fill>
      <patternFill patternType="solid">
        <fgColor theme="5" tint="0.79998168889431442"/>
        <bgColor indexed="64"/>
      </patternFill>
    </fill>
    <fill>
      <patternFill patternType="solid">
        <fgColor rgb="FFE1F6C9"/>
        <bgColor indexed="64"/>
      </patternFill>
    </fill>
    <fill>
      <patternFill patternType="solid">
        <fgColor theme="0" tint="-0.14999847407452621"/>
        <bgColor rgb="FFFFF2CC"/>
      </patternFill>
    </fill>
    <fill>
      <patternFill patternType="solid">
        <fgColor rgb="FF969696"/>
        <bgColor rgb="FFBEE3D3"/>
      </patternFill>
    </fill>
    <fill>
      <patternFill patternType="solid">
        <fgColor rgb="FF808080"/>
        <bgColor rgb="FFBEE3D3"/>
      </patternFill>
    </fill>
  </fills>
  <borders count="39">
    <border>
      <left/>
      <right/>
      <top/>
      <bottom/>
      <diagonal/>
    </border>
    <border>
      <left/>
      <right/>
      <top style="thin">
        <color auto="1"/>
      </top>
      <bottom/>
      <diagonal/>
    </border>
    <border>
      <left style="thin">
        <color rgb="FF92D050"/>
      </left>
      <right/>
      <top style="thin">
        <color rgb="FF92D050"/>
      </top>
      <bottom style="thin">
        <color rgb="FF92D050"/>
      </bottom>
      <diagonal/>
    </border>
    <border>
      <left/>
      <right/>
      <top style="thin">
        <color rgb="FF92D050"/>
      </top>
      <bottom style="thin">
        <color rgb="FF92D050"/>
      </bottom>
      <diagonal/>
    </border>
    <border>
      <left/>
      <right style="thin">
        <color rgb="FF92D050"/>
      </right>
      <top style="thin">
        <color rgb="FF92D050"/>
      </top>
      <bottom style="thin">
        <color rgb="FF92D050"/>
      </bottom>
      <diagonal/>
    </border>
    <border>
      <left style="thin">
        <color rgb="FF92D050"/>
      </left>
      <right/>
      <top/>
      <bottom/>
      <diagonal/>
    </border>
    <border>
      <left/>
      <right style="thin">
        <color rgb="FF92D050"/>
      </right>
      <top/>
      <bottom/>
      <diagonal/>
    </border>
    <border>
      <left style="thin">
        <color rgb="FF808080"/>
      </left>
      <right style="thin">
        <color rgb="FF808080"/>
      </right>
      <top style="thin">
        <color rgb="FF808080"/>
      </top>
      <bottom style="thin">
        <color rgb="FF808080"/>
      </bottom>
      <diagonal/>
    </border>
    <border>
      <left style="thin">
        <color rgb="FF92D050"/>
      </left>
      <right/>
      <top/>
      <bottom style="thin">
        <color rgb="FF92D050"/>
      </bottom>
      <diagonal/>
    </border>
    <border>
      <left/>
      <right/>
      <top/>
      <bottom style="thin">
        <color rgb="FF92D050"/>
      </bottom>
      <diagonal/>
    </border>
    <border>
      <left/>
      <right style="thin">
        <color rgb="FF92D050"/>
      </right>
      <top/>
      <bottom style="thin">
        <color rgb="FF92D050"/>
      </bottom>
      <diagonal/>
    </border>
    <border>
      <left style="thin">
        <color rgb="FF1D9E9E"/>
      </left>
      <right/>
      <top style="thin">
        <color rgb="FF1D9E9E"/>
      </top>
      <bottom style="thin">
        <color rgb="FF1D9E9E"/>
      </bottom>
      <diagonal/>
    </border>
    <border>
      <left/>
      <right/>
      <top style="thin">
        <color rgb="FF1D9E9E"/>
      </top>
      <bottom style="thin">
        <color rgb="FF1D9E9E"/>
      </bottom>
      <diagonal/>
    </border>
    <border>
      <left/>
      <right style="thin">
        <color rgb="FF1D9E9E"/>
      </right>
      <top style="thin">
        <color rgb="FF1D9E9E"/>
      </top>
      <bottom style="thin">
        <color rgb="FF1D9E9E"/>
      </bottom>
      <diagonal/>
    </border>
    <border>
      <left style="thin">
        <color rgb="FF1D9E9E"/>
      </left>
      <right/>
      <top/>
      <bottom/>
      <diagonal/>
    </border>
    <border>
      <left/>
      <right style="thin">
        <color rgb="FF1D9E9E"/>
      </right>
      <top/>
      <bottom/>
      <diagonal/>
    </border>
    <border>
      <left style="thin">
        <color rgb="FF1D9E9E"/>
      </left>
      <right/>
      <top/>
      <bottom style="thin">
        <color rgb="FF1D9E9E"/>
      </bottom>
      <diagonal/>
    </border>
    <border>
      <left/>
      <right/>
      <top/>
      <bottom style="thin">
        <color rgb="FF1D9E9E"/>
      </bottom>
      <diagonal/>
    </border>
    <border>
      <left/>
      <right style="thin">
        <color rgb="FF1D9E9E"/>
      </right>
      <top/>
      <bottom style="thin">
        <color rgb="FF1D9E9E"/>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DD2D2"/>
      </left>
      <right/>
      <top/>
      <bottom style="thin">
        <color rgb="FF7DD2D2"/>
      </bottom>
      <diagonal/>
    </border>
    <border>
      <left/>
      <right/>
      <top/>
      <bottom style="thin">
        <color rgb="FF7DD2D2"/>
      </bottom>
      <diagonal/>
    </border>
    <border>
      <left/>
      <right style="thin">
        <color rgb="FF7DD2D2"/>
      </right>
      <top/>
      <bottom style="thin">
        <color rgb="FF7DD2D2"/>
      </bottom>
      <diagonal/>
    </border>
    <border>
      <left style="thin">
        <color rgb="FF7DD2D2"/>
      </left>
      <right/>
      <top/>
      <bottom/>
      <diagonal/>
    </border>
    <border>
      <left/>
      <right style="thin">
        <color rgb="FF7DD2D2"/>
      </right>
      <top/>
      <bottom/>
      <diagonal/>
    </border>
    <border>
      <left/>
      <right/>
      <top style="thin">
        <color rgb="FFBFBFBF"/>
      </top>
      <bottom style="thin">
        <color rgb="FFBFBFBF"/>
      </bottom>
      <diagonal/>
    </border>
    <border>
      <left style="medium">
        <color rgb="FF1D9E9E"/>
      </left>
      <right style="medium">
        <color rgb="FF1D9E9E"/>
      </right>
      <top style="medium">
        <color rgb="FF1D9E9E"/>
      </top>
      <bottom/>
      <diagonal/>
    </border>
    <border>
      <left style="medium">
        <color rgb="FF1D9E9E"/>
      </left>
      <right style="medium">
        <color rgb="FF1D9E9E"/>
      </right>
      <top/>
      <bottom style="medium">
        <color rgb="FF1D9E9E"/>
      </bottom>
      <diagonal/>
    </border>
    <border>
      <left/>
      <right/>
      <top style="thin">
        <color rgb="FF92D050"/>
      </top>
      <bottom/>
      <diagonal/>
    </border>
    <border>
      <left/>
      <right/>
      <top style="thin">
        <color rgb="FF1D9E9E"/>
      </top>
      <bottom/>
      <diagonal/>
    </border>
    <border>
      <left/>
      <right/>
      <top style="thin">
        <color rgb="FF7DD2D2"/>
      </top>
      <bottom/>
      <diagonal/>
    </border>
    <border>
      <left/>
      <right/>
      <top style="thin">
        <color rgb="FF7DD2D2"/>
      </top>
      <bottom style="thin">
        <color rgb="FF7DD2D2"/>
      </bottom>
      <diagonal/>
    </border>
    <border>
      <left/>
      <right style="thin">
        <color rgb="FF7DD2D2"/>
      </right>
      <top style="thin">
        <color rgb="FF7DD2D2"/>
      </top>
      <bottom style="thin">
        <color rgb="FF7DD2D2"/>
      </bottom>
      <diagonal/>
    </border>
  </borders>
  <cellStyleXfs count="4">
    <xf numFmtId="0" fontId="0" fillId="0" borderId="0"/>
    <xf numFmtId="0" fontId="29" fillId="0" borderId="0" applyNumberFormat="0" applyFill="0" applyBorder="0" applyAlignment="0" applyProtection="0"/>
    <xf numFmtId="43" fontId="31" fillId="0" borderId="0" applyFont="0" applyFill="0" applyBorder="0" applyAlignment="0" applyProtection="0"/>
    <xf numFmtId="9" fontId="43" fillId="0" borderId="0" applyFont="0" applyFill="0" applyBorder="0" applyAlignment="0" applyProtection="0"/>
  </cellStyleXfs>
  <cellXfs count="319">
    <xf numFmtId="0" fontId="0" fillId="0" borderId="0" xfId="0"/>
    <xf numFmtId="0" fontId="1" fillId="2" borderId="0" xfId="0" applyFont="1" applyFill="1"/>
    <xf numFmtId="0" fontId="1" fillId="2" borderId="0" xfId="0" applyFont="1" applyFill="1" applyAlignment="1">
      <alignment wrapText="1"/>
    </xf>
    <xf numFmtId="49" fontId="2" fillId="2" borderId="0" xfId="0" applyNumberFormat="1" applyFont="1" applyFill="1" applyAlignment="1">
      <alignment horizontal="left"/>
    </xf>
    <xf numFmtId="49" fontId="2" fillId="2" borderId="0" xfId="0" applyNumberFormat="1" applyFont="1" applyFill="1" applyAlignment="1">
      <alignment horizontal="left" vertical="center"/>
    </xf>
    <xf numFmtId="49" fontId="3" fillId="2" borderId="0" xfId="0" applyNumberFormat="1" applyFont="1" applyFill="1" applyAlignment="1">
      <alignment horizontal="left" vertical="center" wrapText="1"/>
    </xf>
    <xf numFmtId="0" fontId="4" fillId="2" borderId="0" xfId="0" applyFont="1" applyFill="1" applyAlignment="1">
      <alignment vertical="center"/>
    </xf>
    <xf numFmtId="0" fontId="5" fillId="2" borderId="0" xfId="0" applyFont="1" applyFill="1" applyAlignment="1">
      <alignment vertical="center" wrapText="1"/>
    </xf>
    <xf numFmtId="0" fontId="4" fillId="2" borderId="0" xfId="0" applyFont="1" applyFill="1" applyAlignment="1">
      <alignment vertical="center" wrapText="1"/>
    </xf>
    <xf numFmtId="0" fontId="6" fillId="0" borderId="0" xfId="0" applyFont="1" applyAlignment="1">
      <alignment vertical="center"/>
    </xf>
    <xf numFmtId="0" fontId="1" fillId="2" borderId="0" xfId="0" applyFont="1" applyFill="1" applyAlignment="1">
      <alignment vertical="top" wrapText="1"/>
    </xf>
    <xf numFmtId="0" fontId="9" fillId="2" borderId="0" xfId="0" applyFont="1" applyFill="1" applyAlignment="1">
      <alignment wrapText="1"/>
    </xf>
    <xf numFmtId="0" fontId="1" fillId="2" borderId="0" xfId="0" applyFont="1" applyFill="1" applyAlignment="1">
      <alignment vertical="center"/>
    </xf>
    <xf numFmtId="0" fontId="0" fillId="0" borderId="0" xfId="0" applyAlignment="1">
      <alignment vertical="center"/>
    </xf>
    <xf numFmtId="0" fontId="1" fillId="2" borderId="1" xfId="0" applyFont="1" applyFill="1" applyBorder="1" applyAlignment="1">
      <alignment wrapText="1"/>
    </xf>
    <xf numFmtId="0" fontId="11" fillId="2" borderId="0" xfId="0" applyFont="1" applyFill="1" applyAlignment="1">
      <alignment horizontal="left" vertical="center"/>
    </xf>
    <xf numFmtId="0" fontId="11" fillId="2" borderId="0" xfId="0" applyFont="1" applyFill="1" applyAlignment="1">
      <alignment horizontal="left" vertical="center" indent="9"/>
    </xf>
    <xf numFmtId="0" fontId="11" fillId="2" borderId="0" xfId="0" applyFont="1" applyFill="1" applyAlignment="1">
      <alignment horizontal="center"/>
    </xf>
    <xf numFmtId="0" fontId="13" fillId="2" borderId="0" xfId="0" applyFont="1" applyFill="1" applyAlignment="1">
      <alignment horizontal="left" vertical="center"/>
    </xf>
    <xf numFmtId="0" fontId="13" fillId="2" borderId="0" xfId="0" applyFont="1" applyFill="1" applyAlignment="1">
      <alignment horizontal="center"/>
    </xf>
    <xf numFmtId="0" fontId="1" fillId="2" borderId="0" xfId="0" applyFont="1" applyFill="1" applyAlignment="1">
      <alignment horizontal="left" vertical="center"/>
    </xf>
    <xf numFmtId="0" fontId="1" fillId="2" borderId="0" xfId="0" applyFont="1" applyFill="1" applyAlignment="1">
      <alignment horizontal="left" vertical="center" indent="9"/>
    </xf>
    <xf numFmtId="0" fontId="1" fillId="2" borderId="0" xfId="0" applyFont="1" applyFill="1" applyAlignment="1">
      <alignment horizontal="center"/>
    </xf>
    <xf numFmtId="0" fontId="14" fillId="4" borderId="2" xfId="0" applyFont="1" applyFill="1" applyBorder="1" applyAlignment="1">
      <alignment horizontal="left" vertical="center"/>
    </xf>
    <xf numFmtId="0" fontId="15" fillId="4" borderId="3" xfId="0" applyFont="1" applyFill="1" applyBorder="1" applyAlignment="1">
      <alignment horizontal="center" vertical="center"/>
    </xf>
    <xf numFmtId="0" fontId="16" fillId="4" borderId="3" xfId="0" applyFont="1" applyFill="1" applyBorder="1" applyAlignment="1">
      <alignment horizontal="center"/>
    </xf>
    <xf numFmtId="0" fontId="16" fillId="4" borderId="4" xfId="0" applyFont="1" applyFill="1" applyBorder="1" applyAlignment="1">
      <alignment horizontal="left" vertical="center"/>
    </xf>
    <xf numFmtId="0" fontId="12" fillId="2" borderId="0" xfId="0" applyFont="1" applyFill="1" applyAlignment="1">
      <alignment horizontal="center" vertical="center"/>
    </xf>
    <xf numFmtId="0" fontId="1" fillId="2" borderId="6" xfId="0" applyFont="1" applyFill="1" applyBorder="1" applyAlignment="1">
      <alignment horizontal="left" vertical="center"/>
    </xf>
    <xf numFmtId="0" fontId="1" fillId="2" borderId="7" xfId="0" applyFont="1" applyFill="1" applyBorder="1" applyAlignment="1">
      <alignment horizontal="center"/>
    </xf>
    <xf numFmtId="0" fontId="17" fillId="2" borderId="0" xfId="0" applyFont="1" applyFill="1" applyAlignment="1">
      <alignment horizontal="center"/>
    </xf>
    <xf numFmtId="0" fontId="1" fillId="5" borderId="7" xfId="0" applyFont="1" applyFill="1" applyBorder="1" applyAlignment="1">
      <alignment horizontal="center"/>
    </xf>
    <xf numFmtId="2" fontId="1" fillId="2" borderId="7" xfId="0" applyNumberFormat="1" applyFont="1" applyFill="1" applyBorder="1" applyAlignment="1">
      <alignment horizontal="center"/>
    </xf>
    <xf numFmtId="2" fontId="17" fillId="2" borderId="0" xfId="0" applyNumberFormat="1" applyFont="1" applyFill="1" applyAlignment="1">
      <alignment horizontal="center"/>
    </xf>
    <xf numFmtId="2" fontId="1" fillId="2" borderId="0" xfId="0" applyNumberFormat="1" applyFont="1" applyFill="1" applyAlignment="1">
      <alignment horizontal="center"/>
    </xf>
    <xf numFmtId="0" fontId="12" fillId="0" borderId="0" xfId="0" applyFont="1" applyAlignment="1">
      <alignment horizontal="center" vertical="center"/>
    </xf>
    <xf numFmtId="0" fontId="8" fillId="2" borderId="6" xfId="0" applyFont="1" applyFill="1" applyBorder="1" applyAlignment="1">
      <alignment horizontal="left" vertical="center"/>
    </xf>
    <xf numFmtId="0" fontId="1" fillId="2" borderId="0" xfId="0" applyFont="1" applyFill="1" applyAlignment="1">
      <alignment horizontal="left" vertical="center" wrapText="1"/>
    </xf>
    <xf numFmtId="0" fontId="12" fillId="2" borderId="0" xfId="0" applyFont="1" applyFill="1" applyAlignment="1">
      <alignment horizontal="center" vertical="center" wrapText="1"/>
    </xf>
    <xf numFmtId="0" fontId="12" fillId="2" borderId="0" xfId="0" applyFont="1" applyFill="1" applyAlignment="1">
      <alignment horizontal="center" wrapText="1"/>
    </xf>
    <xf numFmtId="0" fontId="8" fillId="2" borderId="6" xfId="0" applyFont="1" applyFill="1" applyBorder="1" applyAlignment="1">
      <alignment horizontal="left" vertical="center" wrapText="1"/>
    </xf>
    <xf numFmtId="0" fontId="12" fillId="2" borderId="0" xfId="0" applyFont="1" applyFill="1" applyAlignment="1">
      <alignment horizontal="center"/>
    </xf>
    <xf numFmtId="0" fontId="12" fillId="2" borderId="9" xfId="0" applyFont="1" applyFill="1" applyBorder="1" applyAlignment="1">
      <alignment horizontal="center" vertical="center"/>
    </xf>
    <xf numFmtId="0" fontId="1" fillId="2" borderId="9" xfId="0" applyFont="1" applyFill="1" applyBorder="1" applyAlignment="1">
      <alignment horizontal="center"/>
    </xf>
    <xf numFmtId="0" fontId="1" fillId="2" borderId="10" xfId="0" applyFont="1" applyFill="1" applyBorder="1" applyAlignment="1">
      <alignment horizontal="left" vertical="center"/>
    </xf>
    <xf numFmtId="0" fontId="14" fillId="6" borderId="11" xfId="0" applyFont="1" applyFill="1" applyBorder="1" applyAlignment="1">
      <alignment horizontal="left" vertical="center"/>
    </xf>
    <xf numFmtId="0" fontId="15" fillId="6" borderId="12" xfId="0" applyFont="1" applyFill="1" applyBorder="1" applyAlignment="1">
      <alignment horizontal="center" vertical="center"/>
    </xf>
    <xf numFmtId="0" fontId="16" fillId="6" borderId="12" xfId="0" applyFont="1" applyFill="1" applyBorder="1" applyAlignment="1">
      <alignment horizontal="center"/>
    </xf>
    <xf numFmtId="0" fontId="16" fillId="6" borderId="13" xfId="0" applyFont="1" applyFill="1" applyBorder="1" applyAlignment="1">
      <alignment horizontal="left" vertical="center"/>
    </xf>
    <xf numFmtId="0" fontId="19" fillId="2" borderId="0" xfId="0" applyFont="1" applyFill="1" applyAlignment="1">
      <alignment horizontal="left" vertical="center"/>
    </xf>
    <xf numFmtId="0" fontId="1" fillId="2" borderId="14" xfId="0" applyFont="1" applyFill="1" applyBorder="1" applyAlignment="1">
      <alignment horizontal="left" vertical="center" indent="9"/>
    </xf>
    <xf numFmtId="0" fontId="1" fillId="2" borderId="15" xfId="0" applyFont="1" applyFill="1" applyBorder="1" applyAlignment="1">
      <alignment horizontal="left" vertical="center"/>
    </xf>
    <xf numFmtId="0" fontId="1" fillId="2" borderId="14" xfId="0" applyFont="1" applyFill="1" applyBorder="1" applyAlignment="1">
      <alignment horizontal="left" vertical="center"/>
    </xf>
    <xf numFmtId="0" fontId="8" fillId="2" borderId="15" xfId="0" applyFont="1" applyFill="1" applyBorder="1" applyAlignment="1">
      <alignment horizontal="left" vertical="center"/>
    </xf>
    <xf numFmtId="0" fontId="1" fillId="2" borderId="14" xfId="0" applyFont="1" applyFill="1" applyBorder="1" applyAlignment="1">
      <alignment horizontal="left" vertical="center" indent="2"/>
    </xf>
    <xf numFmtId="0" fontId="1" fillId="2" borderId="16" xfId="0" applyFont="1" applyFill="1" applyBorder="1" applyAlignment="1">
      <alignment horizontal="left" vertical="center" indent="9"/>
    </xf>
    <xf numFmtId="0" fontId="12" fillId="2" borderId="17" xfId="0" applyFont="1" applyFill="1" applyBorder="1" applyAlignment="1">
      <alignment horizontal="center" vertical="center"/>
    </xf>
    <xf numFmtId="0" fontId="1" fillId="2" borderId="17" xfId="0" applyFont="1" applyFill="1" applyBorder="1" applyAlignment="1">
      <alignment horizontal="center"/>
    </xf>
    <xf numFmtId="0" fontId="1" fillId="2" borderId="18" xfId="0" applyFont="1" applyFill="1" applyBorder="1" applyAlignment="1">
      <alignment horizontal="left" vertical="center"/>
    </xf>
    <xf numFmtId="0" fontId="14" fillId="7" borderId="19" xfId="0" applyFont="1" applyFill="1" applyBorder="1" applyAlignment="1">
      <alignment horizontal="left" vertical="center"/>
    </xf>
    <xf numFmtId="0" fontId="15" fillId="7" borderId="1" xfId="0" applyFont="1" applyFill="1" applyBorder="1" applyAlignment="1">
      <alignment horizontal="center" vertical="center"/>
    </xf>
    <xf numFmtId="0" fontId="16" fillId="7" borderId="1" xfId="0" applyFont="1" applyFill="1" applyBorder="1" applyAlignment="1">
      <alignment horizontal="center"/>
    </xf>
    <xf numFmtId="0" fontId="16" fillId="7" borderId="20" xfId="0" applyFont="1" applyFill="1" applyBorder="1" applyAlignment="1">
      <alignment horizontal="left" vertical="center"/>
    </xf>
    <xf numFmtId="0" fontId="1" fillId="2" borderId="22" xfId="0" applyFont="1" applyFill="1" applyBorder="1" applyAlignment="1">
      <alignment horizontal="left" vertical="center"/>
    </xf>
    <xf numFmtId="2" fontId="1" fillId="5" borderId="7" xfId="0" applyNumberFormat="1" applyFont="1" applyFill="1" applyBorder="1" applyAlignment="1">
      <alignment horizontal="right" indent="2"/>
    </xf>
    <xf numFmtId="2" fontId="16" fillId="8" borderId="7" xfId="0" applyNumberFormat="1" applyFont="1" applyFill="1" applyBorder="1" applyAlignment="1">
      <alignment horizontal="right" indent="2"/>
    </xf>
    <xf numFmtId="0" fontId="16" fillId="2" borderId="0" xfId="0" applyFont="1" applyFill="1" applyAlignment="1">
      <alignment horizontal="center"/>
    </xf>
    <xf numFmtId="2" fontId="16" fillId="9" borderId="7" xfId="0" applyNumberFormat="1" applyFont="1" applyFill="1" applyBorder="1" applyAlignment="1">
      <alignment horizontal="right" indent="2"/>
    </xf>
    <xf numFmtId="2" fontId="1" fillId="2" borderId="0" xfId="0" applyNumberFormat="1" applyFont="1" applyFill="1" applyAlignment="1">
      <alignment horizontal="right" indent="2"/>
    </xf>
    <xf numFmtId="0" fontId="12" fillId="2" borderId="24" xfId="0" applyFont="1" applyFill="1" applyBorder="1" applyAlignment="1">
      <alignment horizontal="center" vertical="center"/>
    </xf>
    <xf numFmtId="0" fontId="11" fillId="2" borderId="24" xfId="0" applyFont="1" applyFill="1" applyBorder="1" applyAlignment="1">
      <alignment horizontal="center"/>
    </xf>
    <xf numFmtId="0" fontId="11" fillId="2" borderId="25" xfId="0" applyFont="1" applyFill="1" applyBorder="1" applyAlignment="1">
      <alignment horizontal="left" vertical="center"/>
    </xf>
    <xf numFmtId="49" fontId="1" fillId="2" borderId="0" xfId="0" applyNumberFormat="1" applyFont="1" applyFill="1" applyAlignment="1">
      <alignment horizontal="left" vertical="center"/>
    </xf>
    <xf numFmtId="49" fontId="13" fillId="2" borderId="0" xfId="0" applyNumberFormat="1" applyFont="1" applyFill="1" applyAlignment="1">
      <alignment horizontal="left" vertical="center"/>
    </xf>
    <xf numFmtId="49" fontId="8" fillId="2" borderId="0" xfId="0" applyNumberFormat="1" applyFont="1" applyFill="1" applyAlignment="1">
      <alignment horizontal="left" vertical="center"/>
    </xf>
    <xf numFmtId="0" fontId="7" fillId="2" borderId="29" xfId="0" applyFont="1" applyFill="1" applyBorder="1" applyAlignment="1">
      <alignment horizontal="left" vertical="center"/>
    </xf>
    <xf numFmtId="0" fontId="1" fillId="2" borderId="30" xfId="0" applyFont="1" applyFill="1" applyBorder="1" applyAlignment="1">
      <alignment horizontal="left" vertical="center"/>
    </xf>
    <xf numFmtId="0" fontId="1" fillId="2" borderId="29" xfId="0" applyFont="1" applyFill="1" applyBorder="1" applyAlignment="1">
      <alignment horizontal="left" vertical="center"/>
    </xf>
    <xf numFmtId="0" fontId="17" fillId="2" borderId="0" xfId="0" applyFont="1" applyFill="1" applyAlignment="1">
      <alignment horizontal="left" vertical="center" indent="9"/>
    </xf>
    <xf numFmtId="0" fontId="1" fillId="2" borderId="26" xfId="0" applyFont="1" applyFill="1" applyBorder="1" applyAlignment="1">
      <alignment horizontal="left" vertical="center"/>
    </xf>
    <xf numFmtId="0" fontId="12" fillId="2" borderId="27" xfId="0" applyFont="1" applyFill="1" applyBorder="1" applyAlignment="1">
      <alignment horizontal="center" vertical="center"/>
    </xf>
    <xf numFmtId="0" fontId="1" fillId="2" borderId="27" xfId="0" applyFont="1" applyFill="1" applyBorder="1" applyAlignment="1">
      <alignment horizontal="left" vertical="center"/>
    </xf>
    <xf numFmtId="0" fontId="1" fillId="2" borderId="28" xfId="0" applyFont="1" applyFill="1" applyBorder="1" applyAlignment="1">
      <alignment horizontal="left" vertical="center"/>
    </xf>
    <xf numFmtId="49" fontId="1" fillId="2" borderId="0" xfId="0" applyNumberFormat="1" applyFont="1" applyFill="1" applyAlignment="1">
      <alignment wrapText="1"/>
    </xf>
    <xf numFmtId="49" fontId="2" fillId="2" borderId="0" xfId="0" applyNumberFormat="1" applyFont="1" applyFill="1" applyAlignment="1">
      <alignment vertical="top"/>
    </xf>
    <xf numFmtId="0" fontId="10" fillId="2" borderId="0" xfId="0" applyFont="1" applyFill="1" applyAlignment="1">
      <alignment horizontal="left" vertical="center"/>
    </xf>
    <xf numFmtId="49" fontId="10" fillId="2" borderId="31" xfId="0" applyNumberFormat="1" applyFont="1" applyFill="1" applyBorder="1" applyAlignment="1">
      <alignment horizontal="left" vertical="center" wrapText="1"/>
    </xf>
    <xf numFmtId="0" fontId="10" fillId="2" borderId="31" xfId="0" applyFont="1" applyFill="1" applyBorder="1" applyAlignment="1">
      <alignment horizontal="left" vertical="center"/>
    </xf>
    <xf numFmtId="0" fontId="1" fillId="2" borderId="0" xfId="0" applyFont="1" applyFill="1" applyAlignment="1">
      <alignment horizontal="left" vertical="top"/>
    </xf>
    <xf numFmtId="49" fontId="20" fillId="4" borderId="31" xfId="0" applyNumberFormat="1" applyFont="1" applyFill="1" applyBorder="1" applyAlignment="1">
      <alignment horizontal="left" vertical="center"/>
    </xf>
    <xf numFmtId="49" fontId="22" fillId="4" borderId="31" xfId="0" applyNumberFormat="1" applyFont="1" applyFill="1" applyBorder="1" applyAlignment="1">
      <alignment horizontal="left" vertical="center" wrapText="1"/>
    </xf>
    <xf numFmtId="0" fontId="22" fillId="4" borderId="31" xfId="0" applyFont="1" applyFill="1" applyBorder="1" applyAlignment="1">
      <alignment horizontal="left" vertical="center"/>
    </xf>
    <xf numFmtId="49" fontId="7" fillId="2" borderId="31" xfId="0" applyNumberFormat="1" applyFont="1" applyFill="1" applyBorder="1" applyAlignment="1">
      <alignment horizontal="left" vertical="center"/>
    </xf>
    <xf numFmtId="49" fontId="1" fillId="2" borderId="31" xfId="0" applyNumberFormat="1" applyFont="1" applyFill="1" applyBorder="1" applyAlignment="1">
      <alignment horizontal="left" vertical="top" wrapText="1"/>
    </xf>
    <xf numFmtId="0" fontId="1" fillId="2" borderId="31" xfId="0" applyFont="1" applyFill="1" applyBorder="1" applyAlignment="1">
      <alignment horizontal="left" vertical="top"/>
    </xf>
    <xf numFmtId="49" fontId="20" fillId="6" borderId="31" xfId="0" applyNumberFormat="1" applyFont="1" applyFill="1" applyBorder="1" applyAlignment="1">
      <alignment horizontal="left" vertical="center"/>
    </xf>
    <xf numFmtId="49" fontId="1" fillId="6" borderId="31" xfId="0" applyNumberFormat="1" applyFont="1" applyFill="1" applyBorder="1" applyAlignment="1">
      <alignment horizontal="left" vertical="top" wrapText="1"/>
    </xf>
    <xf numFmtId="0" fontId="1" fillId="6" borderId="31" xfId="0" applyFont="1" applyFill="1" applyBorder="1" applyAlignment="1">
      <alignment horizontal="left" vertical="top"/>
    </xf>
    <xf numFmtId="49" fontId="20" fillId="10" borderId="31" xfId="0" applyNumberFormat="1" applyFont="1" applyFill="1" applyBorder="1" applyAlignment="1">
      <alignment horizontal="left" vertical="top" wrapText="1"/>
    </xf>
    <xf numFmtId="49" fontId="1" fillId="10" borderId="31" xfId="0" applyNumberFormat="1" applyFont="1" applyFill="1" applyBorder="1" applyAlignment="1">
      <alignment horizontal="left" vertical="top" wrapText="1"/>
    </xf>
    <xf numFmtId="0" fontId="1" fillId="10" borderId="31" xfId="0" applyFont="1" applyFill="1" applyBorder="1" applyAlignment="1">
      <alignment horizontal="left" vertical="top"/>
    </xf>
    <xf numFmtId="0" fontId="23" fillId="2" borderId="0" xfId="0" applyFont="1" applyFill="1" applyAlignment="1">
      <alignment vertical="center"/>
    </xf>
    <xf numFmtId="0" fontId="1" fillId="2" borderId="0" xfId="0" applyFont="1" applyFill="1" applyAlignment="1">
      <alignment horizontal="center" vertical="center"/>
    </xf>
    <xf numFmtId="49" fontId="1" fillId="2" borderId="0" xfId="0" applyNumberFormat="1" applyFont="1" applyFill="1" applyAlignment="1">
      <alignment horizontal="center" vertical="center"/>
    </xf>
    <xf numFmtId="0" fontId="24" fillId="11" borderId="0" xfId="0" applyFont="1" applyFill="1" applyAlignment="1">
      <alignment horizontal="left" vertical="center"/>
    </xf>
    <xf numFmtId="0" fontId="7" fillId="11" borderId="0" xfId="0" applyFont="1" applyFill="1" applyAlignment="1">
      <alignment horizontal="center" vertical="center"/>
    </xf>
    <xf numFmtId="0" fontId="1" fillId="11" borderId="0" xfId="0" applyFont="1" applyFill="1" applyAlignment="1">
      <alignment horizontal="center" vertical="center"/>
    </xf>
    <xf numFmtId="0" fontId="11" fillId="11" borderId="0" xfId="0" applyFont="1" applyFill="1" applyAlignment="1">
      <alignment horizontal="center" vertical="center"/>
    </xf>
    <xf numFmtId="0" fontId="1" fillId="2" borderId="0" xfId="0" applyFont="1" applyFill="1" applyAlignment="1">
      <alignment horizontal="center" vertical="center" wrapText="1"/>
    </xf>
    <xf numFmtId="0" fontId="25" fillId="11" borderId="0" xfId="0" applyFont="1" applyFill="1" applyAlignment="1">
      <alignment horizontal="center" vertical="center" wrapText="1"/>
    </xf>
    <xf numFmtId="2" fontId="1" fillId="11" borderId="0" xfId="0" applyNumberFormat="1" applyFont="1" applyFill="1" applyAlignment="1">
      <alignment horizontal="center" vertical="center"/>
    </xf>
    <xf numFmtId="0" fontId="0" fillId="2" borderId="0" xfId="0" applyFill="1"/>
    <xf numFmtId="0" fontId="24" fillId="12" borderId="0" xfId="0" applyFont="1" applyFill="1" applyAlignment="1">
      <alignment vertical="center"/>
    </xf>
    <xf numFmtId="0" fontId="1" fillId="12" borderId="0" xfId="0" applyFont="1" applyFill="1" applyAlignment="1">
      <alignment horizontal="center" vertical="center"/>
    </xf>
    <xf numFmtId="0" fontId="11" fillId="12" borderId="0" xfId="0" applyFont="1" applyFill="1" applyAlignment="1">
      <alignment horizontal="center" vertical="center"/>
    </xf>
    <xf numFmtId="0" fontId="7" fillId="12" borderId="0" xfId="0" applyFont="1" applyFill="1" applyAlignment="1">
      <alignment horizontal="center" vertical="center" wrapText="1"/>
    </xf>
    <xf numFmtId="2" fontId="1" fillId="12" borderId="0" xfId="0" applyNumberFormat="1" applyFont="1" applyFill="1" applyAlignment="1">
      <alignment horizontal="center" vertical="center"/>
    </xf>
    <xf numFmtId="0" fontId="24" fillId="13" borderId="0" xfId="0" applyFont="1" applyFill="1" applyAlignment="1">
      <alignment horizontal="left" vertical="center"/>
    </xf>
    <xf numFmtId="0" fontId="7" fillId="13" borderId="0" xfId="0" applyFont="1" applyFill="1" applyAlignment="1">
      <alignment horizontal="center" vertical="center"/>
    </xf>
    <xf numFmtId="0" fontId="0" fillId="2" borderId="0" xfId="0" applyFill="1" applyAlignment="1">
      <alignment horizontal="center" vertical="center" wrapText="1"/>
    </xf>
    <xf numFmtId="0" fontId="1" fillId="13" borderId="0" xfId="0" applyFont="1" applyFill="1" applyAlignment="1">
      <alignment horizontal="center" vertical="center" wrapText="1"/>
    </xf>
    <xf numFmtId="0" fontId="7" fillId="13" borderId="0" xfId="0" applyFont="1" applyFill="1" applyAlignment="1">
      <alignment horizontal="center" vertical="center" wrapText="1"/>
    </xf>
    <xf numFmtId="0" fontId="1" fillId="13" borderId="0" xfId="0" applyFont="1" applyFill="1" applyAlignment="1">
      <alignment horizontal="center" vertical="center"/>
    </xf>
    <xf numFmtId="2" fontId="1" fillId="13" borderId="0" xfId="0" applyNumberFormat="1" applyFont="1" applyFill="1" applyAlignment="1">
      <alignment horizontal="center" vertical="center"/>
    </xf>
    <xf numFmtId="0" fontId="24" fillId="14" borderId="0" xfId="0" applyFont="1" applyFill="1" applyAlignment="1">
      <alignment horizontal="left" vertical="center"/>
    </xf>
    <xf numFmtId="0" fontId="1" fillId="14" borderId="0" xfId="0" applyFont="1" applyFill="1" applyAlignment="1">
      <alignment horizontal="center" vertical="center"/>
    </xf>
    <xf numFmtId="0" fontId="7" fillId="14" borderId="0" xfId="0" applyFont="1" applyFill="1" applyAlignment="1">
      <alignment horizontal="center" vertical="center"/>
    </xf>
    <xf numFmtId="0" fontId="1" fillId="14" borderId="0" xfId="0" applyFont="1" applyFill="1" applyAlignment="1">
      <alignment horizontal="center" vertical="center" wrapText="1"/>
    </xf>
    <xf numFmtId="0" fontId="7" fillId="14" borderId="0" xfId="0" applyFont="1" applyFill="1" applyAlignment="1">
      <alignment horizontal="center" vertical="center" wrapText="1"/>
    </xf>
    <xf numFmtId="2" fontId="1" fillId="14" borderId="0" xfId="0" applyNumberFormat="1" applyFont="1" applyFill="1" applyAlignment="1">
      <alignment horizontal="center" vertical="center"/>
    </xf>
    <xf numFmtId="0" fontId="27" fillId="2" borderId="0" xfId="0" applyFont="1" applyFill="1" applyAlignment="1">
      <alignment vertical="top" wrapText="1"/>
    </xf>
    <xf numFmtId="0" fontId="26" fillId="2" borderId="0" xfId="0" applyFont="1" applyFill="1" applyAlignment="1">
      <alignment vertical="top" wrapText="1"/>
    </xf>
    <xf numFmtId="0" fontId="24" fillId="15" borderId="0" xfId="0" applyFont="1" applyFill="1" applyAlignment="1">
      <alignment horizontal="left" vertical="center"/>
    </xf>
    <xf numFmtId="0" fontId="1" fillId="15" borderId="0" xfId="0" applyFont="1" applyFill="1" applyAlignment="1">
      <alignment horizontal="center" vertical="center"/>
    </xf>
    <xf numFmtId="0" fontId="0" fillId="15" borderId="0" xfId="0" applyFill="1" applyAlignment="1">
      <alignment horizontal="center" vertical="center"/>
    </xf>
    <xf numFmtId="0" fontId="1" fillId="15" borderId="0" xfId="0" applyFont="1" applyFill="1" applyAlignment="1">
      <alignment horizontal="center" vertical="center" wrapText="1"/>
    </xf>
    <xf numFmtId="0" fontId="7" fillId="15" borderId="0" xfId="0" applyFont="1" applyFill="1" applyAlignment="1">
      <alignment horizontal="center" vertical="center" wrapText="1"/>
    </xf>
    <xf numFmtId="2" fontId="0" fillId="15" borderId="0" xfId="0" applyNumberFormat="1" applyFill="1" applyAlignment="1">
      <alignment horizontal="center" vertical="center"/>
    </xf>
    <xf numFmtId="49" fontId="28" fillId="2" borderId="31" xfId="0" applyNumberFormat="1" applyFont="1" applyFill="1" applyBorder="1" applyAlignment="1">
      <alignment horizontal="left" vertical="top" wrapText="1"/>
    </xf>
    <xf numFmtId="0" fontId="10" fillId="3" borderId="32" xfId="0" applyFont="1" applyFill="1" applyBorder="1" applyAlignment="1">
      <alignment horizontal="left" vertical="center" wrapText="1" indent="1"/>
    </xf>
    <xf numFmtId="0" fontId="29" fillId="3" borderId="33" xfId="1" applyFill="1" applyBorder="1" applyAlignment="1">
      <alignment horizontal="left" vertical="center" wrapText="1" indent="1"/>
    </xf>
    <xf numFmtId="0" fontId="30" fillId="0" borderId="0" xfId="0" applyFont="1" applyAlignment="1">
      <alignment horizontal="center"/>
    </xf>
    <xf numFmtId="9" fontId="1" fillId="2" borderId="7" xfId="0" applyNumberFormat="1" applyFont="1" applyFill="1" applyBorder="1" applyAlignment="1">
      <alignment horizontal="center" vertical="center" wrapText="1"/>
    </xf>
    <xf numFmtId="49" fontId="1" fillId="0" borderId="31" xfId="0" applyNumberFormat="1" applyFont="1" applyBorder="1" applyAlignment="1">
      <alignment horizontal="left" vertical="top" wrapText="1"/>
    </xf>
    <xf numFmtId="164" fontId="1" fillId="5" borderId="7" xfId="0" applyNumberFormat="1" applyFont="1" applyFill="1" applyBorder="1" applyAlignment="1">
      <alignment horizontal="center"/>
    </xf>
    <xf numFmtId="164" fontId="17" fillId="2" borderId="0" xfId="0" applyNumberFormat="1" applyFont="1" applyFill="1" applyAlignment="1">
      <alignment horizontal="center"/>
    </xf>
    <xf numFmtId="0" fontId="12" fillId="17" borderId="0" xfId="0" applyFont="1" applyFill="1" applyAlignment="1">
      <alignment horizontal="center" vertical="center"/>
    </xf>
    <xf numFmtId="2" fontId="1" fillId="15" borderId="0" xfId="0" applyNumberFormat="1" applyFont="1" applyFill="1" applyAlignment="1">
      <alignment horizontal="center" vertical="center"/>
    </xf>
    <xf numFmtId="0" fontId="21" fillId="16" borderId="0" xfId="0" applyFont="1" applyFill="1" applyAlignment="1">
      <alignment vertical="center"/>
    </xf>
    <xf numFmtId="0" fontId="23" fillId="16" borderId="0" xfId="0" applyFont="1" applyFill="1" applyAlignment="1">
      <alignment vertical="center"/>
    </xf>
    <xf numFmtId="0" fontId="1" fillId="16" borderId="0" xfId="0" applyFont="1" applyFill="1" applyAlignment="1">
      <alignment horizontal="left" vertical="top"/>
    </xf>
    <xf numFmtId="0" fontId="1" fillId="16" borderId="0" xfId="0" applyFont="1" applyFill="1" applyAlignment="1">
      <alignment horizontal="center" vertical="center"/>
    </xf>
    <xf numFmtId="0" fontId="7" fillId="16" borderId="0" xfId="0" applyFont="1" applyFill="1" applyAlignment="1">
      <alignment horizontal="left" vertical="top"/>
    </xf>
    <xf numFmtId="0" fontId="1" fillId="16" borderId="0" xfId="0" applyFont="1" applyFill="1" applyAlignment="1">
      <alignment horizontal="left" vertical="top" wrapText="1"/>
    </xf>
    <xf numFmtId="165" fontId="28" fillId="18" borderId="0" xfId="2" applyNumberFormat="1" applyFont="1" applyFill="1" applyBorder="1" applyAlignment="1">
      <alignment horizontal="center" vertical="center"/>
    </xf>
    <xf numFmtId="0" fontId="1" fillId="16" borderId="0" xfId="0" applyFont="1" applyFill="1"/>
    <xf numFmtId="0" fontId="21" fillId="19" borderId="0" xfId="0" applyFont="1" applyFill="1" applyAlignment="1">
      <alignment vertical="center"/>
    </xf>
    <xf numFmtId="0" fontId="23" fillId="19" borderId="0" xfId="0" applyFont="1" applyFill="1" applyAlignment="1">
      <alignment vertical="center"/>
    </xf>
    <xf numFmtId="0" fontId="1" fillId="19" borderId="0" xfId="0" applyFont="1" applyFill="1" applyAlignment="1">
      <alignment horizontal="left" vertical="top"/>
    </xf>
    <xf numFmtId="0" fontId="1" fillId="19" borderId="0" xfId="0" applyFont="1" applyFill="1" applyAlignment="1">
      <alignment horizontal="center" vertical="center"/>
    </xf>
    <xf numFmtId="0" fontId="7" fillId="19" borderId="0" xfId="0" applyFont="1" applyFill="1" applyAlignment="1">
      <alignment horizontal="left" vertical="top"/>
    </xf>
    <xf numFmtId="0" fontId="1" fillId="19" borderId="0" xfId="0" applyFont="1" applyFill="1" applyAlignment="1">
      <alignment horizontal="left" vertical="top" wrapText="1"/>
    </xf>
    <xf numFmtId="0" fontId="1" fillId="19" borderId="0" xfId="0" applyFont="1" applyFill="1"/>
    <xf numFmtId="0" fontId="21" fillId="20" borderId="0" xfId="0" applyFont="1" applyFill="1" applyAlignment="1">
      <alignment vertical="center"/>
    </xf>
    <xf numFmtId="0" fontId="7" fillId="20" borderId="0" xfId="0" applyFont="1" applyFill="1" applyAlignment="1">
      <alignment horizontal="left" vertical="top"/>
    </xf>
    <xf numFmtId="0" fontId="1" fillId="20" borderId="0" xfId="0" applyFont="1" applyFill="1"/>
    <xf numFmtId="49" fontId="21" fillId="21" borderId="0" xfId="0" applyNumberFormat="1" applyFont="1" applyFill="1" applyAlignment="1">
      <alignment horizontal="left" vertical="center"/>
    </xf>
    <xf numFmtId="0" fontId="7" fillId="21" borderId="0" xfId="0" applyFont="1" applyFill="1"/>
    <xf numFmtId="0" fontId="1" fillId="21" borderId="0" xfId="0" applyFont="1" applyFill="1"/>
    <xf numFmtId="1" fontId="1" fillId="12" borderId="0" xfId="0" applyNumberFormat="1" applyFont="1" applyFill="1" applyAlignment="1">
      <alignment horizontal="center" vertical="center"/>
    </xf>
    <xf numFmtId="0" fontId="8" fillId="2" borderId="0" xfId="0" applyFont="1" applyFill="1" applyAlignment="1">
      <alignment horizontal="center" vertical="top" wrapText="1"/>
    </xf>
    <xf numFmtId="2" fontId="1" fillId="22" borderId="7" xfId="0" applyNumberFormat="1" applyFont="1" applyFill="1" applyBorder="1" applyAlignment="1">
      <alignment horizontal="center"/>
    </xf>
    <xf numFmtId="0" fontId="8" fillId="2" borderId="31" xfId="0" applyFont="1" applyFill="1" applyBorder="1" applyAlignment="1">
      <alignment horizontal="left" vertical="top"/>
    </xf>
    <xf numFmtId="0" fontId="28" fillId="2" borderId="0" xfId="0" applyFont="1" applyFill="1" applyAlignment="1">
      <alignment vertical="top" wrapText="1"/>
    </xf>
    <xf numFmtId="0" fontId="33" fillId="2" borderId="0" xfId="0" applyFont="1" applyFill="1" applyAlignment="1">
      <alignment vertical="top" wrapText="1"/>
    </xf>
    <xf numFmtId="0" fontId="34" fillId="2" borderId="0" xfId="0" applyFont="1" applyFill="1" applyAlignment="1">
      <alignment horizontal="left" vertical="center"/>
    </xf>
    <xf numFmtId="49" fontId="1" fillId="2" borderId="0" xfId="0" applyNumberFormat="1" applyFont="1" applyFill="1" applyAlignment="1">
      <alignment vertical="center"/>
    </xf>
    <xf numFmtId="0" fontId="1" fillId="23" borderId="0" xfId="0" applyFont="1" applyFill="1" applyAlignment="1">
      <alignment horizontal="center" vertical="center"/>
    </xf>
    <xf numFmtId="0" fontId="7" fillId="23" borderId="0" xfId="0" applyFont="1" applyFill="1" applyAlignment="1">
      <alignment horizontal="center" vertical="center"/>
    </xf>
    <xf numFmtId="0" fontId="11" fillId="23" borderId="0" xfId="0" applyFont="1" applyFill="1" applyAlignment="1">
      <alignment horizontal="center" vertical="center"/>
    </xf>
    <xf numFmtId="0" fontId="25" fillId="23" borderId="0" xfId="0" applyFont="1" applyFill="1" applyAlignment="1">
      <alignment horizontal="center" vertical="center" wrapText="1"/>
    </xf>
    <xf numFmtId="2" fontId="1" fillId="23" borderId="0" xfId="0" applyNumberFormat="1" applyFont="1" applyFill="1" applyAlignment="1">
      <alignment horizontal="center" vertical="center"/>
    </xf>
    <xf numFmtId="2" fontId="1" fillId="2" borderId="0" xfId="0" applyNumberFormat="1" applyFont="1" applyFill="1" applyAlignment="1">
      <alignment horizontal="left" vertical="center"/>
    </xf>
    <xf numFmtId="2" fontId="1" fillId="2" borderId="0" xfId="0" applyNumberFormat="1" applyFont="1" applyFill="1"/>
    <xf numFmtId="2" fontId="1" fillId="2" borderId="0" xfId="0" applyNumberFormat="1" applyFont="1" applyFill="1" applyAlignment="1">
      <alignment horizontal="center" vertical="center"/>
    </xf>
    <xf numFmtId="2" fontId="1" fillId="2" borderId="27" xfId="0" applyNumberFormat="1" applyFont="1" applyFill="1" applyBorder="1" applyAlignment="1">
      <alignment horizontal="center" vertical="center"/>
    </xf>
    <xf numFmtId="49" fontId="1" fillId="5" borderId="7" xfId="0" applyNumberFormat="1" applyFont="1" applyFill="1" applyBorder="1" applyAlignment="1">
      <alignment horizontal="center" vertical="center"/>
    </xf>
    <xf numFmtId="0" fontId="15" fillId="25" borderId="17" xfId="0" applyFont="1" applyFill="1" applyBorder="1" applyAlignment="1">
      <alignment horizontal="center" vertical="center"/>
    </xf>
    <xf numFmtId="2" fontId="16" fillId="25" borderId="17" xfId="0" applyNumberFormat="1" applyFont="1" applyFill="1" applyBorder="1" applyAlignment="1">
      <alignment horizontal="center" vertical="center"/>
    </xf>
    <xf numFmtId="0" fontId="16" fillId="25" borderId="17" xfId="0" applyFont="1" applyFill="1" applyBorder="1" applyAlignment="1">
      <alignment horizontal="left" vertical="center"/>
    </xf>
    <xf numFmtId="0" fontId="16" fillId="25" borderId="18" xfId="0" applyFont="1" applyFill="1" applyBorder="1" applyAlignment="1">
      <alignment horizontal="left" vertical="center"/>
    </xf>
    <xf numFmtId="0" fontId="1" fillId="2" borderId="29" xfId="0" applyFont="1" applyFill="1" applyBorder="1" applyAlignment="1">
      <alignment horizontal="left" vertical="center" wrapText="1"/>
    </xf>
    <xf numFmtId="49" fontId="1" fillId="2" borderId="7" xfId="0" applyNumberFormat="1" applyFont="1" applyFill="1" applyBorder="1" applyAlignment="1">
      <alignment horizontal="center" vertical="center" wrapText="1"/>
    </xf>
    <xf numFmtId="0" fontId="1" fillId="2" borderId="30" xfId="0" applyFont="1" applyFill="1" applyBorder="1" applyAlignment="1">
      <alignment horizontal="left" vertical="center" wrapText="1"/>
    </xf>
    <xf numFmtId="0" fontId="0" fillId="0" borderId="0" xfId="0" applyAlignment="1">
      <alignment wrapText="1"/>
    </xf>
    <xf numFmtId="0" fontId="0" fillId="26" borderId="0" xfId="0" applyFill="1"/>
    <xf numFmtId="0" fontId="7" fillId="2" borderId="34" xfId="0" applyFont="1" applyFill="1" applyBorder="1" applyAlignment="1">
      <alignment horizontal="left" vertical="center"/>
    </xf>
    <xf numFmtId="0" fontId="7" fillId="2" borderId="0" xfId="0" applyFont="1" applyFill="1" applyAlignment="1">
      <alignment horizontal="left" vertical="center"/>
    </xf>
    <xf numFmtId="0" fontId="8" fillId="2" borderId="0" xfId="0" applyFont="1" applyFill="1" applyAlignment="1">
      <alignment horizontal="left" vertical="center"/>
    </xf>
    <xf numFmtId="0" fontId="7" fillId="2" borderId="0" xfId="0" applyFont="1" applyFill="1" applyAlignment="1">
      <alignment horizontal="left" vertical="center" wrapText="1"/>
    </xf>
    <xf numFmtId="0" fontId="18" fillId="2" borderId="0" xfId="0" applyFont="1" applyFill="1" applyAlignment="1">
      <alignment horizontal="left" vertical="center" wrapText="1"/>
    </xf>
    <xf numFmtId="0" fontId="18" fillId="2" borderId="0" xfId="0" applyFont="1" applyFill="1" applyAlignment="1">
      <alignment horizontal="left" vertical="center" wrapText="1" indent="2"/>
    </xf>
    <xf numFmtId="0" fontId="1" fillId="2" borderId="0" xfId="0" applyFont="1" applyFill="1" applyAlignment="1">
      <alignment horizontal="left" vertical="center" indent="2"/>
    </xf>
    <xf numFmtId="0" fontId="1" fillId="2" borderId="9" xfId="0" applyFont="1" applyFill="1" applyBorder="1" applyAlignment="1">
      <alignment horizontal="left" vertical="center" indent="9"/>
    </xf>
    <xf numFmtId="0" fontId="8" fillId="2" borderId="35" xfId="0" applyFont="1" applyFill="1" applyBorder="1" applyAlignment="1">
      <alignment vertical="center"/>
    </xf>
    <xf numFmtId="0" fontId="1" fillId="2" borderId="17" xfId="0" applyFont="1" applyFill="1" applyBorder="1" applyAlignment="1">
      <alignment horizontal="left" vertical="center" indent="9"/>
    </xf>
    <xf numFmtId="0" fontId="20" fillId="8" borderId="0" xfId="0" applyFont="1" applyFill="1" applyAlignment="1">
      <alignment horizontal="right" vertical="center"/>
    </xf>
    <xf numFmtId="0" fontId="20" fillId="9" borderId="0" xfId="0" applyFont="1" applyFill="1" applyAlignment="1">
      <alignment horizontal="right" vertical="center"/>
    </xf>
    <xf numFmtId="0" fontId="7" fillId="2" borderId="36" xfId="0" applyFont="1" applyFill="1" applyBorder="1" applyAlignment="1">
      <alignment horizontal="left" vertical="center"/>
    </xf>
    <xf numFmtId="0" fontId="21" fillId="25" borderId="17" xfId="0" applyFont="1" applyFill="1" applyBorder="1" applyAlignment="1">
      <alignment horizontal="left" vertical="center"/>
    </xf>
    <xf numFmtId="0" fontId="21" fillId="24" borderId="37" xfId="0" applyFont="1" applyFill="1" applyBorder="1" applyAlignment="1">
      <alignment horizontal="left" vertical="center"/>
    </xf>
    <xf numFmtId="0" fontId="15" fillId="24" borderId="37" xfId="0" applyFont="1" applyFill="1" applyBorder="1" applyAlignment="1">
      <alignment horizontal="center" vertical="center"/>
    </xf>
    <xf numFmtId="2" fontId="16" fillId="24" borderId="37" xfId="0" applyNumberFormat="1" applyFont="1" applyFill="1" applyBorder="1" applyAlignment="1">
      <alignment horizontal="center" vertical="center"/>
    </xf>
    <xf numFmtId="0" fontId="16" fillId="24" borderId="37" xfId="0" applyFont="1" applyFill="1" applyBorder="1" applyAlignment="1">
      <alignment horizontal="left" vertical="center"/>
    </xf>
    <xf numFmtId="0" fontId="16" fillId="24" borderId="38" xfId="0" applyFont="1" applyFill="1" applyBorder="1" applyAlignment="1">
      <alignment horizontal="left" vertical="center"/>
    </xf>
    <xf numFmtId="0" fontId="1" fillId="26" borderId="0" xfId="0" applyFont="1" applyFill="1" applyAlignment="1">
      <alignment horizontal="left" vertical="center" wrapText="1"/>
    </xf>
    <xf numFmtId="0" fontId="1" fillId="2" borderId="5" xfId="0" applyFont="1" applyFill="1" applyBorder="1" applyAlignment="1">
      <alignment horizontal="center" vertical="center"/>
    </xf>
    <xf numFmtId="0" fontId="7" fillId="2" borderId="5" xfId="0" applyFont="1" applyFill="1" applyBorder="1" applyAlignment="1">
      <alignment horizontal="center" vertical="center"/>
    </xf>
    <xf numFmtId="0" fontId="8" fillId="2" borderId="5" xfId="0" applyFont="1" applyFill="1" applyBorder="1" applyAlignment="1">
      <alignment horizontal="center" vertical="center"/>
    </xf>
    <xf numFmtId="0" fontId="7" fillId="2" borderId="5"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1" fillId="2" borderId="8" xfId="0" applyFont="1" applyFill="1" applyBorder="1" applyAlignment="1">
      <alignment horizontal="center" vertical="center"/>
    </xf>
    <xf numFmtId="0" fontId="11" fillId="2" borderId="0" xfId="0" applyFont="1" applyFill="1" applyAlignment="1">
      <alignment horizontal="center" vertical="center"/>
    </xf>
    <xf numFmtId="0" fontId="7" fillId="2" borderId="14"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21" xfId="0" applyFont="1" applyFill="1" applyBorder="1" applyAlignment="1">
      <alignment horizontal="center" vertical="center"/>
    </xf>
    <xf numFmtId="0" fontId="7" fillId="2" borderId="21" xfId="0" applyFont="1" applyFill="1" applyBorder="1" applyAlignment="1">
      <alignment horizontal="center" vertical="center"/>
    </xf>
    <xf numFmtId="0" fontId="20" fillId="8" borderId="21" xfId="0" applyFont="1" applyFill="1" applyBorder="1" applyAlignment="1">
      <alignment horizontal="center" vertical="center"/>
    </xf>
    <xf numFmtId="0" fontId="20" fillId="9" borderId="21" xfId="0" applyFont="1" applyFill="1" applyBorder="1" applyAlignment="1">
      <alignment horizontal="center" vertical="center"/>
    </xf>
    <xf numFmtId="0" fontId="11" fillId="2" borderId="23" xfId="0" applyFont="1" applyFill="1" applyBorder="1" applyAlignment="1">
      <alignment horizontal="center" vertical="center"/>
    </xf>
    <xf numFmtId="0" fontId="11" fillId="2" borderId="24" xfId="0" applyFont="1" applyFill="1" applyBorder="1" applyAlignment="1">
      <alignment horizontal="left" vertical="center" indent="9"/>
    </xf>
    <xf numFmtId="0" fontId="1" fillId="28" borderId="14" xfId="0" applyFont="1" applyFill="1" applyBorder="1" applyAlignment="1">
      <alignment horizontal="center" vertical="center"/>
    </xf>
    <xf numFmtId="0" fontId="32" fillId="2" borderId="0" xfId="0" applyFont="1" applyFill="1" applyAlignment="1">
      <alignment horizontal="left" vertical="center"/>
    </xf>
    <xf numFmtId="2" fontId="1" fillId="5" borderId="7" xfId="0" applyNumberFormat="1" applyFont="1" applyFill="1" applyBorder="1" applyAlignment="1">
      <alignment horizontal="right" indent="1"/>
    </xf>
    <xf numFmtId="0" fontId="1" fillId="2" borderId="23" xfId="0" applyFont="1" applyFill="1" applyBorder="1" applyAlignment="1">
      <alignment horizontal="center" vertical="center"/>
    </xf>
    <xf numFmtId="0" fontId="0" fillId="26" borderId="24" xfId="0" applyFill="1" applyBorder="1"/>
    <xf numFmtId="0" fontId="1" fillId="2" borderId="25" xfId="0" applyFont="1" applyFill="1" applyBorder="1" applyAlignment="1">
      <alignment horizontal="left" vertical="center"/>
    </xf>
    <xf numFmtId="0" fontId="1" fillId="2" borderId="21" xfId="0" applyFont="1" applyFill="1" applyBorder="1" applyAlignment="1">
      <alignment horizontal="center" vertical="center" wrapText="1"/>
    </xf>
    <xf numFmtId="0" fontId="1" fillId="2" borderId="0" xfId="0" applyFont="1" applyFill="1" applyAlignment="1">
      <alignment horizontal="center" wrapText="1"/>
    </xf>
    <xf numFmtId="0" fontId="1" fillId="2" borderId="22" xfId="0" applyFont="1" applyFill="1" applyBorder="1" applyAlignment="1">
      <alignment horizontal="left" vertical="center" wrapText="1"/>
    </xf>
    <xf numFmtId="0" fontId="1" fillId="2" borderId="14" xfId="0" applyFont="1" applyFill="1" applyBorder="1" applyAlignment="1">
      <alignment horizontal="center" vertical="center" wrapText="1"/>
    </xf>
    <xf numFmtId="0" fontId="1" fillId="22" borderId="7" xfId="0" applyFont="1" applyFill="1" applyBorder="1" applyAlignment="1">
      <alignment horizontal="center" wrapText="1"/>
    </xf>
    <xf numFmtId="2" fontId="1" fillId="2" borderId="0" xfId="0" applyNumberFormat="1" applyFont="1" applyFill="1" applyAlignment="1">
      <alignment horizontal="center" wrapText="1"/>
    </xf>
    <xf numFmtId="0" fontId="1" fillId="2" borderId="15" xfId="0" applyFont="1" applyFill="1" applyBorder="1" applyAlignment="1">
      <alignment horizontal="left" vertical="center" wrapText="1"/>
    </xf>
    <xf numFmtId="0" fontId="34" fillId="2" borderId="0" xfId="0" applyFont="1" applyFill="1" applyAlignment="1">
      <alignment vertical="center" wrapText="1"/>
    </xf>
    <xf numFmtId="0" fontId="1" fillId="27" borderId="5" xfId="0" applyFont="1" applyFill="1" applyBorder="1" applyAlignment="1">
      <alignment horizontal="center" vertical="center" wrapText="1"/>
    </xf>
    <xf numFmtId="0" fontId="1" fillId="2" borderId="6" xfId="0" applyFont="1" applyFill="1" applyBorder="1" applyAlignment="1">
      <alignment horizontal="left" vertical="center" wrapText="1"/>
    </xf>
    <xf numFmtId="0" fontId="1" fillId="2" borderId="7" xfId="0" applyFont="1" applyFill="1" applyBorder="1" applyAlignment="1">
      <alignment horizontal="center" vertical="center" wrapText="1"/>
    </xf>
    <xf numFmtId="0" fontId="17" fillId="2" borderId="0" xfId="0" applyFont="1" applyFill="1" applyAlignment="1">
      <alignment horizontal="center" vertical="center" wrapText="1"/>
    </xf>
    <xf numFmtId="0" fontId="1" fillId="2" borderId="0" xfId="0" applyFont="1" applyFill="1" applyAlignment="1">
      <alignment vertical="center" wrapText="1"/>
    </xf>
    <xf numFmtId="0" fontId="0" fillId="0" borderId="0" xfId="0" applyAlignment="1">
      <alignment vertical="center" wrapText="1"/>
    </xf>
    <xf numFmtId="2" fontId="16" fillId="29" borderId="7" xfId="0" applyNumberFormat="1" applyFont="1" applyFill="1" applyBorder="1" applyAlignment="1">
      <alignment horizontal="right" indent="2"/>
    </xf>
    <xf numFmtId="0" fontId="37" fillId="26" borderId="0" xfId="0" applyFont="1" applyFill="1" applyAlignment="1">
      <alignment horizontal="right"/>
    </xf>
    <xf numFmtId="2" fontId="38" fillId="30" borderId="7" xfId="0" applyNumberFormat="1" applyFont="1" applyFill="1" applyBorder="1" applyAlignment="1">
      <alignment horizontal="right" indent="1"/>
    </xf>
    <xf numFmtId="0" fontId="1" fillId="2" borderId="0" xfId="0" applyFont="1" applyFill="1" applyAlignment="1">
      <alignment horizontal="left" wrapText="1" indent="2"/>
    </xf>
    <xf numFmtId="0" fontId="40" fillId="2" borderId="0" xfId="0" applyFont="1" applyFill="1" applyAlignment="1">
      <alignment horizontal="center"/>
    </xf>
    <xf numFmtId="0" fontId="1" fillId="17" borderId="0" xfId="0" applyFont="1" applyFill="1" applyAlignment="1">
      <alignment horizontal="center" vertical="center" wrapText="1"/>
    </xf>
    <xf numFmtId="0" fontId="0" fillId="17" borderId="0" xfId="0" applyFill="1"/>
    <xf numFmtId="0" fontId="0" fillId="26" borderId="0" xfId="0" applyFill="1" applyAlignment="1">
      <alignment vertical="center" wrapText="1"/>
    </xf>
    <xf numFmtId="0" fontId="0" fillId="17" borderId="0" xfId="0" applyFill="1" applyAlignment="1">
      <alignment horizontal="center" vertical="center" wrapText="1"/>
    </xf>
    <xf numFmtId="0" fontId="1" fillId="31" borderId="0" xfId="0" applyFont="1" applyFill="1"/>
    <xf numFmtId="49" fontId="28" fillId="0" borderId="31" xfId="0" applyNumberFormat="1" applyFont="1" applyBorder="1" applyAlignment="1">
      <alignment horizontal="left" vertical="top" wrapText="1"/>
    </xf>
    <xf numFmtId="0" fontId="1" fillId="2" borderId="0" xfId="0" applyFont="1" applyFill="1" applyAlignment="1">
      <alignment horizontal="left" vertical="center" indent="1"/>
    </xf>
    <xf numFmtId="0" fontId="1" fillId="27" borderId="5" xfId="0" applyFont="1" applyFill="1" applyBorder="1" applyAlignment="1">
      <alignment horizontal="center" vertical="center"/>
    </xf>
    <xf numFmtId="0" fontId="1" fillId="32" borderId="5" xfId="0" applyFont="1" applyFill="1" applyBorder="1" applyAlignment="1">
      <alignment horizontal="center" vertical="center" wrapText="1"/>
    </xf>
    <xf numFmtId="49" fontId="28" fillId="26" borderId="31" xfId="0" applyNumberFormat="1" applyFont="1" applyFill="1" applyBorder="1" applyAlignment="1">
      <alignment horizontal="left" vertical="top" wrapText="1"/>
    </xf>
    <xf numFmtId="2" fontId="1" fillId="33" borderId="7" xfId="0" applyNumberFormat="1" applyFont="1" applyFill="1" applyBorder="1" applyAlignment="1">
      <alignment horizontal="center"/>
    </xf>
    <xf numFmtId="2" fontId="1" fillId="26" borderId="7" xfId="0" applyNumberFormat="1" applyFont="1" applyFill="1" applyBorder="1" applyAlignment="1">
      <alignment horizontal="center"/>
    </xf>
    <xf numFmtId="2" fontId="1" fillId="26" borderId="0" xfId="0" applyNumberFormat="1" applyFont="1" applyFill="1" applyAlignment="1">
      <alignment horizontal="center"/>
    </xf>
    <xf numFmtId="0" fontId="12" fillId="26" borderId="0" xfId="0" applyFont="1" applyFill="1" applyAlignment="1">
      <alignment horizontal="center" vertical="center"/>
    </xf>
    <xf numFmtId="0" fontId="1" fillId="2" borderId="17" xfId="0" applyFont="1" applyFill="1" applyBorder="1"/>
    <xf numFmtId="2" fontId="1" fillId="2" borderId="17" xfId="0" applyNumberFormat="1" applyFont="1" applyFill="1" applyBorder="1"/>
    <xf numFmtId="2" fontId="1" fillId="17" borderId="7" xfId="0" applyNumberFormat="1" applyFont="1" applyFill="1" applyBorder="1" applyAlignment="1">
      <alignment horizontal="center"/>
    </xf>
    <xf numFmtId="0" fontId="41" fillId="26" borderId="0" xfId="0" applyFont="1" applyFill="1"/>
    <xf numFmtId="1" fontId="1" fillId="5" borderId="7" xfId="0" applyNumberFormat="1" applyFont="1" applyFill="1" applyBorder="1" applyAlignment="1">
      <alignment horizontal="center" wrapText="1"/>
    </xf>
    <xf numFmtId="1" fontId="1" fillId="2" borderId="0" xfId="0" applyNumberFormat="1" applyFont="1" applyFill="1" applyAlignment="1">
      <alignment horizontal="center" wrapText="1"/>
    </xf>
    <xf numFmtId="0" fontId="1" fillId="17" borderId="0" xfId="0" applyFont="1" applyFill="1" applyAlignment="1">
      <alignment horizontal="center"/>
    </xf>
    <xf numFmtId="0" fontId="16" fillId="17" borderId="0" xfId="0" applyFont="1" applyFill="1" applyAlignment="1">
      <alignment horizontal="center"/>
    </xf>
    <xf numFmtId="2" fontId="38" fillId="35" borderId="7" xfId="0" applyNumberFormat="1" applyFont="1" applyFill="1" applyBorder="1" applyAlignment="1">
      <alignment horizontal="right" indent="2"/>
    </xf>
    <xf numFmtId="2" fontId="38" fillId="34" borderId="7" xfId="0" applyNumberFormat="1" applyFont="1" applyFill="1" applyBorder="1" applyAlignment="1">
      <alignment horizontal="right" indent="2"/>
    </xf>
    <xf numFmtId="49" fontId="20" fillId="10" borderId="31" xfId="0" applyNumberFormat="1" applyFont="1" applyFill="1" applyBorder="1" applyAlignment="1">
      <alignment horizontal="left" vertical="top"/>
    </xf>
    <xf numFmtId="49" fontId="1" fillId="17" borderId="31" xfId="0" applyNumberFormat="1" applyFont="1" applyFill="1" applyBorder="1" applyAlignment="1">
      <alignment horizontal="left" vertical="top" wrapText="1"/>
    </xf>
    <xf numFmtId="49" fontId="7" fillId="17" borderId="31" xfId="0" applyNumberFormat="1" applyFont="1" applyFill="1" applyBorder="1" applyAlignment="1">
      <alignment horizontal="left" vertical="top" wrapText="1"/>
    </xf>
    <xf numFmtId="0" fontId="7" fillId="17" borderId="0" xfId="0" applyFont="1" applyFill="1" applyAlignment="1">
      <alignment horizontal="left" vertical="center"/>
    </xf>
    <xf numFmtId="0" fontId="1" fillId="17" borderId="0" xfId="0" applyFont="1" applyFill="1" applyAlignment="1">
      <alignment horizontal="left" vertical="top" wrapText="1"/>
    </xf>
    <xf numFmtId="49" fontId="1" fillId="26" borderId="31" xfId="0" applyNumberFormat="1" applyFont="1" applyFill="1" applyBorder="1" applyAlignment="1">
      <alignment horizontal="left" vertical="top" wrapText="1"/>
    </xf>
    <xf numFmtId="49" fontId="7" fillId="17" borderId="31" xfId="0" applyNumberFormat="1" applyFont="1" applyFill="1" applyBorder="1" applyAlignment="1">
      <alignment horizontal="left" vertical="center"/>
    </xf>
    <xf numFmtId="49" fontId="28" fillId="17" borderId="31" xfId="0" applyNumberFormat="1" applyFont="1" applyFill="1" applyBorder="1" applyAlignment="1">
      <alignment horizontal="left" vertical="top" wrapText="1"/>
    </xf>
    <xf numFmtId="49" fontId="42" fillId="2" borderId="0" xfId="0" applyNumberFormat="1" applyFont="1" applyFill="1" applyAlignment="1">
      <alignment horizontal="left" vertical="center"/>
    </xf>
    <xf numFmtId="0" fontId="40" fillId="2" borderId="0" xfId="0" applyFont="1" applyFill="1" applyAlignment="1">
      <alignment horizontal="center" vertical="center"/>
    </xf>
    <xf numFmtId="1" fontId="1" fillId="11" borderId="0" xfId="0" applyNumberFormat="1" applyFont="1" applyFill="1" applyAlignment="1">
      <alignment horizontal="left" vertical="center"/>
    </xf>
    <xf numFmtId="1" fontId="1" fillId="12" borderId="0" xfId="0" applyNumberFormat="1" applyFont="1" applyFill="1" applyAlignment="1">
      <alignment horizontal="left" vertical="center"/>
    </xf>
    <xf numFmtId="1" fontId="1" fillId="12" borderId="0" xfId="0" applyNumberFormat="1" applyFont="1" applyFill="1" applyAlignment="1">
      <alignment horizontal="left" vertical="center" wrapText="1"/>
    </xf>
    <xf numFmtId="1" fontId="1" fillId="13" borderId="0" xfId="0" applyNumberFormat="1" applyFont="1" applyFill="1" applyAlignment="1">
      <alignment horizontal="left" vertical="center" wrapText="1"/>
    </xf>
    <xf numFmtId="1" fontId="1" fillId="13" borderId="0" xfId="0" applyNumberFormat="1" applyFont="1" applyFill="1" applyAlignment="1">
      <alignment vertical="center" wrapText="1"/>
    </xf>
    <xf numFmtId="1" fontId="1" fillId="15" borderId="0" xfId="0" applyNumberFormat="1" applyFont="1" applyFill="1" applyAlignment="1">
      <alignment horizontal="left" vertical="center"/>
    </xf>
    <xf numFmtId="1" fontId="1" fillId="15" borderId="0" xfId="0" applyNumberFormat="1" applyFont="1" applyFill="1" applyAlignment="1">
      <alignment horizontal="left" vertical="center" wrapText="1"/>
    </xf>
    <xf numFmtId="1" fontId="1" fillId="14" borderId="0" xfId="0" applyNumberFormat="1" applyFont="1" applyFill="1" applyAlignment="1">
      <alignment horizontal="left" vertical="center"/>
    </xf>
    <xf numFmtId="1" fontId="1" fillId="14" borderId="0" xfId="0" applyNumberFormat="1" applyFont="1" applyFill="1" applyAlignment="1">
      <alignment horizontal="left" vertical="center" wrapText="1"/>
    </xf>
    <xf numFmtId="49" fontId="44" fillId="2" borderId="0" xfId="0" applyNumberFormat="1" applyFont="1" applyFill="1" applyAlignment="1">
      <alignment horizontal="left" wrapText="1"/>
    </xf>
    <xf numFmtId="0" fontId="1" fillId="17" borderId="0" xfId="0" applyFont="1" applyFill="1" applyAlignment="1">
      <alignment horizontal="left" vertical="center"/>
    </xf>
    <xf numFmtId="164" fontId="1" fillId="2" borderId="7" xfId="0" applyNumberFormat="1" applyFont="1" applyFill="1" applyBorder="1" applyAlignment="1">
      <alignment horizontal="center"/>
    </xf>
    <xf numFmtId="166" fontId="1" fillId="2" borderId="7" xfId="0" applyNumberFormat="1" applyFont="1" applyFill="1" applyBorder="1" applyAlignment="1">
      <alignment horizontal="center"/>
    </xf>
    <xf numFmtId="1" fontId="1" fillId="2" borderId="7" xfId="0" applyNumberFormat="1" applyFont="1" applyFill="1" applyBorder="1" applyAlignment="1">
      <alignment horizontal="center"/>
    </xf>
    <xf numFmtId="167" fontId="1" fillId="5" borderId="7" xfId="3" applyNumberFormat="1" applyFont="1" applyFill="1" applyBorder="1" applyAlignment="1" applyProtection="1">
      <alignment horizontal="center"/>
    </xf>
    <xf numFmtId="167" fontId="1" fillId="2" borderId="7" xfId="3" applyNumberFormat="1" applyFont="1" applyFill="1" applyBorder="1" applyAlignment="1">
      <alignment horizontal="center"/>
    </xf>
    <xf numFmtId="0" fontId="8" fillId="26" borderId="31" xfId="0" applyFont="1" applyFill="1" applyBorder="1" applyAlignment="1">
      <alignment horizontal="left" vertical="center"/>
    </xf>
    <xf numFmtId="0" fontId="1" fillId="17" borderId="5" xfId="0" applyFont="1" applyFill="1" applyBorder="1" applyAlignment="1">
      <alignment horizontal="center" vertical="center"/>
    </xf>
    <xf numFmtId="0" fontId="1" fillId="17" borderId="6" xfId="0" applyFont="1" applyFill="1" applyBorder="1" applyAlignment="1">
      <alignment horizontal="left" vertical="center"/>
    </xf>
    <xf numFmtId="0" fontId="40" fillId="17" borderId="0" xfId="0" applyFont="1" applyFill="1" applyAlignment="1">
      <alignment horizontal="center" vertical="center"/>
    </xf>
    <xf numFmtId="49" fontId="26" fillId="2" borderId="31" xfId="0" applyNumberFormat="1" applyFont="1" applyFill="1" applyBorder="1" applyAlignment="1">
      <alignment horizontal="left" vertical="top" wrapText="1"/>
    </xf>
    <xf numFmtId="0" fontId="29" fillId="0" borderId="0" xfId="1" applyFill="1" applyAlignment="1">
      <alignment horizontal="left" wrapText="1"/>
    </xf>
    <xf numFmtId="2" fontId="12" fillId="26" borderId="0" xfId="0" applyNumberFormat="1" applyFont="1" applyFill="1" applyAlignment="1">
      <alignment horizontal="center" vertical="center"/>
    </xf>
    <xf numFmtId="2" fontId="12" fillId="2" borderId="0" xfId="0" applyNumberFormat="1" applyFont="1" applyFill="1" applyAlignment="1">
      <alignment horizontal="center" vertical="center"/>
    </xf>
    <xf numFmtId="0" fontId="12" fillId="2" borderId="0" xfId="0" applyFont="1" applyFill="1" applyAlignment="1">
      <alignment vertical="top" wrapText="1"/>
    </xf>
    <xf numFmtId="0" fontId="39" fillId="0" borderId="0" xfId="0" applyFont="1" applyAlignment="1">
      <alignment vertical="top" wrapText="1"/>
    </xf>
    <xf numFmtId="49" fontId="1" fillId="17" borderId="0" xfId="0" applyNumberFormat="1" applyFont="1" applyFill="1" applyAlignment="1">
      <alignment horizontal="left" vertical="center"/>
    </xf>
    <xf numFmtId="0" fontId="0" fillId="0" borderId="0" xfId="0" applyAlignment="1">
      <alignment horizontal="left" vertical="center"/>
    </xf>
  </cellXfs>
  <cellStyles count="4">
    <cellStyle name="Dziesiętny" xfId="2" builtinId="3"/>
    <cellStyle name="Hiperłącze" xfId="1" builtinId="8"/>
    <cellStyle name="Normalny" xfId="0" builtinId="0"/>
    <cellStyle name="Procentowy" xfId="3" builtinId="5"/>
  </cellStyles>
  <dxfs count="174">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BFBFBF"/>
      <rgbColor rgb="FF808080"/>
      <rgbColor rgb="FF8B8B8B"/>
      <rgbColor rgb="FF993366"/>
      <rgbColor rgb="FFFFFFB9"/>
      <rgbColor rgb="FFC8EBEB"/>
      <rgbColor rgb="FF660066"/>
      <rgbColor rgb="FFFBE5D6"/>
      <rgbColor rgb="FF0070C0"/>
      <rgbColor rgb="FFB4C7E7"/>
      <rgbColor rgb="FF000080"/>
      <rgbColor rgb="FFFF00FF"/>
      <rgbColor rgb="FFFFF2CC"/>
      <rgbColor rgb="FF00FFFF"/>
      <rgbColor rgb="FF800080"/>
      <rgbColor rgb="FFC00000"/>
      <rgbColor rgb="FF008080"/>
      <rgbColor rgb="FF0000FF"/>
      <rgbColor rgb="FF00CCFF"/>
      <rgbColor rgb="FFBCE4E5"/>
      <rgbColor rgb="FFD3FFC2"/>
      <rgbColor rgb="FFFFE699"/>
      <rgbColor rgb="FF7DD2D2"/>
      <rgbColor rgb="FFD9D9D9"/>
      <rgbColor rgb="FFC3BCE4"/>
      <rgbColor rgb="FFF8CBAD"/>
      <rgbColor rgb="FF3366FF"/>
      <rgbColor rgb="FFBEE3D3"/>
      <rgbColor rgb="FF92D050"/>
      <rgbColor rgb="FFFFC000"/>
      <rgbColor rgb="FFFF9900"/>
      <rgbColor rgb="FFED7D31"/>
      <rgbColor rgb="FF595959"/>
      <rgbColor rgb="FF969696"/>
      <rgbColor rgb="FF003366"/>
      <rgbColor rgb="FF1D9E9E"/>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E1F6C9"/>
      <color rgb="FFD3FFC2"/>
      <color rgb="FFC8EBEB"/>
      <color rgb="FFD9D9D9"/>
      <color rgb="FF808080"/>
      <color rgb="FF969696"/>
      <color rgb="FF000000"/>
      <color rgb="FF1D9E9E"/>
      <color rgb="FF92D050"/>
      <color rgb="FF3333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622210920739586"/>
          <c:y val="7.7611816934787817E-2"/>
          <c:w val="0.7635876166926796"/>
          <c:h val="0.79860806801323747"/>
        </c:manualLayout>
      </c:layout>
      <c:barChart>
        <c:barDir val="col"/>
        <c:grouping val="stacked"/>
        <c:varyColors val="0"/>
        <c:ser>
          <c:idx val="0"/>
          <c:order val="0"/>
          <c:tx>
            <c:strRef>
              <c:f>'Wyniki graficzne'!$C$7</c:f>
              <c:strCache>
                <c:ptCount val="1"/>
                <c:pt idx="0">
                  <c:v>Koszty inwestycyjne </c:v>
                </c:pt>
              </c:strCache>
            </c:strRef>
          </c:tx>
          <c:spPr>
            <a:solidFill>
              <a:srgbClr val="FFC000"/>
            </a:solidFill>
            <a:ln>
              <a:noFill/>
            </a:ln>
          </c:spPr>
          <c:invertIfNegative val="0"/>
          <c:dLbls>
            <c:spPr>
              <a:noFill/>
              <a:ln>
                <a:noFill/>
              </a:ln>
              <a:effectLst/>
            </c:sp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numRef>
              <c:f>('Wyniki graficzne'!$E$5,'Wyniki graficzne'!$G$5,'Wyniki graficzne'!$I$5,'Wyniki graficzne'!$K$5,'Wyniki graficzne'!$M$5,'Wyniki graficzne'!$O$5,'Wyniki graficzne'!$Q$5,'Wyniki graficzne'!$S$5,'Wyniki graficzne'!$U$5,'Wyniki graficzne'!$W$5)</c:f>
              <c:numCache>
                <c:formatCode>0</c:formatCode>
                <c:ptCount val="10"/>
                <c:pt idx="0">
                  <c:v>0</c:v>
                </c:pt>
                <c:pt idx="1">
                  <c:v>0</c:v>
                </c:pt>
                <c:pt idx="2">
                  <c:v>0</c:v>
                </c:pt>
                <c:pt idx="3">
                  <c:v>0</c:v>
                </c:pt>
                <c:pt idx="4">
                  <c:v>0</c:v>
                </c:pt>
                <c:pt idx="5">
                  <c:v>0</c:v>
                </c:pt>
                <c:pt idx="6">
                  <c:v>0</c:v>
                </c:pt>
                <c:pt idx="7">
                  <c:v>0</c:v>
                </c:pt>
                <c:pt idx="8">
                  <c:v>0</c:v>
                </c:pt>
                <c:pt idx="9">
                  <c:v>0</c:v>
                </c:pt>
              </c:numCache>
            </c:numRef>
          </c:cat>
          <c:val>
            <c:numRef>
              <c:f>('Wyniki graficzne'!$E$7,'Wyniki graficzne'!$G$7,'Wyniki graficzne'!$I$7,'Wyniki graficzne'!$K$7,'Wyniki graficzne'!$M$7,'Wyniki graficzne'!$O$7,'Wyniki graficzne'!$Q$7,'Wyniki graficzne'!$S$7,'Wyniki graficzne'!$U$7,'Wyniki graficzne'!$W$7)</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FD43-AB4D-AB96-6ABE8D859544}"/>
            </c:ext>
          </c:extLst>
        </c:ser>
        <c:ser>
          <c:idx val="2"/>
          <c:order val="1"/>
          <c:tx>
            <c:strRef>
              <c:f>'Wyniki graficzne'!$C$8</c:f>
              <c:strCache>
                <c:ptCount val="1"/>
                <c:pt idx="0">
                  <c:v>Koszty użytkowania</c:v>
                </c:pt>
              </c:strCache>
            </c:strRef>
          </c:tx>
          <c:spPr>
            <a:solidFill>
              <a:srgbClr val="7DD2D2"/>
            </a:solidFill>
            <a:ln>
              <a:noFill/>
            </a:ln>
          </c:spPr>
          <c:invertIfNegative val="0"/>
          <c:dLbls>
            <c:spPr>
              <a:noFill/>
              <a:ln>
                <a:noFill/>
              </a:ln>
              <a:effectLst/>
            </c:sp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numRef>
              <c:f>('Wyniki graficzne'!$E$5,'Wyniki graficzne'!$G$5,'Wyniki graficzne'!$I$5,'Wyniki graficzne'!$K$5,'Wyniki graficzne'!$M$5,'Wyniki graficzne'!$O$5,'Wyniki graficzne'!$Q$5,'Wyniki graficzne'!$S$5,'Wyniki graficzne'!$U$5,'Wyniki graficzne'!$W$5)</c:f>
              <c:numCache>
                <c:formatCode>0</c:formatCode>
                <c:ptCount val="10"/>
                <c:pt idx="0">
                  <c:v>0</c:v>
                </c:pt>
                <c:pt idx="1">
                  <c:v>0</c:v>
                </c:pt>
                <c:pt idx="2">
                  <c:v>0</c:v>
                </c:pt>
                <c:pt idx="3">
                  <c:v>0</c:v>
                </c:pt>
                <c:pt idx="4">
                  <c:v>0</c:v>
                </c:pt>
                <c:pt idx="5">
                  <c:v>0</c:v>
                </c:pt>
                <c:pt idx="6">
                  <c:v>0</c:v>
                </c:pt>
                <c:pt idx="7">
                  <c:v>0</c:v>
                </c:pt>
                <c:pt idx="8">
                  <c:v>0</c:v>
                </c:pt>
                <c:pt idx="9">
                  <c:v>0</c:v>
                </c:pt>
              </c:numCache>
            </c:numRef>
          </c:cat>
          <c:val>
            <c:numRef>
              <c:f>('Wyniki graficzne'!$E$8,'Wyniki graficzne'!$G$8,'Wyniki graficzne'!$I$8,'Wyniki graficzne'!$K$8,'Wyniki graficzne'!$M$8,'Wyniki graficzne'!$O$8,'Wyniki graficzne'!$Q$8,'Wyniki graficzne'!$S$8,'Wyniki graficzne'!$U$8,'Wyniki graficzne'!$W$8)</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FD43-AB4D-AB96-6ABE8D859544}"/>
            </c:ext>
          </c:extLst>
        </c:ser>
        <c:ser>
          <c:idx val="1"/>
          <c:order val="2"/>
          <c:tx>
            <c:strRef>
              <c:f>'Wyniki graficzne'!$C$9</c:f>
              <c:strCache>
                <c:ptCount val="1"/>
                <c:pt idx="0">
                  <c:v>Koszty utrzymania i serwisu</c:v>
                </c:pt>
              </c:strCache>
            </c:strRef>
          </c:tx>
          <c:spPr>
            <a:solidFill>
              <a:srgbClr val="ED7D31"/>
            </a:solidFill>
            <a:ln>
              <a:noFill/>
            </a:ln>
          </c:spPr>
          <c:invertIfNegative val="0"/>
          <c:dLbls>
            <c:spPr>
              <a:noFill/>
              <a:ln>
                <a:noFill/>
              </a:ln>
              <a:effectLst/>
            </c:sp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numRef>
              <c:f>('Wyniki graficzne'!$E$5,'Wyniki graficzne'!$G$5,'Wyniki graficzne'!$I$5,'Wyniki graficzne'!$K$5,'Wyniki graficzne'!$M$5,'Wyniki graficzne'!$O$5,'Wyniki graficzne'!$Q$5,'Wyniki graficzne'!$S$5,'Wyniki graficzne'!$U$5,'Wyniki graficzne'!$W$5)</c:f>
              <c:numCache>
                <c:formatCode>0</c:formatCode>
                <c:ptCount val="10"/>
                <c:pt idx="0">
                  <c:v>0</c:v>
                </c:pt>
                <c:pt idx="1">
                  <c:v>0</c:v>
                </c:pt>
                <c:pt idx="2">
                  <c:v>0</c:v>
                </c:pt>
                <c:pt idx="3">
                  <c:v>0</c:v>
                </c:pt>
                <c:pt idx="4">
                  <c:v>0</c:v>
                </c:pt>
                <c:pt idx="5">
                  <c:v>0</c:v>
                </c:pt>
                <c:pt idx="6">
                  <c:v>0</c:v>
                </c:pt>
                <c:pt idx="7">
                  <c:v>0</c:v>
                </c:pt>
                <c:pt idx="8">
                  <c:v>0</c:v>
                </c:pt>
                <c:pt idx="9">
                  <c:v>0</c:v>
                </c:pt>
              </c:numCache>
            </c:numRef>
          </c:cat>
          <c:val>
            <c:numRef>
              <c:f>('Wyniki graficzne'!$E$9,'Wyniki graficzne'!$G$9,'Wyniki graficzne'!$I$9,'Wyniki graficzne'!$K$9,'Wyniki graficzne'!$M$9,'Wyniki graficzne'!$O$9,'Wyniki graficzne'!$Q$9,'Wyniki graficzne'!$S$9,'Wyniki graficzne'!$U$9,'Wyniki graficzne'!$W$9)</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D43-AB4D-AB96-6ABE8D859544}"/>
            </c:ext>
          </c:extLst>
        </c:ser>
        <c:ser>
          <c:idx val="3"/>
          <c:order val="3"/>
          <c:tx>
            <c:strRef>
              <c:f>'Wyniki graficzne'!$C$10</c:f>
              <c:strCache>
                <c:ptCount val="1"/>
                <c:pt idx="0">
                  <c:v>Inne koszty</c:v>
                </c:pt>
              </c:strCache>
            </c:strRef>
          </c:tx>
          <c:spPr>
            <a:solidFill>
              <a:srgbClr val="FFFF00"/>
            </a:solidFill>
            <a:ln>
              <a:noFill/>
            </a:ln>
          </c:spPr>
          <c:invertIfNegative val="0"/>
          <c:dLbls>
            <c:spPr>
              <a:noFill/>
              <a:ln>
                <a:noFill/>
              </a:ln>
              <a:effectLst/>
            </c:sp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numRef>
              <c:f>('Wyniki graficzne'!$E$5,'Wyniki graficzne'!$G$5,'Wyniki graficzne'!$I$5,'Wyniki graficzne'!$K$5,'Wyniki graficzne'!$M$5,'Wyniki graficzne'!$O$5,'Wyniki graficzne'!$Q$5,'Wyniki graficzne'!$S$5,'Wyniki graficzne'!$U$5,'Wyniki graficzne'!$W$5)</c:f>
              <c:numCache>
                <c:formatCode>0</c:formatCode>
                <c:ptCount val="10"/>
                <c:pt idx="0">
                  <c:v>0</c:v>
                </c:pt>
                <c:pt idx="1">
                  <c:v>0</c:v>
                </c:pt>
                <c:pt idx="2">
                  <c:v>0</c:v>
                </c:pt>
                <c:pt idx="3">
                  <c:v>0</c:v>
                </c:pt>
                <c:pt idx="4">
                  <c:v>0</c:v>
                </c:pt>
                <c:pt idx="5">
                  <c:v>0</c:v>
                </c:pt>
                <c:pt idx="6">
                  <c:v>0</c:v>
                </c:pt>
                <c:pt idx="7">
                  <c:v>0</c:v>
                </c:pt>
                <c:pt idx="8">
                  <c:v>0</c:v>
                </c:pt>
                <c:pt idx="9">
                  <c:v>0</c:v>
                </c:pt>
              </c:numCache>
            </c:numRef>
          </c:cat>
          <c:val>
            <c:numRef>
              <c:f>('Wyniki graficzne'!$E$10,'Wyniki graficzne'!$G$10,'Wyniki graficzne'!$I$10,'Wyniki graficzne'!$K$10,'Wyniki graficzne'!$M$10,'Wyniki graficzne'!$O$10,'Wyniki graficzne'!$Q$10,'Wyniki graficzne'!$S$10,'Wyniki graficzne'!$U$10,'Wyniki graficzne'!$W$10)</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FD43-AB4D-AB96-6ABE8D859544}"/>
            </c:ext>
          </c:extLst>
        </c:ser>
        <c:ser>
          <c:idx val="4"/>
          <c:order val="4"/>
          <c:tx>
            <c:strRef>
              <c:f>'Wyniki graficzne'!$C$11</c:f>
              <c:strCache>
                <c:ptCount val="1"/>
                <c:pt idx="0">
                  <c:v>Zewnętrzne koszty środowiskowe</c:v>
                </c:pt>
              </c:strCache>
            </c:strRef>
          </c:tx>
          <c:spPr>
            <a:solidFill>
              <a:srgbClr val="1D9E9E"/>
            </a:solidFill>
            <a:ln>
              <a:noFill/>
            </a:ln>
          </c:spPr>
          <c:invertIfNegative val="0"/>
          <c:dLbls>
            <c:spPr>
              <a:noFill/>
              <a:ln>
                <a:noFill/>
              </a:ln>
              <a:effectLst/>
            </c:sp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numRef>
              <c:f>('Wyniki graficzne'!$E$5,'Wyniki graficzne'!$G$5,'Wyniki graficzne'!$I$5,'Wyniki graficzne'!$K$5,'Wyniki graficzne'!$M$5,'Wyniki graficzne'!$O$5,'Wyniki graficzne'!$Q$5,'Wyniki graficzne'!$S$5,'Wyniki graficzne'!$U$5,'Wyniki graficzne'!$W$5)</c:f>
              <c:numCache>
                <c:formatCode>0</c:formatCode>
                <c:ptCount val="10"/>
                <c:pt idx="0">
                  <c:v>0</c:v>
                </c:pt>
                <c:pt idx="1">
                  <c:v>0</c:v>
                </c:pt>
                <c:pt idx="2">
                  <c:v>0</c:v>
                </c:pt>
                <c:pt idx="3">
                  <c:v>0</c:v>
                </c:pt>
                <c:pt idx="4">
                  <c:v>0</c:v>
                </c:pt>
                <c:pt idx="5">
                  <c:v>0</c:v>
                </c:pt>
                <c:pt idx="6">
                  <c:v>0</c:v>
                </c:pt>
                <c:pt idx="7">
                  <c:v>0</c:v>
                </c:pt>
                <c:pt idx="8">
                  <c:v>0</c:v>
                </c:pt>
                <c:pt idx="9">
                  <c:v>0</c:v>
                </c:pt>
              </c:numCache>
            </c:numRef>
          </c:cat>
          <c:val>
            <c:numRef>
              <c:f>('Wyniki graficzne'!$E$11,'Wyniki graficzne'!$G$11,'Wyniki graficzne'!$I$11,'Wyniki graficzne'!$K$11,'Wyniki graficzne'!$M$11,'Wyniki graficzne'!$O$11,'Wyniki graficzne'!$Q$11,'Wyniki graficzne'!$S$11,'Wyniki graficzne'!$U$11,'Wyniki graficzne'!$W$11)</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FD43-AB4D-AB96-6ABE8D859544}"/>
            </c:ext>
          </c:extLst>
        </c:ser>
        <c:dLbls>
          <c:showLegendKey val="0"/>
          <c:showVal val="0"/>
          <c:showCatName val="0"/>
          <c:showSerName val="0"/>
          <c:showPercent val="0"/>
          <c:showBubbleSize val="0"/>
        </c:dLbls>
        <c:gapWidth val="120"/>
        <c:overlap val="100"/>
        <c:axId val="124626944"/>
        <c:axId val="124322368"/>
      </c:barChart>
      <c:catAx>
        <c:axId val="124626944"/>
        <c:scaling>
          <c:orientation val="minMax"/>
        </c:scaling>
        <c:delete val="0"/>
        <c:axPos val="b"/>
        <c:numFmt formatCode="0" sourceLinked="1"/>
        <c:majorTickMark val="out"/>
        <c:minorTickMark val="none"/>
        <c:tickLblPos val="nextTo"/>
        <c:spPr>
          <a:ln w="6480">
            <a:solidFill>
              <a:srgbClr val="8B8B8B"/>
            </a:solidFill>
            <a:round/>
          </a:ln>
        </c:spPr>
        <c:txPr>
          <a:bodyPr/>
          <a:lstStyle/>
          <a:p>
            <a:pPr>
              <a:defRPr sz="900" b="0" strike="noStrike" spc="-1">
                <a:solidFill>
                  <a:srgbClr val="000000"/>
                </a:solidFill>
                <a:latin typeface="Arial"/>
              </a:defRPr>
            </a:pPr>
            <a:endParaRPr lang="pl-PL"/>
          </a:p>
        </c:txPr>
        <c:crossAx val="124322368"/>
        <c:crosses val="autoZero"/>
        <c:auto val="1"/>
        <c:lblAlgn val="ctr"/>
        <c:lblOffset val="100"/>
        <c:noMultiLvlLbl val="1"/>
      </c:catAx>
      <c:valAx>
        <c:axId val="124322368"/>
        <c:scaling>
          <c:orientation val="minMax"/>
        </c:scaling>
        <c:delete val="0"/>
        <c:axPos val="l"/>
        <c:majorGridlines>
          <c:spPr>
            <a:ln w="6480">
              <a:solidFill>
                <a:srgbClr val="8B8B8B"/>
              </a:solidFill>
              <a:round/>
            </a:ln>
          </c:spPr>
        </c:majorGridlines>
        <c:title>
          <c:tx>
            <c:rich>
              <a:bodyPr rot="-5400000"/>
              <a:lstStyle/>
              <a:p>
                <a:pPr>
                  <a:defRPr sz="1000" b="1" strike="noStrike" spc="-1">
                    <a:solidFill>
                      <a:srgbClr val="000000"/>
                    </a:solidFill>
                    <a:latin typeface="Arial"/>
                  </a:defRPr>
                </a:pPr>
                <a:r>
                  <a:rPr lang="en-GB" sz="1000" b="1" i="0" u="none" strike="noStrike" baseline="0">
                    <a:effectLst/>
                  </a:rPr>
                  <a:t>Koszty cyklu życia</a:t>
                </a:r>
                <a:endParaRPr lang="es-ES" sz="1000" b="1" strike="noStrike" spc="-1">
                  <a:solidFill>
                    <a:srgbClr val="000000"/>
                  </a:solidFill>
                  <a:latin typeface="Arial"/>
                </a:endParaRPr>
              </a:p>
            </c:rich>
          </c:tx>
          <c:layout>
            <c:manualLayout>
              <c:xMode val="edge"/>
              <c:yMode val="edge"/>
              <c:x val="0.17980890751684991"/>
              <c:y val="0.2128386397352505"/>
            </c:manualLayout>
          </c:layout>
          <c:overlay val="0"/>
        </c:title>
        <c:numFmt formatCode="#,##0" sourceLinked="0"/>
        <c:majorTickMark val="out"/>
        <c:minorTickMark val="none"/>
        <c:tickLblPos val="nextTo"/>
        <c:spPr>
          <a:ln w="6480">
            <a:solidFill>
              <a:srgbClr val="8B8B8B"/>
            </a:solidFill>
            <a:round/>
          </a:ln>
        </c:spPr>
        <c:txPr>
          <a:bodyPr/>
          <a:lstStyle/>
          <a:p>
            <a:pPr>
              <a:defRPr sz="1000" b="0" strike="noStrike" spc="-1">
                <a:solidFill>
                  <a:srgbClr val="000000"/>
                </a:solidFill>
                <a:latin typeface="Arial"/>
              </a:defRPr>
            </a:pPr>
            <a:endParaRPr lang="pl-PL"/>
          </a:p>
        </c:txPr>
        <c:crossAx val="124626944"/>
        <c:crosses val="autoZero"/>
        <c:crossBetween val="between"/>
      </c:valAx>
      <c:spPr>
        <a:noFill/>
        <a:ln>
          <a:noFill/>
        </a:ln>
      </c:spPr>
    </c:plotArea>
    <c:legend>
      <c:legendPos val="l"/>
      <c:layout>
        <c:manualLayout>
          <c:xMode val="edge"/>
          <c:yMode val="edge"/>
          <c:x val="4.8543689320388345E-3"/>
          <c:y val="0.13859042674491084"/>
          <c:w val="0.164618779556787"/>
          <c:h val="0.44908670847281806"/>
        </c:manualLayout>
      </c:layout>
      <c:overlay val="0"/>
      <c:spPr>
        <a:noFill/>
        <a:ln>
          <a:noFill/>
        </a:ln>
      </c:spPr>
      <c:txPr>
        <a:bodyPr/>
        <a:lstStyle/>
        <a:p>
          <a:pPr>
            <a:defRPr sz="1000" b="0" strike="noStrike" spc="-1">
              <a:solidFill>
                <a:srgbClr val="000000"/>
              </a:solidFill>
              <a:latin typeface="Arial"/>
            </a:defRPr>
          </a:pPr>
          <a:endParaRPr lang="pl-PL"/>
        </a:p>
      </c:txPr>
    </c:legend>
    <c:plotVisOnly val="1"/>
    <c:dispBlanksAs val="gap"/>
    <c:showDLblsOverMax val="1"/>
  </c:chart>
  <c:spPr>
    <a:noFill/>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5" Type="http://schemas.openxmlformats.org/officeDocument/2006/relationships/image" Target="../media/image7.png"/><Relationship Id="rId10" Type="http://schemas.openxmlformats.org/officeDocument/2006/relationships/image" Target="../media/image12.png"/><Relationship Id="rId4" Type="http://schemas.openxmlformats.org/officeDocument/2006/relationships/image" Target="../media/image6.png"/><Relationship Id="rId9" Type="http://schemas.openxmlformats.org/officeDocument/2006/relationships/image" Target="../media/image11.png"/></Relationships>
</file>

<file path=xl/drawings/_rels/drawing5.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30240</xdr:colOff>
      <xdr:row>30</xdr:row>
      <xdr:rowOff>165960</xdr:rowOff>
    </xdr:from>
    <xdr:to>
      <xdr:col>1</xdr:col>
      <xdr:colOff>2295360</xdr:colOff>
      <xdr:row>30</xdr:row>
      <xdr:rowOff>1533240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l="14708"/>
        <a:stretch/>
      </xdr:blipFill>
      <xdr:spPr>
        <a:xfrm>
          <a:off x="228240" y="10998720"/>
          <a:ext cx="2265120" cy="1367280"/>
        </a:xfrm>
        <a:prstGeom prst="rect">
          <a:avLst/>
        </a:prstGeom>
        <a:ln>
          <a:noFill/>
        </a:ln>
      </xdr:spPr>
    </xdr:pic>
    <xdr:clientData/>
  </xdr:twoCellAnchor>
  <xdr:twoCellAnchor editAs="oneCell">
    <xdr:from>
      <xdr:col>1</xdr:col>
      <xdr:colOff>2325240</xdr:colOff>
      <xdr:row>30</xdr:row>
      <xdr:rowOff>195480</xdr:rowOff>
    </xdr:from>
    <xdr:to>
      <xdr:col>3</xdr:col>
      <xdr:colOff>15902</xdr:colOff>
      <xdr:row>31</xdr:row>
      <xdr:rowOff>947</xdr:rowOff>
    </xdr:to>
    <xdr:sp macro="" textlink="">
      <xdr:nvSpPr>
        <xdr:cNvPr id="3" name="CustomShape 1">
          <a:extLst>
            <a:ext uri="{FF2B5EF4-FFF2-40B4-BE49-F238E27FC236}">
              <a16:creationId xmlns:a16="http://schemas.microsoft.com/office/drawing/2014/main" id="{00000000-0008-0000-0000-000003000000}"/>
            </a:ext>
          </a:extLst>
        </xdr:cNvPr>
        <xdr:cNvSpPr/>
      </xdr:nvSpPr>
      <xdr:spPr>
        <a:xfrm>
          <a:off x="2635341" y="16956830"/>
          <a:ext cx="7271984" cy="1888708"/>
        </a:xfrm>
        <a:prstGeom prst="rect">
          <a:avLst/>
        </a:prstGeom>
        <a:solidFill>
          <a:schemeClr val="lt1"/>
        </a:solidFill>
        <a:ln w="9360">
          <a:noFill/>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US" sz="1100" b="0" strike="noStrike" spc="-1">
              <a:solidFill>
                <a:srgbClr val="000000"/>
              </a:solidFill>
              <a:latin typeface="Arial"/>
            </a:rPr>
            <a:t>© Komisja Europejska, sierpień 2019 r.</a:t>
          </a:r>
          <a:br>
            <a:rPr lang="en-US" sz="1100" b="0" strike="noStrike" spc="-1">
              <a:solidFill>
                <a:srgbClr val="000000"/>
              </a:solidFill>
              <a:latin typeface="Arial"/>
            </a:rPr>
          </a:br>
          <a:endParaRPr lang="en-US" sz="1100" b="0" strike="noStrike" spc="-1">
            <a:solidFill>
              <a:srgbClr val="000000"/>
            </a:solidFill>
            <a:latin typeface="Arial"/>
          </a:endParaRPr>
        </a:p>
        <a:p>
          <a:pPr>
            <a:lnSpc>
              <a:spcPct val="100000"/>
            </a:lnSpc>
          </a:pPr>
          <a:r>
            <a:rPr lang="en-US" sz="1000" b="0" strike="noStrike" spc="-1">
              <a:solidFill>
                <a:srgbClr val="000000"/>
              </a:solidFill>
              <a:latin typeface="Arial"/>
            </a:rPr>
            <a:t>Niniejsze narzędzie zostało opracowane w ramach umowy nr 07.0201/2017/767625/SER/ENV.B.1 pomiędzy Komisją Europejską,</a:t>
          </a:r>
          <a:br>
            <a:rPr lang="en-US" sz="1000" b="0" strike="noStrike" spc="-1">
              <a:solidFill>
                <a:srgbClr val="000000"/>
              </a:solidFill>
              <a:latin typeface="Arial"/>
            </a:rPr>
          </a:br>
          <a:r>
            <a:rPr lang="en-US" sz="1000" b="0" strike="noStrike" spc="-1">
              <a:solidFill>
                <a:srgbClr val="000000"/>
              </a:solidFill>
              <a:latin typeface="Arial"/>
            </a:rPr>
            <a:t> Ecoinstitut SCCL i ICLEI - Samorządy lokalne na rzecz Zrównoważonego Rozwoju, wsparte Analizą Zamówień Publicznych (PPA) i A. Geuder.</a:t>
          </a:r>
          <a:br>
            <a:rPr lang="en-US" sz="1000" b="0" strike="noStrike" spc="-1">
              <a:solidFill>
                <a:srgbClr val="000000"/>
              </a:solidFill>
              <a:latin typeface="Arial"/>
            </a:rPr>
          </a:br>
          <a:endParaRPr lang="en-US" sz="1000" b="0" strike="noStrike" spc="-1">
            <a:solidFill>
              <a:srgbClr val="000000"/>
            </a:solidFill>
            <a:latin typeface="Arial"/>
          </a:endParaRPr>
        </a:p>
        <a:p>
          <a:pPr>
            <a:lnSpc>
              <a:spcPct val="100000"/>
            </a:lnSpc>
          </a:pPr>
          <a:r>
            <a:rPr lang="en-US" sz="1000" b="0" strike="noStrike" spc="-1">
              <a:solidFill>
                <a:srgbClr val="000000"/>
              </a:solidFill>
              <a:latin typeface="Arial"/>
            </a:rPr>
            <a:t>Ani Komisja Europejska, ani żadna osoba działająca w imieniu Komisji nie ponosi odpowiedzialności za wykorzystanie niniejszego narzędzia.</a:t>
          </a:r>
          <a:br>
            <a:rPr lang="en-US" sz="1000" b="0" strike="noStrike" spc="-1">
              <a:solidFill>
                <a:srgbClr val="000000"/>
              </a:solidFill>
              <a:latin typeface="Arial"/>
            </a:rPr>
          </a:br>
          <a:endParaRPr lang="en-US" sz="1000" b="0" strike="noStrike" spc="-1">
            <a:solidFill>
              <a:srgbClr val="000000"/>
            </a:solidFill>
            <a:latin typeface="Arial"/>
          </a:endParaRPr>
        </a:p>
        <a:p>
          <a:pPr>
            <a:lnSpc>
              <a:spcPct val="100000"/>
            </a:lnSpc>
          </a:pPr>
          <a:r>
            <a:rPr lang="en-US" sz="1000" b="0" strike="noStrike" spc="-1">
              <a:solidFill>
                <a:srgbClr val="000000"/>
              </a:solidFill>
              <a:latin typeface="Arial"/>
            </a:rPr>
            <a:t>Powielanie jest dozwolone pod warunkiem podania źródła.</a:t>
          </a:r>
          <a:br>
            <a:rPr lang="en-US" sz="1000" b="0" strike="noStrike" spc="-1">
              <a:solidFill>
                <a:srgbClr val="000000"/>
              </a:solidFill>
              <a:latin typeface="Arial"/>
            </a:rPr>
          </a:br>
          <a:r>
            <a:rPr lang="en-US" sz="1000" b="0" strike="noStrike" spc="-1">
              <a:solidFill>
                <a:srgbClr val="000000"/>
              </a:solidFill>
              <a:latin typeface="Arial"/>
            </a:rPr>
            <a:t>Polityka w sprawie ponownego wykorzystywania dokumentów Komisji Europejskiej regulowana jest na mocy Decyzji 2011/833/UE (Dz.U. L 330 z 14.12.2011, s. 39).</a:t>
          </a:r>
          <a:endParaRPr lang="en-US" sz="1000" b="0" strike="noStrike" spc="-1">
            <a:latin typeface="Times New Roman"/>
          </a:endParaRPr>
        </a:p>
      </xdr:txBody>
    </xdr:sp>
    <xdr:clientData/>
  </xdr:twoCellAnchor>
  <xdr:twoCellAnchor>
    <xdr:from>
      <xdr:col>0</xdr:col>
      <xdr:colOff>0</xdr:colOff>
      <xdr:row>0</xdr:row>
      <xdr:rowOff>0</xdr:rowOff>
    </xdr:from>
    <xdr:to>
      <xdr:col>3</xdr:col>
      <xdr:colOff>3581400</xdr:colOff>
      <xdr:row>30</xdr:row>
      <xdr:rowOff>1689100</xdr:rowOff>
    </xdr:to>
    <xdr:sp macro="" textlink="">
      <xdr:nvSpPr>
        <xdr:cNvPr id="1026" name="shapetype_20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289985</xdr:colOff>
      <xdr:row>15</xdr:row>
      <xdr:rowOff>1138761</xdr:rowOff>
    </xdr:from>
    <xdr:to>
      <xdr:col>1</xdr:col>
      <xdr:colOff>291028</xdr:colOff>
      <xdr:row>20</xdr:row>
      <xdr:rowOff>38099</xdr:rowOff>
    </xdr:to>
    <xdr:pic>
      <xdr:nvPicPr>
        <xdr:cNvPr id="11" name="Picture 10">
          <a:extLst>
            <a:ext uri="{FF2B5EF4-FFF2-40B4-BE49-F238E27FC236}">
              <a16:creationId xmlns:a16="http://schemas.microsoft.com/office/drawing/2014/main" id="{00000000-0008-0000-0000-00000B000000}"/>
            </a:ext>
          </a:extLst>
        </xdr:cNvPr>
        <xdr:cNvPicPr>
          <a:picLocks noChangeAspect="1"/>
        </xdr:cNvPicPr>
      </xdr:nvPicPr>
      <xdr:blipFill rotWithShape="1">
        <a:blip xmlns:r="http://schemas.openxmlformats.org/officeDocument/2006/relationships" r:embed="rId2"/>
        <a:srcRect r="93392" b="1774"/>
        <a:stretch/>
      </xdr:blipFill>
      <xdr:spPr>
        <a:xfrm>
          <a:off x="289985" y="11006661"/>
          <a:ext cx="293143" cy="8043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27</xdr:col>
      <xdr:colOff>571500</xdr:colOff>
      <xdr:row>126</xdr:row>
      <xdr:rowOff>101600</xdr:rowOff>
    </xdr:to>
    <xdr:sp macro="" textlink="">
      <xdr:nvSpPr>
        <xdr:cNvPr id="2062" name="shapetype_202" hidden="1">
          <a:extLst>
            <a:ext uri="{FF2B5EF4-FFF2-40B4-BE49-F238E27FC236}">
              <a16:creationId xmlns:a16="http://schemas.microsoft.com/office/drawing/2014/main" id="{00000000-0008-0000-0100-00000E08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27</xdr:col>
      <xdr:colOff>571500</xdr:colOff>
      <xdr:row>126</xdr:row>
      <xdr:rowOff>101600</xdr:rowOff>
    </xdr:to>
    <xdr:sp macro="" textlink="">
      <xdr:nvSpPr>
        <xdr:cNvPr id="2060" name="shapetype_202" hidden="1">
          <a:extLst>
            <a:ext uri="{FF2B5EF4-FFF2-40B4-BE49-F238E27FC236}">
              <a16:creationId xmlns:a16="http://schemas.microsoft.com/office/drawing/2014/main" id="{00000000-0008-0000-0100-00000C08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27</xdr:col>
      <xdr:colOff>571500</xdr:colOff>
      <xdr:row>126</xdr:row>
      <xdr:rowOff>101600</xdr:rowOff>
    </xdr:to>
    <xdr:sp macro="" textlink="">
      <xdr:nvSpPr>
        <xdr:cNvPr id="2058" name="shapetype_202" hidden="1">
          <a:extLst>
            <a:ext uri="{FF2B5EF4-FFF2-40B4-BE49-F238E27FC236}">
              <a16:creationId xmlns:a16="http://schemas.microsoft.com/office/drawing/2014/main" id="{00000000-0008-0000-0100-00000A08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27</xdr:col>
      <xdr:colOff>571500</xdr:colOff>
      <xdr:row>126</xdr:row>
      <xdr:rowOff>101600</xdr:rowOff>
    </xdr:to>
    <xdr:sp macro="" textlink="">
      <xdr:nvSpPr>
        <xdr:cNvPr id="2056" name="shapetype_202" hidden="1">
          <a:extLst>
            <a:ext uri="{FF2B5EF4-FFF2-40B4-BE49-F238E27FC236}">
              <a16:creationId xmlns:a16="http://schemas.microsoft.com/office/drawing/2014/main" id="{00000000-0008-0000-0100-00000808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27</xdr:col>
      <xdr:colOff>571500</xdr:colOff>
      <xdr:row>126</xdr:row>
      <xdr:rowOff>101600</xdr:rowOff>
    </xdr:to>
    <xdr:sp macro="" textlink="">
      <xdr:nvSpPr>
        <xdr:cNvPr id="2054" name="shapetype_202" hidden="1">
          <a:extLst>
            <a:ext uri="{FF2B5EF4-FFF2-40B4-BE49-F238E27FC236}">
              <a16:creationId xmlns:a16="http://schemas.microsoft.com/office/drawing/2014/main" id="{00000000-0008-0000-0100-00000608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27</xdr:col>
      <xdr:colOff>571500</xdr:colOff>
      <xdr:row>126</xdr:row>
      <xdr:rowOff>101600</xdr:rowOff>
    </xdr:to>
    <xdr:sp macro="" textlink="">
      <xdr:nvSpPr>
        <xdr:cNvPr id="2052" name="shapetype_202" hidden="1">
          <a:extLst>
            <a:ext uri="{FF2B5EF4-FFF2-40B4-BE49-F238E27FC236}">
              <a16:creationId xmlns:a16="http://schemas.microsoft.com/office/drawing/2014/main" id="{00000000-0008-0000-0100-00000408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27</xdr:col>
      <xdr:colOff>571500</xdr:colOff>
      <xdr:row>126</xdr:row>
      <xdr:rowOff>101600</xdr:rowOff>
    </xdr:to>
    <xdr:sp macro="" textlink="">
      <xdr:nvSpPr>
        <xdr:cNvPr id="2050" name="shapetype_202" hidden="1">
          <a:extLst>
            <a:ext uri="{FF2B5EF4-FFF2-40B4-BE49-F238E27FC236}">
              <a16:creationId xmlns:a16="http://schemas.microsoft.com/office/drawing/2014/main" id="{00000000-0008-0000-0100-00000208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279400</xdr:colOff>
      <xdr:row>0</xdr:row>
      <xdr:rowOff>655040</xdr:rowOff>
    </xdr:from>
    <xdr:to>
      <xdr:col>6</xdr:col>
      <xdr:colOff>1384300</xdr:colOff>
      <xdr:row>4</xdr:row>
      <xdr:rowOff>10460</xdr:rowOff>
    </xdr:to>
    <xdr:sp macro="" textlink="">
      <xdr:nvSpPr>
        <xdr:cNvPr id="16" name="CustomShape 1">
          <a:extLst>
            <a:ext uri="{FF2B5EF4-FFF2-40B4-BE49-F238E27FC236}">
              <a16:creationId xmlns:a16="http://schemas.microsoft.com/office/drawing/2014/main" id="{00000000-0008-0000-0200-000010000000}"/>
            </a:ext>
          </a:extLst>
        </xdr:cNvPr>
        <xdr:cNvSpPr/>
      </xdr:nvSpPr>
      <xdr:spPr>
        <a:xfrm>
          <a:off x="279400" y="655040"/>
          <a:ext cx="10591800" cy="549220"/>
        </a:xfrm>
        <a:prstGeom prst="rect">
          <a:avLst/>
        </a:prstGeom>
        <a:ln>
          <a:noFill/>
        </a:ln>
      </xdr:spPr>
      <xdr:style>
        <a:lnRef idx="2">
          <a:schemeClr val="accent2"/>
        </a:lnRef>
        <a:fillRef idx="1">
          <a:schemeClr val="lt1"/>
        </a:fillRef>
        <a:effectRef idx="0">
          <a:schemeClr val="accent2"/>
        </a:effectRef>
        <a:fontRef idx="minor">
          <a:schemeClr val="dk1"/>
        </a:fontRef>
      </xdr:style>
      <xdr:txBody>
        <a:bodyPr lIns="90000" tIns="45000" rIns="90000" bIns="45000" anchor="ctr"/>
        <a:lstStyle/>
        <a:p>
          <a:pPr>
            <a:lnSpc>
              <a:spcPct val="100000"/>
            </a:lnSpc>
          </a:pPr>
          <a:r>
            <a:rPr lang="en-US" sz="1100" b="0" strike="noStrike" spc="-1">
              <a:solidFill>
                <a:sysClr val="windowText" lastClr="000000"/>
              </a:solidFill>
              <a:latin typeface="Arial"/>
            </a:rPr>
            <a:t>Oferty będą oceniane z zastosowaniem podejścia opartego na kosztach cyklu życia, jak określono w dokumentacji przetargowej. Jeśli dana oferta ma być uwzględniona w ramach udzielanego zamówienia, </a:t>
          </a:r>
          <a:r>
            <a:rPr lang="en-US" sz="1100" b="1" strike="noStrike" spc="-1">
              <a:solidFill>
                <a:sysClr val="windowText" lastClr="000000"/>
              </a:solidFill>
              <a:latin typeface="Arial"/>
            </a:rPr>
            <a:t>należy wprowadzić informacje dotyczące danej oferty wypełniając BIAŁE komórki właściwych kolumn danymi oferty.</a:t>
          </a:r>
          <a:endParaRPr lang="en-US" sz="1100" b="1" strike="noStrike" spc="-1">
            <a:solidFill>
              <a:sysClr val="windowText" lastClr="000000"/>
            </a:solidFill>
            <a:latin typeface="Times New Roman"/>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2844800</xdr:colOff>
      <xdr:row>28</xdr:row>
      <xdr:rowOff>0</xdr:rowOff>
    </xdr:to>
    <xdr:sp macro="" textlink="">
      <xdr:nvSpPr>
        <xdr:cNvPr id="4098" name="shapetype_202" hidden="1">
          <a:extLst>
            <a:ext uri="{FF2B5EF4-FFF2-40B4-BE49-F238E27FC236}">
              <a16:creationId xmlns:a16="http://schemas.microsoft.com/office/drawing/2014/main" id="{00000000-0008-0000-0300-00000210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241300</xdr:colOff>
      <xdr:row>1</xdr:row>
      <xdr:rowOff>38100</xdr:rowOff>
    </xdr:from>
    <xdr:to>
      <xdr:col>3</xdr:col>
      <xdr:colOff>508884</xdr:colOff>
      <xdr:row>1</xdr:row>
      <xdr:rowOff>587320</xdr:rowOff>
    </xdr:to>
    <xdr:sp macro="" textlink="">
      <xdr:nvSpPr>
        <xdr:cNvPr id="13" name="CustomShape 1">
          <a:extLst>
            <a:ext uri="{FF2B5EF4-FFF2-40B4-BE49-F238E27FC236}">
              <a16:creationId xmlns:a16="http://schemas.microsoft.com/office/drawing/2014/main" id="{00000000-0008-0000-0300-00000D000000}"/>
            </a:ext>
          </a:extLst>
        </xdr:cNvPr>
        <xdr:cNvSpPr/>
      </xdr:nvSpPr>
      <xdr:spPr>
        <a:xfrm>
          <a:off x="241300" y="610594"/>
          <a:ext cx="11407361" cy="549220"/>
        </a:xfrm>
        <a:prstGeom prst="rect">
          <a:avLst/>
        </a:prstGeom>
        <a:ln>
          <a:noFill/>
        </a:ln>
      </xdr:spPr>
      <xdr:style>
        <a:lnRef idx="2">
          <a:schemeClr val="accent2"/>
        </a:lnRef>
        <a:fillRef idx="1">
          <a:schemeClr val="lt1"/>
        </a:fillRef>
        <a:effectRef idx="0">
          <a:schemeClr val="accent2"/>
        </a:effectRef>
        <a:fontRef idx="minor">
          <a:schemeClr val="dk1"/>
        </a:fontRef>
      </xdr:style>
      <xdr:txBody>
        <a:bodyPr lIns="90000" tIns="45000" rIns="90000" bIns="45000" anchor="ctr"/>
        <a:lstStyle/>
        <a:p>
          <a:pPr>
            <a:lnSpc>
              <a:spcPct val="100000"/>
            </a:lnSpc>
          </a:pPr>
          <a:r>
            <a:rPr lang="en-US" sz="1100" b="0" strike="noStrike" spc="-1">
              <a:solidFill>
                <a:sysClr val="windowText" lastClr="000000"/>
              </a:solidFill>
              <a:latin typeface="Arial"/>
            </a:rPr>
            <a:t>Ten arkusz zawiera jasne definicje dla każdego z parametrów i wzorów użytych w narzędziu.  Instytucje zamawiające będą zobowiązane upewnić się, że standardy zastosowane do określenia niektórych parametrów są zgodne ze specyfikacjami technicznymi  (zwłaszcza w odniesieniu do wykorzystania energii dla potrzeb obliczenia kosztów użytkowania).</a:t>
          </a:r>
          <a:endParaRPr lang="en-US" sz="1100" b="1" strike="noStrike" spc="-1">
            <a:solidFill>
              <a:sysClr val="windowText" lastClr="000000"/>
            </a:solidFill>
            <a:latin typeface="Times New Roman"/>
          </a:endParaRPr>
        </a:p>
      </xdr:txBody>
    </xdr:sp>
    <xdr:clientData/>
  </xdr:twoCellAnchor>
  <xdr:twoCellAnchor editAs="oneCell">
    <xdr:from>
      <xdr:col>3</xdr:col>
      <xdr:colOff>55659</xdr:colOff>
      <xdr:row>12</xdr:row>
      <xdr:rowOff>461175</xdr:rowOff>
    </xdr:from>
    <xdr:to>
      <xdr:col>3</xdr:col>
      <xdr:colOff>6788992</xdr:colOff>
      <xdr:row>12</xdr:row>
      <xdr:rowOff>727842</xdr:rowOff>
    </xdr:to>
    <xdr:pic>
      <xdr:nvPicPr>
        <xdr:cNvPr id="2" name="Obraz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11195436" y="7132319"/>
          <a:ext cx="6733333" cy="266667"/>
        </a:xfrm>
        <a:prstGeom prst="rect">
          <a:avLst/>
        </a:prstGeom>
      </xdr:spPr>
    </xdr:pic>
    <xdr:clientData/>
  </xdr:twoCellAnchor>
  <xdr:twoCellAnchor editAs="oneCell">
    <xdr:from>
      <xdr:col>3</xdr:col>
      <xdr:colOff>23854</xdr:colOff>
      <xdr:row>12</xdr:row>
      <xdr:rowOff>850790</xdr:rowOff>
    </xdr:from>
    <xdr:to>
      <xdr:col>4</xdr:col>
      <xdr:colOff>3827</xdr:colOff>
      <xdr:row>12</xdr:row>
      <xdr:rowOff>1174600</xdr:rowOff>
    </xdr:to>
    <xdr:pic>
      <xdr:nvPicPr>
        <xdr:cNvPr id="3" name="Obraz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11163631" y="7521934"/>
          <a:ext cx="7819048" cy="323810"/>
        </a:xfrm>
        <a:prstGeom prst="rect">
          <a:avLst/>
        </a:prstGeom>
      </xdr:spPr>
    </xdr:pic>
    <xdr:clientData/>
  </xdr:twoCellAnchor>
  <xdr:twoCellAnchor editAs="oneCell">
    <xdr:from>
      <xdr:col>3</xdr:col>
      <xdr:colOff>63611</xdr:colOff>
      <xdr:row>12</xdr:row>
      <xdr:rowOff>1343771</xdr:rowOff>
    </xdr:from>
    <xdr:to>
      <xdr:col>6</xdr:col>
      <xdr:colOff>21671</xdr:colOff>
      <xdr:row>12</xdr:row>
      <xdr:rowOff>1753295</xdr:rowOff>
    </xdr:to>
    <xdr:pic>
      <xdr:nvPicPr>
        <xdr:cNvPr id="4" name="Obraz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3"/>
        <a:stretch>
          <a:fillRect/>
        </a:stretch>
      </xdr:blipFill>
      <xdr:spPr>
        <a:xfrm>
          <a:off x="11203388" y="8014915"/>
          <a:ext cx="8847619" cy="409524"/>
        </a:xfrm>
        <a:prstGeom prst="rect">
          <a:avLst/>
        </a:prstGeom>
      </xdr:spPr>
    </xdr:pic>
    <xdr:clientData/>
  </xdr:twoCellAnchor>
  <xdr:twoCellAnchor editAs="oneCell">
    <xdr:from>
      <xdr:col>3</xdr:col>
      <xdr:colOff>0</xdr:colOff>
      <xdr:row>62</xdr:row>
      <xdr:rowOff>0</xdr:rowOff>
    </xdr:from>
    <xdr:to>
      <xdr:col>3</xdr:col>
      <xdr:colOff>7485714</xdr:colOff>
      <xdr:row>62</xdr:row>
      <xdr:rowOff>571429</xdr:rowOff>
    </xdr:to>
    <xdr:pic>
      <xdr:nvPicPr>
        <xdr:cNvPr id="16" name="Obraz 15">
          <a:extLst>
            <a:ext uri="{FF2B5EF4-FFF2-40B4-BE49-F238E27FC236}">
              <a16:creationId xmlns:a16="http://schemas.microsoft.com/office/drawing/2014/main" id="{00000000-0008-0000-0300-000010000000}"/>
            </a:ext>
          </a:extLst>
        </xdr:cNvPr>
        <xdr:cNvPicPr>
          <a:picLocks noChangeAspect="1"/>
        </xdr:cNvPicPr>
      </xdr:nvPicPr>
      <xdr:blipFill>
        <a:blip xmlns:r="http://schemas.openxmlformats.org/officeDocument/2006/relationships" r:embed="rId4"/>
        <a:stretch>
          <a:fillRect/>
        </a:stretch>
      </xdr:blipFill>
      <xdr:spPr>
        <a:xfrm>
          <a:off x="11139777" y="37212104"/>
          <a:ext cx="7485714" cy="571429"/>
        </a:xfrm>
        <a:prstGeom prst="rect">
          <a:avLst/>
        </a:prstGeom>
      </xdr:spPr>
    </xdr:pic>
    <xdr:clientData/>
  </xdr:twoCellAnchor>
  <xdr:twoCellAnchor editAs="oneCell">
    <xdr:from>
      <xdr:col>3</xdr:col>
      <xdr:colOff>0</xdr:colOff>
      <xdr:row>63</xdr:row>
      <xdr:rowOff>0</xdr:rowOff>
    </xdr:from>
    <xdr:to>
      <xdr:col>3</xdr:col>
      <xdr:colOff>7314286</xdr:colOff>
      <xdr:row>63</xdr:row>
      <xdr:rowOff>1352381</xdr:rowOff>
    </xdr:to>
    <xdr:pic>
      <xdr:nvPicPr>
        <xdr:cNvPr id="17" name="Obraz 16">
          <a:extLst>
            <a:ext uri="{FF2B5EF4-FFF2-40B4-BE49-F238E27FC236}">
              <a16:creationId xmlns:a16="http://schemas.microsoft.com/office/drawing/2014/main" id="{00000000-0008-0000-0300-000011000000}"/>
            </a:ext>
          </a:extLst>
        </xdr:cNvPr>
        <xdr:cNvPicPr>
          <a:picLocks noChangeAspect="1"/>
        </xdr:cNvPicPr>
      </xdr:nvPicPr>
      <xdr:blipFill>
        <a:blip xmlns:r="http://schemas.openxmlformats.org/officeDocument/2006/relationships" r:embed="rId5"/>
        <a:stretch>
          <a:fillRect/>
        </a:stretch>
      </xdr:blipFill>
      <xdr:spPr>
        <a:xfrm>
          <a:off x="11139777" y="37983381"/>
          <a:ext cx="7314286" cy="1352381"/>
        </a:xfrm>
        <a:prstGeom prst="rect">
          <a:avLst/>
        </a:prstGeom>
      </xdr:spPr>
    </xdr:pic>
    <xdr:clientData/>
  </xdr:twoCellAnchor>
  <xdr:twoCellAnchor editAs="oneCell">
    <xdr:from>
      <xdr:col>3</xdr:col>
      <xdr:colOff>0</xdr:colOff>
      <xdr:row>64</xdr:row>
      <xdr:rowOff>0</xdr:rowOff>
    </xdr:from>
    <xdr:to>
      <xdr:col>3</xdr:col>
      <xdr:colOff>6895238</xdr:colOff>
      <xdr:row>64</xdr:row>
      <xdr:rowOff>3152381</xdr:rowOff>
    </xdr:to>
    <xdr:pic>
      <xdr:nvPicPr>
        <xdr:cNvPr id="18" name="Obraz 17">
          <a:extLst>
            <a:ext uri="{FF2B5EF4-FFF2-40B4-BE49-F238E27FC236}">
              <a16:creationId xmlns:a16="http://schemas.microsoft.com/office/drawing/2014/main" id="{00000000-0008-0000-0300-000012000000}"/>
            </a:ext>
          </a:extLst>
        </xdr:cNvPr>
        <xdr:cNvPicPr>
          <a:picLocks noChangeAspect="1"/>
        </xdr:cNvPicPr>
      </xdr:nvPicPr>
      <xdr:blipFill>
        <a:blip xmlns:r="http://schemas.openxmlformats.org/officeDocument/2006/relationships" r:embed="rId6"/>
        <a:stretch>
          <a:fillRect/>
        </a:stretch>
      </xdr:blipFill>
      <xdr:spPr>
        <a:xfrm>
          <a:off x="11139777" y="39517983"/>
          <a:ext cx="6895238" cy="3152381"/>
        </a:xfrm>
        <a:prstGeom prst="rect">
          <a:avLst/>
        </a:prstGeom>
      </xdr:spPr>
    </xdr:pic>
    <xdr:clientData/>
  </xdr:twoCellAnchor>
  <xdr:twoCellAnchor editAs="oneCell">
    <xdr:from>
      <xdr:col>3</xdr:col>
      <xdr:colOff>0</xdr:colOff>
      <xdr:row>65</xdr:row>
      <xdr:rowOff>0</xdr:rowOff>
    </xdr:from>
    <xdr:to>
      <xdr:col>3</xdr:col>
      <xdr:colOff>7076190</xdr:colOff>
      <xdr:row>65</xdr:row>
      <xdr:rowOff>761905</xdr:rowOff>
    </xdr:to>
    <xdr:pic>
      <xdr:nvPicPr>
        <xdr:cNvPr id="21" name="Obraz 20">
          <a:extLst>
            <a:ext uri="{FF2B5EF4-FFF2-40B4-BE49-F238E27FC236}">
              <a16:creationId xmlns:a16="http://schemas.microsoft.com/office/drawing/2014/main" id="{00000000-0008-0000-0300-000015000000}"/>
            </a:ext>
          </a:extLst>
        </xdr:cNvPr>
        <xdr:cNvPicPr>
          <a:picLocks noChangeAspect="1"/>
        </xdr:cNvPicPr>
      </xdr:nvPicPr>
      <xdr:blipFill>
        <a:blip xmlns:r="http://schemas.openxmlformats.org/officeDocument/2006/relationships" r:embed="rId7"/>
        <a:stretch>
          <a:fillRect/>
        </a:stretch>
      </xdr:blipFill>
      <xdr:spPr>
        <a:xfrm>
          <a:off x="11139777" y="42722358"/>
          <a:ext cx="7076190" cy="761905"/>
        </a:xfrm>
        <a:prstGeom prst="rect">
          <a:avLst/>
        </a:prstGeom>
      </xdr:spPr>
    </xdr:pic>
    <xdr:clientData/>
  </xdr:twoCellAnchor>
  <xdr:twoCellAnchor editAs="oneCell">
    <xdr:from>
      <xdr:col>3</xdr:col>
      <xdr:colOff>0</xdr:colOff>
      <xdr:row>66</xdr:row>
      <xdr:rowOff>0</xdr:rowOff>
    </xdr:from>
    <xdr:to>
      <xdr:col>3</xdr:col>
      <xdr:colOff>7438095</xdr:colOff>
      <xdr:row>66</xdr:row>
      <xdr:rowOff>771429</xdr:rowOff>
    </xdr:to>
    <xdr:pic>
      <xdr:nvPicPr>
        <xdr:cNvPr id="22" name="Obraz 21">
          <a:extLst>
            <a:ext uri="{FF2B5EF4-FFF2-40B4-BE49-F238E27FC236}">
              <a16:creationId xmlns:a16="http://schemas.microsoft.com/office/drawing/2014/main" id="{00000000-0008-0000-0300-000016000000}"/>
            </a:ext>
          </a:extLst>
        </xdr:cNvPr>
        <xdr:cNvPicPr>
          <a:picLocks noChangeAspect="1"/>
        </xdr:cNvPicPr>
      </xdr:nvPicPr>
      <xdr:blipFill>
        <a:blip xmlns:r="http://schemas.openxmlformats.org/officeDocument/2006/relationships" r:embed="rId8"/>
        <a:stretch>
          <a:fillRect/>
        </a:stretch>
      </xdr:blipFill>
      <xdr:spPr>
        <a:xfrm>
          <a:off x="11139777" y="43406170"/>
          <a:ext cx="7438095" cy="771429"/>
        </a:xfrm>
        <a:prstGeom prst="rect">
          <a:avLst/>
        </a:prstGeom>
      </xdr:spPr>
    </xdr:pic>
    <xdr:clientData/>
  </xdr:twoCellAnchor>
  <xdr:twoCellAnchor editAs="oneCell">
    <xdr:from>
      <xdr:col>3</xdr:col>
      <xdr:colOff>0</xdr:colOff>
      <xdr:row>67</xdr:row>
      <xdr:rowOff>0</xdr:rowOff>
    </xdr:from>
    <xdr:to>
      <xdr:col>3</xdr:col>
      <xdr:colOff>6600000</xdr:colOff>
      <xdr:row>67</xdr:row>
      <xdr:rowOff>571429</xdr:rowOff>
    </xdr:to>
    <xdr:pic>
      <xdr:nvPicPr>
        <xdr:cNvPr id="25" name="Obraz 24">
          <a:extLst>
            <a:ext uri="{FF2B5EF4-FFF2-40B4-BE49-F238E27FC236}">
              <a16:creationId xmlns:a16="http://schemas.microsoft.com/office/drawing/2014/main" id="{00000000-0008-0000-0300-000019000000}"/>
            </a:ext>
          </a:extLst>
        </xdr:cNvPr>
        <xdr:cNvPicPr>
          <a:picLocks noChangeAspect="1"/>
        </xdr:cNvPicPr>
      </xdr:nvPicPr>
      <xdr:blipFill>
        <a:blip xmlns:r="http://schemas.openxmlformats.org/officeDocument/2006/relationships" r:embed="rId9"/>
        <a:stretch>
          <a:fillRect/>
        </a:stretch>
      </xdr:blipFill>
      <xdr:spPr>
        <a:xfrm>
          <a:off x="11139777" y="44614769"/>
          <a:ext cx="6600000" cy="571429"/>
        </a:xfrm>
        <a:prstGeom prst="rect">
          <a:avLst/>
        </a:prstGeom>
      </xdr:spPr>
    </xdr:pic>
    <xdr:clientData/>
  </xdr:twoCellAnchor>
  <xdr:twoCellAnchor editAs="oneCell">
    <xdr:from>
      <xdr:col>3</xdr:col>
      <xdr:colOff>0</xdr:colOff>
      <xdr:row>68</xdr:row>
      <xdr:rowOff>0</xdr:rowOff>
    </xdr:from>
    <xdr:to>
      <xdr:col>3</xdr:col>
      <xdr:colOff>5190476</xdr:colOff>
      <xdr:row>68</xdr:row>
      <xdr:rowOff>285714</xdr:rowOff>
    </xdr:to>
    <xdr:pic>
      <xdr:nvPicPr>
        <xdr:cNvPr id="26" name="Obraz 25">
          <a:extLst>
            <a:ext uri="{FF2B5EF4-FFF2-40B4-BE49-F238E27FC236}">
              <a16:creationId xmlns:a16="http://schemas.microsoft.com/office/drawing/2014/main" id="{00000000-0008-0000-0300-00001A000000}"/>
            </a:ext>
          </a:extLst>
        </xdr:cNvPr>
        <xdr:cNvPicPr>
          <a:picLocks noChangeAspect="1"/>
        </xdr:cNvPicPr>
      </xdr:nvPicPr>
      <xdr:blipFill>
        <a:blip xmlns:r="http://schemas.openxmlformats.org/officeDocument/2006/relationships" r:embed="rId10"/>
        <a:stretch>
          <a:fillRect/>
        </a:stretch>
      </xdr:blipFill>
      <xdr:spPr>
        <a:xfrm>
          <a:off x="11139777" y="45242922"/>
          <a:ext cx="5190476" cy="285714"/>
        </a:xfrm>
        <a:prstGeom prst="rect">
          <a:avLst/>
        </a:prstGeom>
      </xdr:spPr>
    </xdr:pic>
    <xdr:clientData/>
  </xdr:twoCellAnchor>
  <xdr:twoCellAnchor editAs="oneCell">
    <xdr:from>
      <xdr:col>3</xdr:col>
      <xdr:colOff>0</xdr:colOff>
      <xdr:row>69</xdr:row>
      <xdr:rowOff>0</xdr:rowOff>
    </xdr:from>
    <xdr:to>
      <xdr:col>3</xdr:col>
      <xdr:colOff>7476190</xdr:colOff>
      <xdr:row>70</xdr:row>
      <xdr:rowOff>418</xdr:rowOff>
    </xdr:to>
    <xdr:pic>
      <xdr:nvPicPr>
        <xdr:cNvPr id="27" name="Obraz 26">
          <a:extLst>
            <a:ext uri="{FF2B5EF4-FFF2-40B4-BE49-F238E27FC236}">
              <a16:creationId xmlns:a16="http://schemas.microsoft.com/office/drawing/2014/main" id="{00000000-0008-0000-0300-00001B000000}"/>
            </a:ext>
          </a:extLst>
        </xdr:cNvPr>
        <xdr:cNvPicPr>
          <a:picLocks noChangeAspect="1"/>
        </xdr:cNvPicPr>
      </xdr:nvPicPr>
      <xdr:blipFill>
        <a:blip xmlns:r="http://schemas.openxmlformats.org/officeDocument/2006/relationships" r:embed="rId11"/>
        <a:stretch>
          <a:fillRect/>
        </a:stretch>
      </xdr:blipFill>
      <xdr:spPr>
        <a:xfrm>
          <a:off x="11139777" y="45720000"/>
          <a:ext cx="7476190" cy="62857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76200</xdr:colOff>
      <xdr:row>13</xdr:row>
      <xdr:rowOff>0</xdr:rowOff>
    </xdr:from>
    <xdr:to>
      <xdr:col>24</xdr:col>
      <xdr:colOff>0</xdr:colOff>
      <xdr:row>32</xdr:row>
      <xdr:rowOff>127000</xdr:rowOff>
    </xdr:to>
    <xdr:graphicFrame macro="">
      <xdr:nvGraphicFramePr>
        <xdr:cNvPr id="2" name="Chart 23">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241889</xdr:colOff>
      <xdr:row>52</xdr:row>
      <xdr:rowOff>110665</xdr:rowOff>
    </xdr:to>
    <xdr:sp macro="" textlink="">
      <xdr:nvSpPr>
        <xdr:cNvPr id="29" name="CustomShape 1" hidden="1">
          <a:extLst>
            <a:ext uri="{FF2B5EF4-FFF2-40B4-BE49-F238E27FC236}">
              <a16:creationId xmlns:a16="http://schemas.microsoft.com/office/drawing/2014/main" id="{00000000-0008-0000-0500-00001D000000}"/>
            </a:ext>
          </a:extLst>
        </xdr:cNvPr>
        <xdr:cNvSpPr/>
      </xdr:nvSpPr>
      <xdr:spPr>
        <a:xfrm>
          <a:off x="0" y="0"/>
          <a:ext cx="12585240" cy="1213416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0</xdr:row>
      <xdr:rowOff>0</xdr:rowOff>
    </xdr:from>
    <xdr:to>
      <xdr:col>10</xdr:col>
      <xdr:colOff>241889</xdr:colOff>
      <xdr:row>52</xdr:row>
      <xdr:rowOff>110665</xdr:rowOff>
    </xdr:to>
    <xdr:sp macro="" textlink="">
      <xdr:nvSpPr>
        <xdr:cNvPr id="30" name="CustomShape 1" hidden="1">
          <a:extLst>
            <a:ext uri="{FF2B5EF4-FFF2-40B4-BE49-F238E27FC236}">
              <a16:creationId xmlns:a16="http://schemas.microsoft.com/office/drawing/2014/main" id="{00000000-0008-0000-0500-00001E000000}"/>
            </a:ext>
          </a:extLst>
        </xdr:cNvPr>
        <xdr:cNvSpPr/>
      </xdr:nvSpPr>
      <xdr:spPr>
        <a:xfrm>
          <a:off x="0" y="0"/>
          <a:ext cx="12585240" cy="1213416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381000</xdr:colOff>
      <xdr:row>1</xdr:row>
      <xdr:rowOff>0</xdr:rowOff>
    </xdr:from>
    <xdr:to>
      <xdr:col>9</xdr:col>
      <xdr:colOff>1447800</xdr:colOff>
      <xdr:row>1</xdr:row>
      <xdr:rowOff>549220</xdr:rowOff>
    </xdr:to>
    <xdr:sp macro="" textlink="">
      <xdr:nvSpPr>
        <xdr:cNvPr id="4" name="CustomShape 1">
          <a:extLst>
            <a:ext uri="{FF2B5EF4-FFF2-40B4-BE49-F238E27FC236}">
              <a16:creationId xmlns:a16="http://schemas.microsoft.com/office/drawing/2014/main" id="{00000000-0008-0000-0500-000004000000}"/>
            </a:ext>
          </a:extLst>
        </xdr:cNvPr>
        <xdr:cNvSpPr/>
      </xdr:nvSpPr>
      <xdr:spPr>
        <a:xfrm>
          <a:off x="381000" y="571500"/>
          <a:ext cx="10795000" cy="549220"/>
        </a:xfrm>
        <a:prstGeom prst="rect">
          <a:avLst/>
        </a:prstGeom>
        <a:ln>
          <a:noFill/>
        </a:ln>
      </xdr:spPr>
      <xdr:style>
        <a:lnRef idx="2">
          <a:schemeClr val="accent2"/>
        </a:lnRef>
        <a:fillRef idx="1">
          <a:schemeClr val="lt1"/>
        </a:fillRef>
        <a:effectRef idx="0">
          <a:schemeClr val="accent2"/>
        </a:effectRef>
        <a:fontRef idx="minor">
          <a:schemeClr val="dk1"/>
        </a:fontRef>
      </xdr:style>
      <xdr:txBody>
        <a:bodyPr lIns="90000" tIns="45000" rIns="90000" bIns="45000" anchor="ctr"/>
        <a:lstStyle/>
        <a:p>
          <a:pPr>
            <a:lnSpc>
              <a:spcPct val="100000"/>
            </a:lnSpc>
          </a:pPr>
          <a:r>
            <a:rPr lang="en-US" sz="1100" b="0" strike="noStrike" spc="-1">
              <a:solidFill>
                <a:sysClr val="windowText" lastClr="000000"/>
              </a:solidFill>
              <a:latin typeface="Arial"/>
            </a:rPr>
            <a:t>Ten arkusz zawiera zbiory danych  wykorzystywanych do niektórych obliczeń. Obejmują walutę i emisje ekwiwalentu CO2 krajowego koszyka energetycznego dla krajów UE, jak również tekst menu rozwijanego. NIe </a:t>
          </a:r>
          <a:r>
            <a:rPr lang="en-US" sz="1100" b="0" strike="noStrike" spc="-1">
              <a:solidFill>
                <a:srgbClr val="FF0000"/>
              </a:solidFill>
              <a:latin typeface="Arial"/>
            </a:rPr>
            <a:t>NALEŻY EDYTOWAĆ ANI ZMIENIAĆ</a:t>
          </a:r>
          <a:r>
            <a:rPr lang="en-US" sz="1100" b="0" strike="noStrike" spc="-1">
              <a:solidFill>
                <a:sysClr val="windowText" lastClr="000000"/>
              </a:solidFill>
              <a:latin typeface="Arial"/>
            </a:rPr>
            <a:t> elementów tej zakładki, aby uniknąć błędów w narzędziu.</a:t>
          </a:r>
          <a:endParaRPr lang="en-US" sz="1100" b="0" strike="noStrike" spc="-1" baseline="0">
            <a:solidFill>
              <a:sysClr val="windowText" lastClr="000000"/>
            </a:solidFill>
            <a:latin typeface="Arial"/>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163222</xdr:colOff>
      <xdr:row>0</xdr:row>
      <xdr:rowOff>558800</xdr:rowOff>
    </xdr:from>
    <xdr:to>
      <xdr:col>12</xdr:col>
      <xdr:colOff>612251</xdr:colOff>
      <xdr:row>1</xdr:row>
      <xdr:rowOff>536520</xdr:rowOff>
    </xdr:to>
    <xdr:sp macro="" textlink="">
      <xdr:nvSpPr>
        <xdr:cNvPr id="2" name="CustomShape 1">
          <a:extLst>
            <a:ext uri="{FF2B5EF4-FFF2-40B4-BE49-F238E27FC236}">
              <a16:creationId xmlns:a16="http://schemas.microsoft.com/office/drawing/2014/main" id="{00000000-0008-0000-0600-000002000000}"/>
            </a:ext>
          </a:extLst>
        </xdr:cNvPr>
        <xdr:cNvSpPr/>
      </xdr:nvSpPr>
      <xdr:spPr>
        <a:xfrm>
          <a:off x="369956" y="558800"/>
          <a:ext cx="11541098" cy="550214"/>
        </a:xfrm>
        <a:prstGeom prst="rect">
          <a:avLst/>
        </a:prstGeom>
        <a:ln>
          <a:noFill/>
        </a:ln>
      </xdr:spPr>
      <xdr:style>
        <a:lnRef idx="2">
          <a:schemeClr val="accent2"/>
        </a:lnRef>
        <a:fillRef idx="1">
          <a:schemeClr val="lt1"/>
        </a:fillRef>
        <a:effectRef idx="0">
          <a:schemeClr val="accent2"/>
        </a:effectRef>
        <a:fontRef idx="minor">
          <a:schemeClr val="dk1"/>
        </a:fontRef>
      </xdr:style>
      <xdr:txBody>
        <a:bodyPr lIns="90000" tIns="45000" rIns="90000" bIns="45000" anchor="ctr"/>
        <a:lstStyle/>
        <a:p>
          <a:pPr>
            <a:lnSpc>
              <a:spcPct val="100000"/>
            </a:lnSpc>
          </a:pPr>
          <a:r>
            <a:rPr lang="en-US" sz="1100" b="0" strike="noStrike" spc="-1">
              <a:solidFill>
                <a:sysClr val="windowText" lastClr="000000"/>
              </a:solidFill>
              <a:latin typeface="Arial"/>
            </a:rPr>
            <a:t>Niniejszy arkusz zawiera niektóre obliczenia niezbędne do uzyskania kosztów cyklu użytkowania ofert. </a:t>
          </a:r>
          <a:r>
            <a:rPr lang="en-US" sz="1100" b="0" strike="noStrike" spc="-1">
              <a:solidFill>
                <a:srgbClr val="FF0000"/>
              </a:solidFill>
              <a:latin typeface="Arial"/>
            </a:rPr>
            <a:t>NIE NALEŻY EDYTOWAĆ ANI ZMIENIAĆ </a:t>
          </a:r>
          <a:r>
            <a:rPr lang="en-US" sz="1100" b="0" strike="noStrike" spc="-1">
              <a:solidFill>
                <a:sysClr val="windowText" lastClr="000000"/>
              </a:solidFill>
              <a:latin typeface="Arial"/>
            </a:rPr>
            <a:t>, aby uniknąć błędów w narzędziu.</a:t>
          </a:r>
          <a:endParaRPr lang="en-US" sz="1100" b="0" strike="noStrike" spc="-1" baseline="0">
            <a:solidFill>
              <a:sysClr val="windowText" lastClr="000000"/>
            </a:solidFill>
            <a:latin typeface="Aria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Users/home/Documents/Dropbox/LCCTools/LCC_Tool_Computers_draft_libreoffice_computers_v0.5_a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CC Inputs &amp; Results"/>
      <sheetName val="Bidder_response_sheet"/>
    </sheetNames>
    <sheetDataSet>
      <sheetData sheetId="0"/>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ec.europa.eu/environment/gpp/lcc.htm" TargetMode="External"/><Relationship Id="rId1" Type="http://schemas.openxmlformats.org/officeDocument/2006/relationships/hyperlink" Target="http://ec.europa.eu/environment/gpp/helpdesk.htm"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MJ31"/>
  <sheetViews>
    <sheetView topLeftCell="A37" zoomScaleNormal="100" workbookViewId="0">
      <selection activeCell="B8" sqref="B8"/>
    </sheetView>
  </sheetViews>
  <sheetFormatPr defaultColWidth="8.90625" defaultRowHeight="13.8" x14ac:dyDescent="0.25"/>
  <cols>
    <col min="1" max="1" width="3.90625" style="1" customWidth="1"/>
    <col min="2" max="2" width="114.453125" style="2" customWidth="1"/>
    <col min="3" max="3" width="6" style="1" customWidth="1"/>
    <col min="4" max="4" width="77.08984375" style="1" customWidth="1"/>
    <col min="5" max="1016" width="10.6328125" style="1" customWidth="1"/>
    <col min="1017" max="1025" width="8.90625" customWidth="1"/>
  </cols>
  <sheetData>
    <row r="1" spans="2:1024" s="3" customFormat="1" ht="60" x14ac:dyDescent="0.5">
      <c r="B1" s="300" t="s">
        <v>25</v>
      </c>
    </row>
    <row r="2" spans="2:1024" s="4" customFormat="1" ht="44.1" customHeight="1" x14ac:dyDescent="0.2">
      <c r="B2" s="5" t="s">
        <v>26</v>
      </c>
    </row>
    <row r="3" spans="2:1024" s="6" customFormat="1" ht="21" customHeight="1" x14ac:dyDescent="0.2">
      <c r="B3" s="7" t="s">
        <v>27</v>
      </c>
      <c r="D3" s="8"/>
      <c r="AMC3" s="9"/>
      <c r="AMD3" s="9"/>
      <c r="AME3" s="9"/>
      <c r="AMF3" s="9"/>
      <c r="AMG3" s="9"/>
      <c r="AMH3" s="9"/>
      <c r="AMI3" s="9"/>
      <c r="AMJ3" s="9"/>
    </row>
    <row r="4" spans="2:1024" ht="138" x14ac:dyDescent="0.25">
      <c r="B4" s="173" t="s">
        <v>28</v>
      </c>
      <c r="D4" s="2"/>
    </row>
    <row r="5" spans="2:1024" ht="21" customHeight="1" x14ac:dyDescent="0.25">
      <c r="B5" s="7" t="s">
        <v>29</v>
      </c>
      <c r="D5" s="2"/>
    </row>
    <row r="6" spans="2:1024" x14ac:dyDescent="0.25">
      <c r="B6" s="10" t="s">
        <v>30</v>
      </c>
      <c r="D6" s="2"/>
    </row>
    <row r="7" spans="2:1024" x14ac:dyDescent="0.25">
      <c r="B7" s="10" t="s">
        <v>31</v>
      </c>
      <c r="D7" s="2"/>
    </row>
    <row r="8" spans="2:1024" ht="82.8" x14ac:dyDescent="0.25">
      <c r="B8" s="173" t="s">
        <v>32</v>
      </c>
      <c r="D8" s="2"/>
    </row>
    <row r="9" spans="2:1024" ht="41.4" x14ac:dyDescent="0.25">
      <c r="B9" s="130" t="s">
        <v>33</v>
      </c>
      <c r="D9" s="2"/>
    </row>
    <row r="10" spans="2:1024" ht="41.4" x14ac:dyDescent="0.25">
      <c r="B10" s="173" t="s">
        <v>34</v>
      </c>
      <c r="D10" s="2"/>
    </row>
    <row r="11" spans="2:1024" ht="41.4" x14ac:dyDescent="0.25">
      <c r="B11" s="173" t="s">
        <v>35</v>
      </c>
      <c r="D11" s="2"/>
    </row>
    <row r="12" spans="2:1024" ht="45.15" customHeight="1" x14ac:dyDescent="0.25">
      <c r="B12" s="131" t="s">
        <v>36</v>
      </c>
      <c r="D12" s="170"/>
    </row>
    <row r="13" spans="2:1024" x14ac:dyDescent="0.25">
      <c r="B13" s="130" t="s">
        <v>37</v>
      </c>
      <c r="D13" s="2"/>
    </row>
    <row r="14" spans="2:1024" ht="87" customHeight="1" x14ac:dyDescent="0.25">
      <c r="B14" s="174" t="s">
        <v>38</v>
      </c>
      <c r="D14" s="11"/>
    </row>
    <row r="15" spans="2:1024" ht="16.8" x14ac:dyDescent="0.25">
      <c r="B15" s="7" t="s">
        <v>39</v>
      </c>
      <c r="D15" s="2"/>
    </row>
    <row r="16" spans="2:1024" ht="86.1" customHeight="1" x14ac:dyDescent="0.25">
      <c r="B16" s="173" t="s">
        <v>40</v>
      </c>
      <c r="D16" s="11"/>
    </row>
    <row r="17" spans="2:1024" x14ac:dyDescent="0.25">
      <c r="B17" s="255" t="s">
        <v>41</v>
      </c>
    </row>
    <row r="18" spans="2:1024" x14ac:dyDescent="0.25">
      <c r="B18" s="255" t="s">
        <v>42</v>
      </c>
    </row>
    <row r="19" spans="2:1024" x14ac:dyDescent="0.25">
      <c r="B19" s="255" t="s">
        <v>43</v>
      </c>
    </row>
    <row r="20" spans="2:1024" x14ac:dyDescent="0.25">
      <c r="B20" s="255" t="s">
        <v>44</v>
      </c>
    </row>
    <row r="21" spans="2:1024" x14ac:dyDescent="0.25">
      <c r="B21" s="255"/>
    </row>
    <row r="22" spans="2:1024" ht="177" customHeight="1" x14ac:dyDescent="0.25">
      <c r="B22" s="130" t="s">
        <v>45</v>
      </c>
      <c r="D22" s="11"/>
    </row>
    <row r="23" spans="2:1024" ht="69" customHeight="1" x14ac:dyDescent="0.25">
      <c r="B23" s="173" t="s">
        <v>46</v>
      </c>
      <c r="D23" s="11"/>
    </row>
    <row r="24" spans="2:1024" ht="32.1" customHeight="1" x14ac:dyDescent="0.25">
      <c r="B24" s="173" t="s">
        <v>47</v>
      </c>
      <c r="D24" s="11"/>
    </row>
    <row r="25" spans="2:1024" x14ac:dyDescent="0.25">
      <c r="B25" s="312" t="s">
        <v>48</v>
      </c>
    </row>
    <row r="26" spans="2:1024" ht="48" customHeight="1" thickBot="1" x14ac:dyDescent="0.3"/>
    <row r="27" spans="2:1024" s="12" customFormat="1" ht="52.2" x14ac:dyDescent="0.2">
      <c r="B27" s="139" t="s">
        <v>49</v>
      </c>
      <c r="AMC27" s="13"/>
      <c r="AMD27" s="13"/>
      <c r="AME27" s="13"/>
      <c r="AMF27" s="13"/>
      <c r="AMG27" s="13"/>
      <c r="AMH27" s="13"/>
      <c r="AMI27" s="13"/>
      <c r="AMJ27" s="13"/>
    </row>
    <row r="28" spans="2:1024" s="12" customFormat="1" ht="14.4" thickBot="1" x14ac:dyDescent="0.25">
      <c r="B28" s="140" t="s">
        <v>50</v>
      </c>
      <c r="AMC28" s="13"/>
      <c r="AMD28" s="13"/>
      <c r="AME28" s="13"/>
      <c r="AMF28" s="13"/>
      <c r="AMG28" s="13"/>
      <c r="AMH28" s="13"/>
      <c r="AMI28" s="13"/>
      <c r="AMJ28" s="13"/>
    </row>
    <row r="31" spans="2:1024" ht="164.1" customHeight="1" x14ac:dyDescent="0.25">
      <c r="B31" s="14"/>
    </row>
  </sheetData>
  <hyperlinks>
    <hyperlink ref="B28" r:id="rId1" display="http://ec.europa.eu/environment/gpp/helpdesk.htm _x000a_" xr:uid="{00000000-0004-0000-0000-000000000000}"/>
    <hyperlink ref="B25" r:id="rId2" display="http://ec.europa.eu/environment/gpp/lcc.htm" xr:uid="{00000000-0004-0000-0000-000001000000}"/>
  </hyperlinks>
  <pageMargins left="0.75" right="0.75" top="1" bottom="1" header="0.51180555555555496" footer="0.51180555555555496"/>
  <pageSetup scale="68" firstPageNumber="0" orientation="portrait" horizontalDpi="300" verticalDpi="300" r:id="rId3"/>
  <colBreaks count="1" manualBreakCount="1">
    <brk id="2" max="1048575" man="1"/>
  </colBreaks>
  <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MY197"/>
  <sheetViews>
    <sheetView topLeftCell="A169" zoomScaleNormal="100" workbookViewId="0">
      <selection activeCell="D17" sqref="D17"/>
    </sheetView>
  </sheetViews>
  <sheetFormatPr defaultColWidth="8.90625" defaultRowHeight="13.2" outlineLevelRow="1" outlineLevelCol="1" x14ac:dyDescent="0.25"/>
  <cols>
    <col min="1" max="2" width="3.90625" style="15" customWidth="1"/>
    <col min="3" max="3" width="71.08984375" style="16" customWidth="1"/>
    <col min="4" max="4" width="23.6328125" style="27" customWidth="1"/>
    <col min="5" max="5" width="20.6328125" style="17" customWidth="1"/>
    <col min="6" max="6" width="4.36328125" style="17" customWidth="1"/>
    <col min="7" max="7" width="20.90625" style="17" customWidth="1"/>
    <col min="8" max="8" width="4.36328125" style="17" customWidth="1" outlineLevel="1"/>
    <col min="9" max="9" width="20.90625" style="17" customWidth="1" outlineLevel="1"/>
    <col min="10" max="10" width="4.36328125" style="17" customWidth="1" outlineLevel="1"/>
    <col min="11" max="11" width="20.90625" style="17" customWidth="1" outlineLevel="1"/>
    <col min="12" max="12" width="4.36328125" style="17" customWidth="1" outlineLevel="1"/>
    <col min="13" max="13" width="20.90625" style="17" customWidth="1" outlineLevel="1"/>
    <col min="14" max="14" width="4.36328125" style="17" customWidth="1" outlineLevel="1"/>
    <col min="15" max="15" width="20.90625" style="17" customWidth="1" outlineLevel="1"/>
    <col min="16" max="16" width="4.36328125" style="17" customWidth="1" outlineLevel="1"/>
    <col min="17" max="17" width="20.90625" style="17" customWidth="1" outlineLevel="1"/>
    <col min="18" max="18" width="4.36328125" style="17" customWidth="1" outlineLevel="1"/>
    <col min="19" max="19" width="20.90625" style="17" customWidth="1" outlineLevel="1"/>
    <col min="20" max="20" width="4.36328125" style="17" customWidth="1" outlineLevel="1"/>
    <col min="21" max="21" width="20.90625" style="17" customWidth="1" outlineLevel="1"/>
    <col min="22" max="22" width="4.36328125" style="17" customWidth="1" outlineLevel="1"/>
    <col min="23" max="23" width="20.90625" style="17" customWidth="1" outlineLevel="1"/>
    <col min="24" max="24" width="6" style="15" customWidth="1"/>
    <col min="25" max="25" width="3.90625" style="15" customWidth="1"/>
    <col min="26" max="1039" width="10.6328125" style="15" customWidth="1"/>
    <col min="1040" max="1042" width="8.90625" customWidth="1"/>
  </cols>
  <sheetData>
    <row r="1" spans="2:24" s="18" customFormat="1" ht="45.15" customHeight="1" x14ac:dyDescent="0.45">
      <c r="B1" s="18" t="s">
        <v>384</v>
      </c>
      <c r="D1" s="233"/>
      <c r="E1" s="19"/>
      <c r="F1" s="19"/>
      <c r="G1" s="19"/>
      <c r="H1" s="19"/>
      <c r="I1" s="19"/>
      <c r="J1" s="19"/>
      <c r="K1" s="19"/>
      <c r="L1" s="19"/>
      <c r="M1" s="19"/>
      <c r="N1" s="19"/>
      <c r="O1" s="19"/>
      <c r="P1" s="19"/>
      <c r="Q1" s="19"/>
      <c r="R1" s="19"/>
      <c r="S1" s="19"/>
      <c r="T1" s="19"/>
      <c r="U1" s="19"/>
      <c r="V1" s="19"/>
      <c r="W1" s="19"/>
    </row>
    <row r="2" spans="2:24" s="20" customFormat="1" ht="30.9" customHeight="1" x14ac:dyDescent="0.25">
      <c r="B2" s="175" t="s">
        <v>51</v>
      </c>
      <c r="C2" s="175"/>
      <c r="D2" s="27"/>
      <c r="E2" s="22"/>
      <c r="F2" s="22"/>
      <c r="G2" s="22"/>
      <c r="H2" s="22"/>
      <c r="I2" s="22"/>
      <c r="J2" s="22"/>
      <c r="K2" s="22"/>
      <c r="L2" s="22"/>
      <c r="M2" s="22"/>
      <c r="N2" s="22"/>
      <c r="O2" s="22"/>
      <c r="P2" s="22"/>
      <c r="Q2" s="22"/>
      <c r="R2" s="22"/>
      <c r="S2" s="22"/>
      <c r="T2" s="22"/>
      <c r="U2" s="22"/>
      <c r="V2" s="22"/>
      <c r="W2" s="22"/>
    </row>
    <row r="3" spans="2:24" s="20" customFormat="1" ht="23.25" customHeight="1" x14ac:dyDescent="0.25">
      <c r="B3" s="23" t="s">
        <v>52</v>
      </c>
      <c r="C3" s="23"/>
      <c r="D3" s="24"/>
      <c r="E3" s="25"/>
      <c r="F3" s="25"/>
      <c r="G3" s="25"/>
      <c r="H3" s="25"/>
      <c r="I3" s="25"/>
      <c r="J3" s="25"/>
      <c r="K3" s="25"/>
      <c r="L3" s="25"/>
      <c r="M3" s="25"/>
      <c r="N3" s="25"/>
      <c r="O3" s="25"/>
      <c r="P3" s="25"/>
      <c r="Q3" s="25"/>
      <c r="R3" s="25"/>
      <c r="S3" s="25"/>
      <c r="T3" s="25"/>
      <c r="U3" s="25"/>
      <c r="V3" s="25"/>
      <c r="W3" s="25"/>
      <c r="X3" s="26"/>
    </row>
    <row r="4" spans="2:24" s="20" customFormat="1" ht="14.1" customHeight="1" x14ac:dyDescent="0.25">
      <c r="B4" s="217"/>
      <c r="C4" s="196"/>
      <c r="D4" s="27"/>
      <c r="E4" s="22"/>
      <c r="F4" s="22"/>
      <c r="G4" s="22"/>
      <c r="H4" s="22"/>
      <c r="I4" s="22"/>
      <c r="J4" s="22"/>
      <c r="K4" s="22"/>
      <c r="L4" s="22"/>
      <c r="M4" s="22"/>
      <c r="N4" s="22"/>
      <c r="O4" s="22"/>
      <c r="P4" s="22"/>
      <c r="Q4" s="22"/>
      <c r="R4" s="22"/>
      <c r="S4" s="22"/>
      <c r="T4" s="22"/>
      <c r="U4" s="22"/>
      <c r="V4" s="22"/>
      <c r="W4" s="22"/>
      <c r="X4" s="28"/>
    </row>
    <row r="5" spans="2:24" s="20" customFormat="1" ht="14.1" customHeight="1" x14ac:dyDescent="0.25">
      <c r="B5" s="217"/>
      <c r="C5" s="197" t="s">
        <v>170</v>
      </c>
      <c r="D5" s="27"/>
      <c r="E5" s="22"/>
      <c r="F5" s="22"/>
      <c r="G5" s="22"/>
      <c r="H5" s="22"/>
      <c r="I5" s="22"/>
      <c r="J5" s="22"/>
      <c r="K5" s="22"/>
      <c r="L5" s="22"/>
      <c r="M5" s="22"/>
      <c r="N5" s="22"/>
      <c r="O5" s="22"/>
      <c r="P5" s="22"/>
      <c r="Q5" s="22"/>
      <c r="R5" s="22"/>
      <c r="S5" s="22"/>
      <c r="T5" s="22"/>
      <c r="U5" s="22"/>
      <c r="V5" s="22"/>
      <c r="W5" s="22"/>
      <c r="X5" s="28"/>
    </row>
    <row r="6" spans="2:24" s="37" customFormat="1" ht="14.4" x14ac:dyDescent="0.2">
      <c r="B6" s="264" t="s">
        <v>20</v>
      </c>
      <c r="C6" s="37" t="s">
        <v>352</v>
      </c>
      <c r="D6" s="38"/>
      <c r="E6" s="248" t="s">
        <v>296</v>
      </c>
      <c r="F6" s="249"/>
      <c r="G6" s="248" t="s">
        <v>296</v>
      </c>
      <c r="H6" s="249"/>
      <c r="I6" s="248" t="s">
        <v>296</v>
      </c>
      <c r="J6" s="249"/>
      <c r="K6" s="248" t="s">
        <v>296</v>
      </c>
      <c r="L6" s="249"/>
      <c r="M6" s="248" t="s">
        <v>296</v>
      </c>
      <c r="N6" s="249"/>
      <c r="O6" s="248" t="s">
        <v>296</v>
      </c>
      <c r="P6" s="249"/>
      <c r="Q6" s="248" t="s">
        <v>296</v>
      </c>
      <c r="R6" s="249"/>
      <c r="S6" s="248" t="s">
        <v>296</v>
      </c>
      <c r="T6" s="249"/>
      <c r="U6" s="248" t="s">
        <v>296</v>
      </c>
      <c r="V6" s="249"/>
      <c r="W6" s="248" t="s">
        <v>296</v>
      </c>
      <c r="X6" s="247"/>
    </row>
    <row r="7" spans="2:24" s="37" customFormat="1" ht="14.4" x14ac:dyDescent="0.2">
      <c r="B7" s="264" t="s">
        <v>20</v>
      </c>
      <c r="C7" s="37" t="s">
        <v>374</v>
      </c>
      <c r="D7" s="38"/>
      <c r="E7" s="248"/>
      <c r="F7" s="249"/>
      <c r="G7" s="248"/>
      <c r="H7" s="249"/>
      <c r="I7" s="248"/>
      <c r="J7" s="249"/>
      <c r="K7" s="248"/>
      <c r="L7" s="249"/>
      <c r="M7" s="248"/>
      <c r="N7" s="249"/>
      <c r="O7" s="248"/>
      <c r="P7" s="249"/>
      <c r="Q7" s="248"/>
      <c r="R7" s="249"/>
      <c r="S7" s="248"/>
      <c r="T7" s="249"/>
      <c r="U7" s="248"/>
      <c r="V7" s="249"/>
      <c r="W7" s="248"/>
      <c r="X7" s="247"/>
    </row>
    <row r="8" spans="2:24" s="20" customFormat="1" ht="14.1" customHeight="1" x14ac:dyDescent="0.3">
      <c r="B8" s="246" t="s">
        <v>20</v>
      </c>
      <c r="C8" s="20" t="s">
        <v>375</v>
      </c>
      <c r="D8" s="27" t="s">
        <v>53</v>
      </c>
      <c r="E8" s="29"/>
      <c r="F8" s="30"/>
      <c r="G8" s="29"/>
      <c r="H8" s="30"/>
      <c r="I8" s="29"/>
      <c r="J8" s="30"/>
      <c r="K8" s="29"/>
      <c r="L8" s="30"/>
      <c r="M8" s="29"/>
      <c r="N8" s="30"/>
      <c r="O8" s="29"/>
      <c r="P8" s="30"/>
      <c r="Q8" s="29"/>
      <c r="R8" s="30"/>
      <c r="S8" s="29"/>
      <c r="T8" s="30"/>
      <c r="U8" s="29"/>
      <c r="V8" s="30"/>
      <c r="W8" s="29"/>
      <c r="X8" s="28"/>
    </row>
    <row r="9" spans="2:24" s="37" customFormat="1" ht="14.4" x14ac:dyDescent="0.2">
      <c r="B9" s="217"/>
      <c r="D9" s="38"/>
      <c r="E9" s="108"/>
      <c r="F9" s="249"/>
      <c r="G9" s="108"/>
      <c r="H9" s="249"/>
      <c r="I9" s="108"/>
      <c r="J9" s="249"/>
      <c r="K9" s="108"/>
      <c r="L9" s="249"/>
      <c r="M9" s="108"/>
      <c r="N9" s="249"/>
      <c r="O9" s="108"/>
      <c r="P9" s="249"/>
      <c r="Q9" s="108"/>
      <c r="R9" s="249"/>
      <c r="S9" s="108"/>
      <c r="T9" s="249"/>
      <c r="U9" s="108"/>
      <c r="V9" s="249"/>
      <c r="W9" s="108"/>
      <c r="X9" s="247"/>
    </row>
    <row r="10" spans="2:24" s="20" customFormat="1" ht="20.100000000000001" customHeight="1" x14ac:dyDescent="0.25">
      <c r="B10" s="217"/>
      <c r="C10" s="197" t="s">
        <v>376</v>
      </c>
      <c r="D10" s="27"/>
      <c r="E10" s="22"/>
      <c r="F10" s="22"/>
      <c r="G10" s="22"/>
      <c r="H10" s="22"/>
      <c r="I10" s="22"/>
      <c r="J10" s="22"/>
      <c r="K10" s="22"/>
      <c r="L10" s="22"/>
      <c r="M10" s="22"/>
      <c r="N10" s="22"/>
      <c r="O10" s="22"/>
      <c r="P10" s="22"/>
      <c r="Q10" s="22"/>
      <c r="R10" s="22"/>
      <c r="S10" s="22"/>
      <c r="T10" s="22"/>
      <c r="U10" s="22"/>
      <c r="V10" s="22"/>
      <c r="W10" s="22"/>
      <c r="X10" s="28"/>
    </row>
    <row r="11" spans="2:24" s="20" customFormat="1" ht="14.1" customHeight="1" x14ac:dyDescent="0.3">
      <c r="B11" s="216"/>
      <c r="C11" s="20" t="s">
        <v>207</v>
      </c>
      <c r="D11" s="27"/>
      <c r="E11" s="29" t="s">
        <v>296</v>
      </c>
      <c r="F11" s="30"/>
      <c r="G11" s="31" t="str">
        <f>IF($E11="","",$E11)</f>
        <v>[KLIKNIJ, ABY WYBRAĆ]</v>
      </c>
      <c r="H11" s="30"/>
      <c r="I11" s="31" t="str">
        <f>IF($E11="","",$E11)</f>
        <v>[KLIKNIJ, ABY WYBRAĆ]</v>
      </c>
      <c r="J11" s="30"/>
      <c r="K11" s="31" t="str">
        <f>IF($E11="","",$E11)</f>
        <v>[KLIKNIJ, ABY WYBRAĆ]</v>
      </c>
      <c r="L11" s="30"/>
      <c r="M11" s="31" t="str">
        <f>IF($E11="","",$E11)</f>
        <v>[KLIKNIJ, ABY WYBRAĆ]</v>
      </c>
      <c r="N11" s="30"/>
      <c r="O11" s="31" t="str">
        <f>IF($E11="","",$E11)</f>
        <v>[KLIKNIJ, ABY WYBRAĆ]</v>
      </c>
      <c r="P11" s="30"/>
      <c r="Q11" s="31" t="str">
        <f>IF($E11="","",$E11)</f>
        <v>[KLIKNIJ, ABY WYBRAĆ]</v>
      </c>
      <c r="R11" s="30"/>
      <c r="S11" s="31" t="str">
        <f>IF($E11="","",$E11)</f>
        <v>[KLIKNIJ, ABY WYBRAĆ]</v>
      </c>
      <c r="T11" s="30"/>
      <c r="U11" s="31" t="str">
        <f>IF($E11="","",$E11)</f>
        <v>[KLIKNIJ, ABY WYBRAĆ]</v>
      </c>
      <c r="V11" s="30"/>
      <c r="W11" s="31" t="str">
        <f>IF($E11="","",$E11)</f>
        <v>[KLIKNIJ, ABY WYBRAĆ]</v>
      </c>
      <c r="X11" s="28"/>
    </row>
    <row r="12" spans="2:24" s="20" customFormat="1" ht="14.1" customHeight="1" x14ac:dyDescent="0.3">
      <c r="B12" s="216"/>
      <c r="C12" s="20" t="s">
        <v>209</v>
      </c>
      <c r="D12" s="27"/>
      <c r="E12" s="31" t="str">
        <f>LOOKUP(E11,Dane_referencyjne!B5:B33,Dane_referencyjne!C5:C33)</f>
        <v/>
      </c>
      <c r="F12" s="30"/>
      <c r="G12" s="31" t="str">
        <f>$E12</f>
        <v/>
      </c>
      <c r="H12" s="30"/>
      <c r="I12" s="31" t="str">
        <f>$E12</f>
        <v/>
      </c>
      <c r="J12" s="30"/>
      <c r="K12" s="31" t="str">
        <f>$E12</f>
        <v/>
      </c>
      <c r="L12" s="30"/>
      <c r="M12" s="31" t="str">
        <f>$E12</f>
        <v/>
      </c>
      <c r="N12" s="30"/>
      <c r="O12" s="31" t="str">
        <f>$E12</f>
        <v/>
      </c>
      <c r="P12" s="30"/>
      <c r="Q12" s="31" t="str">
        <f>$E12</f>
        <v/>
      </c>
      <c r="R12" s="30"/>
      <c r="S12" s="31" t="str">
        <f>$E12</f>
        <v/>
      </c>
      <c r="T12" s="30"/>
      <c r="U12" s="31" t="str">
        <f>$E12</f>
        <v/>
      </c>
      <c r="V12" s="30"/>
      <c r="W12" s="31" t="str">
        <f>$E12</f>
        <v/>
      </c>
      <c r="X12" s="28"/>
    </row>
    <row r="13" spans="2:24" s="20" customFormat="1" ht="14.1" customHeight="1" x14ac:dyDescent="0.3">
      <c r="B13" s="264" t="s">
        <v>20</v>
      </c>
      <c r="C13" s="20" t="s">
        <v>377</v>
      </c>
      <c r="D13" s="27" t="s">
        <v>54</v>
      </c>
      <c r="E13" s="304"/>
      <c r="F13" s="33"/>
      <c r="G13" s="31">
        <f>$E13</f>
        <v>0</v>
      </c>
      <c r="H13" s="33"/>
      <c r="I13" s="31">
        <f>$E13</f>
        <v>0</v>
      </c>
      <c r="J13" s="33"/>
      <c r="K13" s="31">
        <f>$E13</f>
        <v>0</v>
      </c>
      <c r="L13" s="33"/>
      <c r="M13" s="31">
        <f>$E13</f>
        <v>0</v>
      </c>
      <c r="N13" s="33"/>
      <c r="O13" s="31">
        <f>$E13</f>
        <v>0</v>
      </c>
      <c r="P13" s="33"/>
      <c r="Q13" s="31">
        <f>$E13</f>
        <v>0</v>
      </c>
      <c r="R13" s="33"/>
      <c r="S13" s="31">
        <f>$E13</f>
        <v>0</v>
      </c>
      <c r="T13" s="33"/>
      <c r="U13" s="31">
        <f>$E13</f>
        <v>0</v>
      </c>
      <c r="V13" s="33"/>
      <c r="W13" s="31">
        <f>$E13</f>
        <v>0</v>
      </c>
      <c r="X13" s="28"/>
    </row>
    <row r="14" spans="2:24" s="20" customFormat="1" ht="14.1" customHeight="1" x14ac:dyDescent="0.25">
      <c r="B14" s="264" t="s">
        <v>20</v>
      </c>
      <c r="C14" s="20" t="s">
        <v>378</v>
      </c>
      <c r="D14" s="27" t="s">
        <v>0</v>
      </c>
      <c r="E14" s="306"/>
      <c r="F14" s="34"/>
      <c r="G14" s="305">
        <f>$E14</f>
        <v>0</v>
      </c>
      <c r="H14" s="34"/>
      <c r="I14" s="305">
        <f>$E14</f>
        <v>0</v>
      </c>
      <c r="J14" s="34"/>
      <c r="K14" s="305">
        <f>$E14</f>
        <v>0</v>
      </c>
      <c r="L14" s="34"/>
      <c r="M14" s="305">
        <f>$E14</f>
        <v>0</v>
      </c>
      <c r="N14" s="34"/>
      <c r="O14" s="305">
        <f>$E14</f>
        <v>0</v>
      </c>
      <c r="P14" s="34"/>
      <c r="Q14" s="305">
        <f>$E14</f>
        <v>0</v>
      </c>
      <c r="R14" s="34"/>
      <c r="S14" s="305">
        <f>$E14</f>
        <v>0</v>
      </c>
      <c r="T14" s="34"/>
      <c r="U14" s="305">
        <f>$E14</f>
        <v>0</v>
      </c>
      <c r="V14" s="34"/>
      <c r="W14" s="305">
        <f>$E14</f>
        <v>0</v>
      </c>
      <c r="X14" s="28"/>
    </row>
    <row r="15" spans="2:24" s="20" customFormat="1" ht="14.1" customHeight="1" x14ac:dyDescent="0.25">
      <c r="B15" s="216"/>
      <c r="D15" s="27"/>
      <c r="E15" s="34"/>
      <c r="F15" s="34"/>
      <c r="G15" s="34"/>
      <c r="H15" s="34"/>
      <c r="I15" s="34"/>
      <c r="J15" s="34"/>
      <c r="K15" s="34"/>
      <c r="L15" s="34"/>
      <c r="M15" s="34"/>
      <c r="N15" s="34"/>
      <c r="O15" s="34"/>
      <c r="P15" s="34"/>
      <c r="Q15" s="34"/>
      <c r="R15" s="34"/>
      <c r="S15" s="34"/>
      <c r="T15" s="34"/>
      <c r="U15" s="34"/>
      <c r="V15" s="34"/>
      <c r="W15" s="34"/>
      <c r="X15" s="28"/>
    </row>
    <row r="16" spans="2:24" s="37" customFormat="1" ht="27.6" x14ac:dyDescent="0.2">
      <c r="B16" s="219"/>
      <c r="C16" s="199" t="s">
        <v>55</v>
      </c>
      <c r="D16" s="38"/>
      <c r="E16" s="39"/>
      <c r="F16" s="39"/>
      <c r="G16" s="39"/>
      <c r="H16" s="39"/>
      <c r="I16" s="39"/>
      <c r="J16" s="39"/>
      <c r="K16" s="39"/>
      <c r="L16" s="39"/>
      <c r="M16" s="39"/>
      <c r="N16" s="39"/>
      <c r="O16" s="39"/>
      <c r="P16" s="39"/>
      <c r="Q16" s="39"/>
      <c r="R16" s="39"/>
      <c r="S16" s="39"/>
      <c r="T16" s="39"/>
      <c r="U16" s="39"/>
      <c r="V16" s="39"/>
      <c r="W16" s="39"/>
      <c r="X16" s="40"/>
    </row>
    <row r="17" spans="2:24" s="20" customFormat="1" ht="27.6" x14ac:dyDescent="0.25">
      <c r="B17" s="216"/>
      <c r="C17" s="37" t="s">
        <v>56</v>
      </c>
      <c r="D17" s="35" t="s">
        <v>57</v>
      </c>
      <c r="E17" s="302"/>
      <c r="F17" s="34"/>
      <c r="G17" s="144">
        <f>$E17</f>
        <v>0</v>
      </c>
      <c r="H17" s="34"/>
      <c r="I17" s="144">
        <f>$E17</f>
        <v>0</v>
      </c>
      <c r="J17" s="34"/>
      <c r="K17" s="144">
        <f>$E17</f>
        <v>0</v>
      </c>
      <c r="L17" s="34"/>
      <c r="M17" s="144">
        <f>$E17</f>
        <v>0</v>
      </c>
      <c r="N17" s="34"/>
      <c r="O17" s="144">
        <f>$E17</f>
        <v>0</v>
      </c>
      <c r="P17" s="34"/>
      <c r="Q17" s="144">
        <f>$E17</f>
        <v>0</v>
      </c>
      <c r="R17" s="34"/>
      <c r="S17" s="144">
        <f>$E17</f>
        <v>0</v>
      </c>
      <c r="T17" s="34"/>
      <c r="U17" s="144">
        <f>$E17</f>
        <v>0</v>
      </c>
      <c r="V17" s="34"/>
      <c r="W17" s="144">
        <f>$E17</f>
        <v>0</v>
      </c>
      <c r="X17" s="28"/>
    </row>
    <row r="18" spans="2:24" s="20" customFormat="1" ht="14.1" customHeight="1" x14ac:dyDescent="0.25">
      <c r="B18" s="264" t="s">
        <v>20</v>
      </c>
      <c r="C18" s="20" t="s">
        <v>58</v>
      </c>
      <c r="D18" s="27" t="s">
        <v>0</v>
      </c>
      <c r="E18" s="306"/>
      <c r="F18" s="34"/>
      <c r="G18" s="305">
        <f>$E18</f>
        <v>0</v>
      </c>
      <c r="H18" s="34"/>
      <c r="I18" s="305">
        <f>$E18</f>
        <v>0</v>
      </c>
      <c r="J18" s="34"/>
      <c r="K18" s="305">
        <f>$E18</f>
        <v>0</v>
      </c>
      <c r="L18" s="34"/>
      <c r="M18" s="305">
        <f>$E18</f>
        <v>0</v>
      </c>
      <c r="N18" s="34"/>
      <c r="O18" s="305">
        <f>$E18</f>
        <v>0</v>
      </c>
      <c r="P18" s="34"/>
      <c r="Q18" s="305">
        <f>$E18</f>
        <v>0</v>
      </c>
      <c r="R18" s="34"/>
      <c r="S18" s="305">
        <f>$E18</f>
        <v>0</v>
      </c>
      <c r="T18" s="34"/>
      <c r="U18" s="305">
        <f>$E18</f>
        <v>0</v>
      </c>
      <c r="V18" s="34"/>
      <c r="W18" s="305">
        <f>$E18</f>
        <v>0</v>
      </c>
      <c r="X18" s="28"/>
    </row>
    <row r="19" spans="2:24" s="301" customFormat="1" ht="14.1" customHeight="1" x14ac:dyDescent="0.2">
      <c r="B19" s="308"/>
      <c r="D19" s="146"/>
      <c r="E19" s="146"/>
      <c r="F19" s="146"/>
      <c r="G19" s="146"/>
      <c r="H19" s="146"/>
      <c r="I19" s="146"/>
      <c r="J19" s="146"/>
      <c r="K19" s="146"/>
      <c r="L19" s="146"/>
      <c r="M19" s="146"/>
      <c r="N19" s="146"/>
      <c r="O19" s="146"/>
      <c r="P19" s="146"/>
      <c r="Q19" s="146"/>
      <c r="R19" s="146"/>
      <c r="S19" s="146"/>
      <c r="T19" s="146"/>
      <c r="U19" s="146"/>
      <c r="V19" s="146"/>
      <c r="W19" s="146"/>
      <c r="X19" s="309"/>
    </row>
    <row r="20" spans="2:24" s="37" customFormat="1" ht="13.8" x14ac:dyDescent="0.2">
      <c r="B20" s="265" t="s">
        <v>20</v>
      </c>
      <c r="C20" s="215" t="s">
        <v>59</v>
      </c>
      <c r="D20" s="38"/>
      <c r="E20" s="142" t="s">
        <v>296</v>
      </c>
      <c r="F20" s="108"/>
      <c r="G20" s="142" t="s">
        <v>296</v>
      </c>
      <c r="H20" s="108"/>
      <c r="I20" s="142" t="s">
        <v>296</v>
      </c>
      <c r="J20" s="108"/>
      <c r="K20" s="142" t="s">
        <v>296</v>
      </c>
      <c r="L20" s="108"/>
      <c r="M20" s="142" t="s">
        <v>296</v>
      </c>
      <c r="N20" s="108"/>
      <c r="O20" s="142" t="s">
        <v>296</v>
      </c>
      <c r="P20" s="108"/>
      <c r="Q20" s="142" t="s">
        <v>296</v>
      </c>
      <c r="R20" s="108"/>
      <c r="S20" s="142" t="s">
        <v>296</v>
      </c>
      <c r="T20" s="108"/>
      <c r="U20" s="142" t="s">
        <v>296</v>
      </c>
      <c r="V20" s="108"/>
      <c r="W20" s="142" t="s">
        <v>296</v>
      </c>
      <c r="X20" s="40"/>
    </row>
    <row r="21" spans="2:24" s="20" customFormat="1" ht="14.1" customHeight="1" x14ac:dyDescent="0.3">
      <c r="B21" s="265" t="s">
        <v>20</v>
      </c>
      <c r="C21" s="20" t="s">
        <v>60</v>
      </c>
      <c r="D21" s="27" t="s">
        <v>21</v>
      </c>
      <c r="E21" s="303"/>
      <c r="F21" s="30"/>
      <c r="G21" s="303"/>
      <c r="H21" s="30"/>
      <c r="I21" s="303"/>
      <c r="J21" s="30"/>
      <c r="K21" s="303"/>
      <c r="L21" s="30"/>
      <c r="M21" s="303"/>
      <c r="N21" s="30"/>
      <c r="O21" s="303"/>
      <c r="P21" s="30"/>
      <c r="Q21" s="303"/>
      <c r="R21" s="30"/>
      <c r="S21" s="303"/>
      <c r="T21" s="30"/>
      <c r="U21" s="303"/>
      <c r="V21" s="30"/>
      <c r="W21" s="303"/>
      <c r="X21" s="28"/>
    </row>
    <row r="22" spans="2:24" s="20" customFormat="1" ht="14.1" customHeight="1" x14ac:dyDescent="0.3">
      <c r="B22" s="216"/>
      <c r="D22" s="27"/>
      <c r="E22" s="27"/>
      <c r="F22" s="27"/>
      <c r="G22" s="27"/>
      <c r="H22" s="30"/>
      <c r="I22" s="27"/>
      <c r="J22" s="30"/>
      <c r="K22" s="27"/>
      <c r="L22" s="30"/>
      <c r="M22" s="27"/>
      <c r="N22" s="30"/>
      <c r="O22" s="27"/>
      <c r="P22" s="30"/>
      <c r="Q22" s="27"/>
      <c r="R22" s="30"/>
      <c r="S22" s="27"/>
      <c r="T22" s="30"/>
      <c r="U22" s="27"/>
      <c r="V22" s="30"/>
      <c r="W22" s="27"/>
      <c r="X22" s="28"/>
    </row>
    <row r="23" spans="2:24" s="20" customFormat="1" ht="13.8" outlineLevel="1" x14ac:dyDescent="0.25">
      <c r="B23" s="264" t="s">
        <v>20</v>
      </c>
      <c r="C23" s="200" t="s">
        <v>379</v>
      </c>
      <c r="D23" s="27"/>
      <c r="E23" s="141"/>
      <c r="F23" s="22"/>
      <c r="G23" s="141"/>
      <c r="H23" s="22"/>
      <c r="I23" s="141"/>
      <c r="J23" s="22"/>
      <c r="K23" s="141"/>
      <c r="L23" s="22"/>
      <c r="M23" s="141"/>
      <c r="N23" s="22"/>
      <c r="O23" s="141"/>
      <c r="P23" s="22"/>
      <c r="Q23" s="141"/>
      <c r="R23" s="22"/>
      <c r="S23" s="141"/>
      <c r="T23" s="22"/>
      <c r="U23" s="141"/>
      <c r="V23" s="22"/>
      <c r="W23" s="141"/>
      <c r="X23" s="36"/>
    </row>
    <row r="24" spans="2:24" s="20" customFormat="1" ht="14.1" customHeight="1" outlineLevel="1" x14ac:dyDescent="0.25">
      <c r="B24" s="220"/>
      <c r="C24" s="201" t="s">
        <v>65</v>
      </c>
      <c r="D24" s="146" t="s">
        <v>61</v>
      </c>
      <c r="E24" s="32"/>
      <c r="F24" s="34"/>
      <c r="G24" s="32"/>
      <c r="H24" s="34"/>
      <c r="I24" s="32"/>
      <c r="J24" s="34"/>
      <c r="K24" s="32"/>
      <c r="L24" s="34"/>
      <c r="M24" s="32"/>
      <c r="N24" s="34"/>
      <c r="O24" s="32"/>
      <c r="P24" s="34"/>
      <c r="Q24" s="32"/>
      <c r="R24" s="34"/>
      <c r="S24" s="32"/>
      <c r="T24" s="34"/>
      <c r="U24" s="32"/>
      <c r="V24" s="34"/>
      <c r="W24" s="32"/>
      <c r="X24" s="36"/>
    </row>
    <row r="25" spans="2:24" s="20" customFormat="1" ht="27.6" outlineLevel="1" x14ac:dyDescent="0.25">
      <c r="B25" s="220"/>
      <c r="C25" s="201" t="s">
        <v>66</v>
      </c>
      <c r="D25" s="146" t="s">
        <v>61</v>
      </c>
      <c r="E25" s="32"/>
      <c r="F25" s="34"/>
      <c r="G25" s="32"/>
      <c r="H25" s="34"/>
      <c r="I25" s="32"/>
      <c r="J25" s="34"/>
      <c r="K25" s="32"/>
      <c r="L25" s="34"/>
      <c r="M25" s="32"/>
      <c r="N25" s="34"/>
      <c r="O25" s="32"/>
      <c r="P25" s="34"/>
      <c r="Q25" s="32"/>
      <c r="R25" s="34"/>
      <c r="S25" s="32"/>
      <c r="T25" s="34"/>
      <c r="U25" s="32"/>
      <c r="V25" s="34"/>
      <c r="W25" s="32"/>
      <c r="X25" s="36"/>
    </row>
    <row r="26" spans="2:24" s="20" customFormat="1" ht="27.6" outlineLevel="1" x14ac:dyDescent="0.25">
      <c r="B26" s="220"/>
      <c r="C26" s="201" t="s">
        <v>62</v>
      </c>
      <c r="D26" s="146" t="s">
        <v>63</v>
      </c>
      <c r="E26" s="32"/>
      <c r="F26" s="34"/>
      <c r="G26" s="32"/>
      <c r="H26" s="34"/>
      <c r="I26" s="32"/>
      <c r="J26" s="34"/>
      <c r="K26" s="32"/>
      <c r="L26" s="34"/>
      <c r="M26" s="32"/>
      <c r="N26" s="34"/>
      <c r="O26" s="32"/>
      <c r="P26" s="34"/>
      <c r="Q26" s="32"/>
      <c r="R26" s="34"/>
      <c r="S26" s="32"/>
      <c r="T26" s="34"/>
      <c r="U26" s="32"/>
      <c r="V26" s="34"/>
      <c r="W26" s="32"/>
      <c r="X26" s="36"/>
    </row>
    <row r="27" spans="2:24" s="20" customFormat="1" ht="14.1" customHeight="1" x14ac:dyDescent="0.25">
      <c r="B27" s="217"/>
      <c r="C27" s="197"/>
      <c r="D27" s="27"/>
      <c r="E27" s="22"/>
      <c r="F27" s="22"/>
      <c r="G27" s="22"/>
      <c r="H27" s="22"/>
      <c r="I27" s="22"/>
      <c r="J27" s="22"/>
      <c r="K27" s="22"/>
      <c r="L27" s="22"/>
      <c r="M27" s="22"/>
      <c r="N27" s="22"/>
      <c r="O27" s="22"/>
      <c r="P27" s="22"/>
      <c r="Q27" s="22"/>
      <c r="R27" s="22"/>
      <c r="S27" s="22"/>
      <c r="T27" s="22"/>
      <c r="U27" s="22"/>
      <c r="V27" s="22"/>
      <c r="W27" s="22"/>
      <c r="X27" s="28"/>
    </row>
    <row r="28" spans="2:24" s="20" customFormat="1" ht="13.8" outlineLevel="1" x14ac:dyDescent="0.25">
      <c r="B28" s="220"/>
      <c r="C28" s="200" t="s">
        <v>64</v>
      </c>
      <c r="D28" s="27"/>
      <c r="E28" s="141"/>
      <c r="F28" s="22"/>
      <c r="G28" s="141"/>
      <c r="H28" s="22"/>
      <c r="I28" s="141"/>
      <c r="J28" s="22"/>
      <c r="K28" s="141"/>
      <c r="L28" s="22"/>
      <c r="M28" s="141"/>
      <c r="N28" s="22"/>
      <c r="O28" s="141"/>
      <c r="P28" s="22"/>
      <c r="Q28" s="141"/>
      <c r="R28" s="22"/>
      <c r="S28" s="141"/>
      <c r="T28" s="22"/>
      <c r="U28" s="141"/>
      <c r="V28" s="22"/>
      <c r="W28" s="141"/>
      <c r="X28" s="36"/>
    </row>
    <row r="29" spans="2:24" s="20" customFormat="1" ht="14.1" customHeight="1" outlineLevel="1" x14ac:dyDescent="0.25">
      <c r="B29" s="217"/>
      <c r="C29" s="201" t="s">
        <v>65</v>
      </c>
      <c r="D29" s="146" t="s">
        <v>63</v>
      </c>
      <c r="E29" s="32"/>
      <c r="F29" s="34"/>
      <c r="G29" s="32"/>
      <c r="H29" s="34"/>
      <c r="I29" s="32"/>
      <c r="J29" s="34"/>
      <c r="K29" s="32"/>
      <c r="L29" s="34"/>
      <c r="M29" s="32"/>
      <c r="N29" s="34"/>
      <c r="O29" s="32"/>
      <c r="P29" s="34"/>
      <c r="Q29" s="32"/>
      <c r="R29" s="34"/>
      <c r="S29" s="32"/>
      <c r="T29" s="34"/>
      <c r="U29" s="32"/>
      <c r="V29" s="34"/>
      <c r="W29" s="32"/>
      <c r="X29" s="36"/>
    </row>
    <row r="30" spans="2:24" s="20" customFormat="1" ht="27.6" outlineLevel="1" x14ac:dyDescent="0.25">
      <c r="B30" s="217"/>
      <c r="C30" s="201" t="s">
        <v>66</v>
      </c>
      <c r="D30" s="146" t="s">
        <v>63</v>
      </c>
      <c r="E30" s="32"/>
      <c r="F30" s="34"/>
      <c r="G30" s="32"/>
      <c r="H30" s="34"/>
      <c r="I30" s="32"/>
      <c r="J30" s="34"/>
      <c r="K30" s="32"/>
      <c r="L30" s="34"/>
      <c r="M30" s="32"/>
      <c r="N30" s="34"/>
      <c r="O30" s="32"/>
      <c r="P30" s="34"/>
      <c r="Q30" s="32"/>
      <c r="R30" s="34"/>
      <c r="S30" s="32"/>
      <c r="T30" s="34"/>
      <c r="U30" s="32"/>
      <c r="V30" s="34"/>
      <c r="W30" s="32"/>
      <c r="X30" s="36"/>
    </row>
    <row r="31" spans="2:24" s="20" customFormat="1" ht="27.6" outlineLevel="1" x14ac:dyDescent="0.25">
      <c r="B31" s="217"/>
      <c r="C31" s="201" t="s">
        <v>67</v>
      </c>
      <c r="D31" s="146" t="s">
        <v>63</v>
      </c>
      <c r="E31" s="32"/>
      <c r="F31" s="34"/>
      <c r="G31" s="32"/>
      <c r="H31" s="34"/>
      <c r="I31" s="32"/>
      <c r="J31" s="34"/>
      <c r="K31" s="32"/>
      <c r="L31" s="34"/>
      <c r="M31" s="32"/>
      <c r="N31" s="34"/>
      <c r="O31" s="32"/>
      <c r="P31" s="34"/>
      <c r="Q31" s="32"/>
      <c r="R31" s="34"/>
      <c r="S31" s="32"/>
      <c r="T31" s="34"/>
      <c r="U31" s="32"/>
      <c r="V31" s="34"/>
      <c r="W31" s="32"/>
      <c r="X31" s="36"/>
    </row>
    <row r="32" spans="2:24" s="20" customFormat="1" ht="14.1" customHeight="1" x14ac:dyDescent="0.25">
      <c r="B32" s="217"/>
      <c r="C32" s="197"/>
      <c r="D32" s="27"/>
      <c r="E32" s="22"/>
      <c r="F32" s="22"/>
      <c r="G32" s="22"/>
      <c r="H32" s="22"/>
      <c r="I32" s="22"/>
      <c r="J32" s="22"/>
      <c r="K32" s="22"/>
      <c r="L32" s="22"/>
      <c r="M32" s="22"/>
      <c r="N32" s="22"/>
      <c r="O32" s="22"/>
      <c r="P32" s="22"/>
      <c r="Q32" s="22"/>
      <c r="R32" s="22"/>
      <c r="S32" s="22"/>
      <c r="T32" s="22"/>
      <c r="U32" s="22"/>
      <c r="V32" s="22"/>
      <c r="W32" s="22"/>
      <c r="X32" s="28"/>
    </row>
    <row r="33" spans="2:24" s="20" customFormat="1" ht="13.8" outlineLevel="1" x14ac:dyDescent="0.25">
      <c r="B33" s="220"/>
      <c r="C33" s="200" t="s">
        <v>68</v>
      </c>
      <c r="D33" s="27"/>
      <c r="E33" s="141"/>
      <c r="F33" s="22"/>
      <c r="G33" s="141"/>
      <c r="H33" s="22"/>
      <c r="I33" s="141"/>
      <c r="J33" s="22"/>
      <c r="K33" s="141"/>
      <c r="L33" s="22"/>
      <c r="M33" s="141"/>
      <c r="N33" s="22"/>
      <c r="O33" s="141"/>
      <c r="P33" s="22"/>
      <c r="Q33" s="141"/>
      <c r="R33" s="22"/>
      <c r="S33" s="141"/>
      <c r="T33" s="22"/>
      <c r="U33" s="141"/>
      <c r="V33" s="22"/>
      <c r="W33" s="141"/>
      <c r="X33" s="36"/>
    </row>
    <row r="34" spans="2:24" s="20" customFormat="1" ht="14.1" customHeight="1" outlineLevel="1" x14ac:dyDescent="0.25">
      <c r="B34" s="217"/>
      <c r="C34" s="201" t="s">
        <v>65</v>
      </c>
      <c r="D34" s="146" t="s">
        <v>63</v>
      </c>
      <c r="E34" s="32"/>
      <c r="F34" s="34"/>
      <c r="G34" s="32"/>
      <c r="H34" s="34"/>
      <c r="I34" s="32"/>
      <c r="J34" s="34"/>
      <c r="K34" s="32"/>
      <c r="L34" s="34"/>
      <c r="M34" s="32"/>
      <c r="N34" s="34"/>
      <c r="O34" s="32"/>
      <c r="P34" s="34"/>
      <c r="Q34" s="32"/>
      <c r="R34" s="34"/>
      <c r="S34" s="32"/>
      <c r="T34" s="34"/>
      <c r="U34" s="32"/>
      <c r="V34" s="34"/>
      <c r="W34" s="32"/>
      <c r="X34" s="36"/>
    </row>
    <row r="35" spans="2:24" s="20" customFormat="1" ht="27.6" outlineLevel="1" x14ac:dyDescent="0.25">
      <c r="B35" s="217"/>
      <c r="C35" s="201" t="s">
        <v>66</v>
      </c>
      <c r="D35" s="146" t="s">
        <v>63</v>
      </c>
      <c r="E35" s="32"/>
      <c r="F35" s="34"/>
      <c r="G35" s="32"/>
      <c r="H35" s="34"/>
      <c r="I35" s="32"/>
      <c r="J35" s="34"/>
      <c r="K35" s="32"/>
      <c r="L35" s="34"/>
      <c r="M35" s="32"/>
      <c r="N35" s="34"/>
      <c r="O35" s="32"/>
      <c r="P35" s="34"/>
      <c r="Q35" s="32"/>
      <c r="R35" s="34"/>
      <c r="S35" s="32"/>
      <c r="T35" s="34"/>
      <c r="U35" s="32"/>
      <c r="V35" s="34"/>
      <c r="W35" s="32"/>
      <c r="X35" s="36"/>
    </row>
    <row r="36" spans="2:24" s="20" customFormat="1" ht="13.8" outlineLevel="1" x14ac:dyDescent="0.25">
      <c r="B36" s="217"/>
      <c r="C36" s="201" t="s">
        <v>69</v>
      </c>
      <c r="D36" s="146" t="s">
        <v>63</v>
      </c>
      <c r="E36" s="32"/>
      <c r="F36" s="34"/>
      <c r="G36" s="32"/>
      <c r="H36" s="34"/>
      <c r="I36" s="32"/>
      <c r="J36" s="34"/>
      <c r="K36" s="32"/>
      <c r="L36" s="34"/>
      <c r="M36" s="32"/>
      <c r="N36" s="34"/>
      <c r="O36" s="32"/>
      <c r="P36" s="34"/>
      <c r="Q36" s="32"/>
      <c r="R36" s="34"/>
      <c r="S36" s="32"/>
      <c r="T36" s="34"/>
      <c r="U36" s="32"/>
      <c r="V36" s="34"/>
      <c r="W36" s="32"/>
      <c r="X36" s="36"/>
    </row>
    <row r="37" spans="2:24" s="20" customFormat="1" ht="14.1" customHeight="1" x14ac:dyDescent="0.25">
      <c r="B37" s="217"/>
      <c r="C37" s="197"/>
      <c r="D37" s="27"/>
      <c r="E37" s="22"/>
      <c r="F37" s="22"/>
      <c r="G37" s="22"/>
      <c r="H37" s="22"/>
      <c r="I37" s="22"/>
      <c r="J37" s="22"/>
      <c r="K37" s="22"/>
      <c r="L37" s="22"/>
      <c r="M37" s="22"/>
      <c r="N37" s="22"/>
      <c r="O37" s="22"/>
      <c r="P37" s="22"/>
      <c r="Q37" s="22"/>
      <c r="R37" s="22"/>
      <c r="S37" s="22"/>
      <c r="T37" s="22"/>
      <c r="U37" s="22"/>
      <c r="V37" s="22"/>
      <c r="W37" s="22"/>
      <c r="X37" s="28"/>
    </row>
    <row r="38" spans="2:24" s="20" customFormat="1" ht="13.8" outlineLevel="1" x14ac:dyDescent="0.25">
      <c r="B38" s="220"/>
      <c r="C38" s="200" t="s">
        <v>70</v>
      </c>
      <c r="D38" s="27"/>
      <c r="E38" s="141"/>
      <c r="F38" s="22"/>
      <c r="G38" s="141"/>
      <c r="H38" s="22"/>
      <c r="I38" s="141"/>
      <c r="J38" s="22"/>
      <c r="K38" s="141"/>
      <c r="L38" s="22"/>
      <c r="M38" s="141"/>
      <c r="N38" s="22"/>
      <c r="O38" s="141"/>
      <c r="P38" s="22"/>
      <c r="Q38" s="141"/>
      <c r="R38" s="22"/>
      <c r="S38" s="141"/>
      <c r="T38" s="22"/>
      <c r="U38" s="141"/>
      <c r="V38" s="22"/>
      <c r="W38" s="141"/>
      <c r="X38" s="36"/>
    </row>
    <row r="39" spans="2:24" s="20" customFormat="1" ht="14.1" customHeight="1" outlineLevel="1" x14ac:dyDescent="0.25">
      <c r="B39" s="217"/>
      <c r="C39" s="201" t="s">
        <v>65</v>
      </c>
      <c r="D39" s="146" t="s">
        <v>63</v>
      </c>
      <c r="E39" s="32"/>
      <c r="F39" s="34"/>
      <c r="G39" s="32"/>
      <c r="H39" s="34"/>
      <c r="I39" s="32"/>
      <c r="J39" s="34"/>
      <c r="K39" s="32"/>
      <c r="L39" s="34"/>
      <c r="M39" s="32"/>
      <c r="N39" s="34"/>
      <c r="O39" s="32"/>
      <c r="P39" s="34"/>
      <c r="Q39" s="32"/>
      <c r="R39" s="34"/>
      <c r="S39" s="32"/>
      <c r="T39" s="34"/>
      <c r="U39" s="32"/>
      <c r="V39" s="34"/>
      <c r="W39" s="32"/>
      <c r="X39" s="36"/>
    </row>
    <row r="40" spans="2:24" s="20" customFormat="1" ht="27.6" outlineLevel="1" x14ac:dyDescent="0.25">
      <c r="B40" s="217"/>
      <c r="C40" s="201" t="s">
        <v>66</v>
      </c>
      <c r="D40" s="146" t="s">
        <v>63</v>
      </c>
      <c r="E40" s="32"/>
      <c r="F40" s="34"/>
      <c r="G40" s="32"/>
      <c r="H40" s="34"/>
      <c r="I40" s="32"/>
      <c r="J40" s="34"/>
      <c r="K40" s="32"/>
      <c r="L40" s="34"/>
      <c r="M40" s="32"/>
      <c r="N40" s="34"/>
      <c r="O40" s="32"/>
      <c r="P40" s="34"/>
      <c r="Q40" s="32"/>
      <c r="R40" s="34"/>
      <c r="S40" s="32"/>
      <c r="T40" s="34"/>
      <c r="U40" s="32"/>
      <c r="V40" s="34"/>
      <c r="W40" s="32"/>
      <c r="X40" s="36"/>
    </row>
    <row r="41" spans="2:24" s="20" customFormat="1" ht="27.6" outlineLevel="1" x14ac:dyDescent="0.25">
      <c r="B41" s="217"/>
      <c r="C41" s="201" t="s">
        <v>67</v>
      </c>
      <c r="D41" s="146" t="s">
        <v>63</v>
      </c>
      <c r="E41" s="32"/>
      <c r="F41" s="34"/>
      <c r="G41" s="32"/>
      <c r="H41" s="34"/>
      <c r="I41" s="32"/>
      <c r="J41" s="34"/>
      <c r="K41" s="32"/>
      <c r="L41" s="34"/>
      <c r="M41" s="32"/>
      <c r="N41" s="34"/>
      <c r="O41" s="32"/>
      <c r="P41" s="34"/>
      <c r="Q41" s="32"/>
      <c r="R41" s="34"/>
      <c r="S41" s="32"/>
      <c r="T41" s="34"/>
      <c r="U41" s="32"/>
      <c r="V41" s="34"/>
      <c r="W41" s="32"/>
      <c r="X41" s="36"/>
    </row>
    <row r="42" spans="2:24" s="20" customFormat="1" ht="14.1" customHeight="1" x14ac:dyDescent="0.25">
      <c r="B42" s="217"/>
      <c r="C42" s="197"/>
      <c r="D42" s="27"/>
      <c r="E42" s="22"/>
      <c r="F42" s="22"/>
      <c r="G42" s="22"/>
      <c r="H42" s="22"/>
      <c r="I42" s="22"/>
      <c r="J42" s="22"/>
      <c r="K42" s="22"/>
      <c r="L42" s="22"/>
      <c r="M42" s="22"/>
      <c r="N42" s="22"/>
      <c r="O42" s="22"/>
      <c r="P42" s="22"/>
      <c r="Q42" s="22"/>
      <c r="R42" s="22"/>
      <c r="S42" s="22"/>
      <c r="T42" s="22"/>
      <c r="U42" s="22"/>
      <c r="V42" s="22"/>
      <c r="W42" s="22"/>
      <c r="X42" s="28"/>
    </row>
    <row r="43" spans="2:24" s="20" customFormat="1" ht="13.8" outlineLevel="1" x14ac:dyDescent="0.25">
      <c r="B43" s="220"/>
      <c r="C43" s="200" t="s">
        <v>71</v>
      </c>
      <c r="D43" s="27"/>
      <c r="E43" s="141"/>
      <c r="F43" s="22"/>
      <c r="G43" s="141"/>
      <c r="H43" s="22"/>
      <c r="I43" s="141"/>
      <c r="J43" s="22"/>
      <c r="K43" s="141"/>
      <c r="L43" s="22"/>
      <c r="M43" s="141"/>
      <c r="N43" s="22"/>
      <c r="O43" s="141"/>
      <c r="P43" s="22"/>
      <c r="Q43" s="141"/>
      <c r="R43" s="22"/>
      <c r="S43" s="141"/>
      <c r="T43" s="22"/>
      <c r="U43" s="141"/>
      <c r="V43" s="22"/>
      <c r="W43" s="141"/>
      <c r="X43" s="36"/>
    </row>
    <row r="44" spans="2:24" s="20" customFormat="1" ht="14.1" customHeight="1" outlineLevel="1" x14ac:dyDescent="0.25">
      <c r="B44" s="220"/>
      <c r="C44" s="201" t="s">
        <v>65</v>
      </c>
      <c r="D44" s="146" t="s">
        <v>63</v>
      </c>
      <c r="E44" s="32"/>
      <c r="F44" s="34"/>
      <c r="G44" s="32"/>
      <c r="H44" s="34"/>
      <c r="I44" s="32"/>
      <c r="J44" s="34"/>
      <c r="K44" s="32"/>
      <c r="L44" s="34"/>
      <c r="M44" s="32"/>
      <c r="N44" s="34"/>
      <c r="O44" s="32"/>
      <c r="P44" s="34"/>
      <c r="Q44" s="32"/>
      <c r="R44" s="34"/>
      <c r="S44" s="32"/>
      <c r="T44" s="34"/>
      <c r="U44" s="32"/>
      <c r="V44" s="34"/>
      <c r="W44" s="32"/>
      <c r="X44" s="36"/>
    </row>
    <row r="45" spans="2:24" s="20" customFormat="1" ht="27.6" outlineLevel="1" x14ac:dyDescent="0.25">
      <c r="B45" s="220"/>
      <c r="C45" s="201" t="s">
        <v>66</v>
      </c>
      <c r="D45" s="146" t="s">
        <v>63</v>
      </c>
      <c r="E45" s="32"/>
      <c r="F45" s="34"/>
      <c r="G45" s="32"/>
      <c r="H45" s="34"/>
      <c r="I45" s="32"/>
      <c r="J45" s="34"/>
      <c r="K45" s="32"/>
      <c r="L45" s="34"/>
      <c r="M45" s="32"/>
      <c r="N45" s="34"/>
      <c r="O45" s="32"/>
      <c r="P45" s="34"/>
      <c r="Q45" s="32"/>
      <c r="R45" s="34"/>
      <c r="S45" s="32"/>
      <c r="T45" s="34"/>
      <c r="U45" s="32"/>
      <c r="V45" s="34"/>
      <c r="W45" s="32"/>
      <c r="X45" s="36"/>
    </row>
    <row r="46" spans="2:24" s="20" customFormat="1" ht="27.6" outlineLevel="1" x14ac:dyDescent="0.25">
      <c r="B46" s="220"/>
      <c r="C46" s="201" t="s">
        <v>67</v>
      </c>
      <c r="D46" s="146" t="s">
        <v>63</v>
      </c>
      <c r="E46" s="32"/>
      <c r="F46" s="34"/>
      <c r="G46" s="32"/>
      <c r="H46" s="34"/>
      <c r="I46" s="32"/>
      <c r="J46" s="34"/>
      <c r="K46" s="32"/>
      <c r="L46" s="34"/>
      <c r="M46" s="32"/>
      <c r="N46" s="34"/>
      <c r="O46" s="32"/>
      <c r="P46" s="34"/>
      <c r="Q46" s="32"/>
      <c r="R46" s="34"/>
      <c r="S46" s="32"/>
      <c r="T46" s="34"/>
      <c r="U46" s="32"/>
      <c r="V46" s="34"/>
      <c r="W46" s="32"/>
      <c r="X46" s="36"/>
    </row>
    <row r="47" spans="2:24" s="20" customFormat="1" ht="14.1" customHeight="1" x14ac:dyDescent="0.25">
      <c r="B47" s="217"/>
      <c r="C47" s="197"/>
      <c r="D47" s="27"/>
      <c r="E47" s="22"/>
      <c r="F47" s="22"/>
      <c r="G47" s="22"/>
      <c r="H47" s="22"/>
      <c r="I47" s="22"/>
      <c r="J47" s="22"/>
      <c r="K47" s="22"/>
      <c r="L47" s="22"/>
      <c r="M47" s="22"/>
      <c r="N47" s="22"/>
      <c r="O47" s="22"/>
      <c r="P47" s="22"/>
      <c r="Q47" s="22"/>
      <c r="R47" s="22"/>
      <c r="S47" s="22"/>
      <c r="T47" s="22"/>
      <c r="U47" s="22"/>
      <c r="V47" s="22"/>
      <c r="W47" s="22"/>
      <c r="X47" s="28"/>
    </row>
    <row r="48" spans="2:24" s="37" customFormat="1" ht="13.8" x14ac:dyDescent="0.2">
      <c r="B48" s="219"/>
      <c r="C48" s="199" t="s">
        <v>72</v>
      </c>
      <c r="D48" s="38"/>
      <c r="E48" s="39"/>
      <c r="F48" s="39"/>
      <c r="G48" s="39"/>
      <c r="H48" s="39"/>
      <c r="I48" s="39"/>
      <c r="J48" s="39"/>
      <c r="K48" s="39"/>
      <c r="L48" s="39"/>
      <c r="M48" s="39"/>
      <c r="N48" s="39"/>
      <c r="O48" s="39"/>
      <c r="P48" s="39"/>
      <c r="Q48" s="39"/>
      <c r="R48" s="39"/>
      <c r="S48" s="39"/>
      <c r="T48" s="39"/>
      <c r="U48" s="39"/>
      <c r="V48" s="39"/>
      <c r="W48" s="39"/>
      <c r="X48" s="40"/>
    </row>
    <row r="49" spans="2:24" s="37" customFormat="1" ht="13.8" x14ac:dyDescent="0.2">
      <c r="B49" s="264" t="s">
        <v>20</v>
      </c>
      <c r="C49" s="215" t="s">
        <v>73</v>
      </c>
      <c r="D49" s="38"/>
      <c r="E49" s="142" t="s">
        <v>296</v>
      </c>
      <c r="F49" s="108"/>
      <c r="G49" s="142" t="s">
        <v>296</v>
      </c>
      <c r="H49" s="108"/>
      <c r="I49" s="142" t="s">
        <v>296</v>
      </c>
      <c r="J49" s="108"/>
      <c r="K49" s="142" t="s">
        <v>296</v>
      </c>
      <c r="L49" s="108"/>
      <c r="M49" s="142" t="s">
        <v>296</v>
      </c>
      <c r="N49" s="108"/>
      <c r="O49" s="142" t="s">
        <v>296</v>
      </c>
      <c r="P49" s="108"/>
      <c r="Q49" s="142" t="s">
        <v>296</v>
      </c>
      <c r="R49" s="108"/>
      <c r="S49" s="142" t="s">
        <v>296</v>
      </c>
      <c r="T49" s="108"/>
      <c r="U49" s="142" t="s">
        <v>296</v>
      </c>
      <c r="V49" s="108"/>
      <c r="W49" s="142" t="s">
        <v>296</v>
      </c>
      <c r="X49" s="40"/>
    </row>
    <row r="50" spans="2:24" s="20" customFormat="1" ht="27.6" outlineLevel="1" x14ac:dyDescent="0.25">
      <c r="B50" s="264" t="s">
        <v>20</v>
      </c>
      <c r="C50" s="200" t="s">
        <v>74</v>
      </c>
      <c r="D50" s="27"/>
      <c r="E50" s="141"/>
      <c r="F50" s="22"/>
      <c r="G50" s="141"/>
      <c r="H50" s="22"/>
      <c r="I50" s="141"/>
      <c r="J50" s="22"/>
      <c r="K50" s="141"/>
      <c r="L50" s="22"/>
      <c r="M50" s="141"/>
      <c r="N50" s="22"/>
      <c r="O50" s="141"/>
      <c r="P50" s="22"/>
      <c r="Q50" s="141"/>
      <c r="R50" s="22"/>
      <c r="S50" s="141"/>
      <c r="T50" s="22"/>
      <c r="U50" s="141"/>
      <c r="V50" s="22"/>
      <c r="W50" s="141"/>
      <c r="X50" s="36"/>
    </row>
    <row r="51" spans="2:24" s="20" customFormat="1" ht="14.1" customHeight="1" outlineLevel="1" x14ac:dyDescent="0.25">
      <c r="B51" s="220"/>
      <c r="C51" s="201" t="s">
        <v>75</v>
      </c>
      <c r="D51" s="146" t="s">
        <v>76</v>
      </c>
      <c r="E51" s="32"/>
      <c r="F51" s="34"/>
      <c r="G51" s="32"/>
      <c r="H51" s="34"/>
      <c r="I51" s="32"/>
      <c r="J51" s="34"/>
      <c r="K51" s="32"/>
      <c r="L51" s="34"/>
      <c r="M51" s="32"/>
      <c r="N51" s="34"/>
      <c r="O51" s="32"/>
      <c r="P51" s="34"/>
      <c r="Q51" s="32"/>
      <c r="R51" s="34"/>
      <c r="S51" s="32"/>
      <c r="T51" s="34"/>
      <c r="U51" s="32"/>
      <c r="V51" s="34"/>
      <c r="W51" s="32"/>
      <c r="X51" s="36"/>
    </row>
    <row r="52" spans="2:24" s="20" customFormat="1" ht="13.8" outlineLevel="1" x14ac:dyDescent="0.25">
      <c r="B52" s="220"/>
      <c r="C52" s="201" t="s">
        <v>77</v>
      </c>
      <c r="D52" s="146" t="s">
        <v>76</v>
      </c>
      <c r="E52" s="32"/>
      <c r="F52" s="34"/>
      <c r="G52" s="32"/>
      <c r="H52" s="34"/>
      <c r="I52" s="32"/>
      <c r="J52" s="34"/>
      <c r="K52" s="32"/>
      <c r="L52" s="34"/>
      <c r="M52" s="32"/>
      <c r="N52" s="34"/>
      <c r="O52" s="32"/>
      <c r="P52" s="34"/>
      <c r="Q52" s="32"/>
      <c r="R52" s="34"/>
      <c r="S52" s="32"/>
      <c r="T52" s="34"/>
      <c r="U52" s="32"/>
      <c r="V52" s="34"/>
      <c r="W52" s="32"/>
      <c r="X52" s="36"/>
    </row>
    <row r="53" spans="2:24" s="20" customFormat="1" ht="13.8" outlineLevel="1" x14ac:dyDescent="0.25">
      <c r="B53" s="220"/>
      <c r="C53" s="201" t="s">
        <v>78</v>
      </c>
      <c r="D53" s="146" t="s">
        <v>76</v>
      </c>
      <c r="E53" s="32"/>
      <c r="F53" s="34"/>
      <c r="G53" s="32"/>
      <c r="H53" s="34"/>
      <c r="I53" s="32"/>
      <c r="J53" s="34"/>
      <c r="K53" s="32"/>
      <c r="L53" s="34"/>
      <c r="M53" s="32"/>
      <c r="N53" s="34"/>
      <c r="O53" s="32"/>
      <c r="P53" s="34"/>
      <c r="Q53" s="32"/>
      <c r="R53" s="34"/>
      <c r="S53" s="32"/>
      <c r="T53" s="34"/>
      <c r="U53" s="32"/>
      <c r="V53" s="34"/>
      <c r="W53" s="32"/>
      <c r="X53" s="36"/>
    </row>
    <row r="54" spans="2:24" s="20" customFormat="1" ht="13.8" outlineLevel="1" x14ac:dyDescent="0.25">
      <c r="B54" s="220"/>
      <c r="C54" s="201" t="s">
        <v>79</v>
      </c>
      <c r="D54" s="146" t="s">
        <v>80</v>
      </c>
      <c r="E54" s="32"/>
      <c r="F54" s="34"/>
      <c r="G54" s="32"/>
      <c r="H54" s="34"/>
      <c r="I54" s="32"/>
      <c r="J54" s="34"/>
      <c r="K54" s="32"/>
      <c r="L54" s="34"/>
      <c r="M54" s="32"/>
      <c r="N54" s="34"/>
      <c r="O54" s="32"/>
      <c r="P54" s="34"/>
      <c r="Q54" s="32"/>
      <c r="R54" s="34"/>
      <c r="S54" s="32"/>
      <c r="T54" s="34"/>
      <c r="U54" s="32"/>
      <c r="V54" s="34"/>
      <c r="W54" s="32"/>
      <c r="X54" s="36"/>
    </row>
    <row r="55" spans="2:24" s="20" customFormat="1" ht="13.8" x14ac:dyDescent="0.25">
      <c r="B55" s="216"/>
      <c r="D55" s="146"/>
      <c r="E55" s="34"/>
      <c r="F55" s="34"/>
      <c r="G55" s="34"/>
      <c r="H55" s="34"/>
      <c r="I55" s="34"/>
      <c r="J55" s="34"/>
      <c r="K55" s="34"/>
      <c r="L55" s="34"/>
      <c r="M55" s="34"/>
      <c r="N55" s="34"/>
      <c r="O55" s="34"/>
      <c r="P55" s="34"/>
      <c r="Q55" s="34"/>
      <c r="R55" s="34"/>
      <c r="S55" s="34"/>
      <c r="T55" s="34"/>
      <c r="U55" s="34"/>
      <c r="V55" s="34"/>
      <c r="W55" s="34"/>
      <c r="X55" s="28"/>
    </row>
    <row r="56" spans="2:24" s="20" customFormat="1" ht="13.8" outlineLevel="1" x14ac:dyDescent="0.25">
      <c r="B56" s="217"/>
      <c r="C56" s="197" t="s">
        <v>81</v>
      </c>
      <c r="D56" s="27"/>
      <c r="E56" s="34"/>
      <c r="F56" s="34"/>
      <c r="G56" s="34"/>
      <c r="H56" s="34"/>
      <c r="I56" s="34"/>
      <c r="J56" s="34"/>
      <c r="K56" s="34"/>
      <c r="L56" s="34"/>
      <c r="M56" s="34"/>
      <c r="N56" s="34"/>
      <c r="O56" s="34"/>
      <c r="P56" s="34"/>
      <c r="Q56" s="34"/>
      <c r="R56" s="34"/>
      <c r="S56" s="34"/>
      <c r="T56" s="34"/>
      <c r="U56" s="34"/>
      <c r="V56" s="34"/>
      <c r="W56" s="34"/>
      <c r="X56" s="28"/>
    </row>
    <row r="57" spans="2:24" s="20" customFormat="1" ht="13.8" outlineLevel="1" x14ac:dyDescent="0.25">
      <c r="B57" s="264" t="s">
        <v>20</v>
      </c>
      <c r="C57" s="20" t="s">
        <v>82</v>
      </c>
      <c r="D57" s="310" t="s">
        <v>83</v>
      </c>
      <c r="E57" s="32"/>
      <c r="F57" s="34"/>
      <c r="G57" s="32"/>
      <c r="H57" s="34"/>
      <c r="I57" s="32"/>
      <c r="J57" s="34"/>
      <c r="K57" s="32"/>
      <c r="L57" s="34"/>
      <c r="M57" s="32"/>
      <c r="N57" s="34"/>
      <c r="O57" s="32"/>
      <c r="P57" s="34"/>
      <c r="Q57" s="32"/>
      <c r="R57" s="34"/>
      <c r="S57" s="32"/>
      <c r="T57" s="34"/>
      <c r="U57" s="32"/>
      <c r="V57" s="34"/>
      <c r="W57" s="32"/>
      <c r="X57" s="36"/>
    </row>
    <row r="58" spans="2:24" s="20" customFormat="1" ht="13.8" outlineLevel="1" x14ac:dyDescent="0.25">
      <c r="B58" s="264" t="s">
        <v>20</v>
      </c>
      <c r="C58" s="20" t="s">
        <v>84</v>
      </c>
      <c r="D58" s="146" t="s">
        <v>80</v>
      </c>
      <c r="E58" s="32"/>
      <c r="F58" s="34"/>
      <c r="G58" s="32"/>
      <c r="H58" s="34"/>
      <c r="I58" s="32"/>
      <c r="J58" s="34"/>
      <c r="K58" s="32"/>
      <c r="L58" s="34"/>
      <c r="M58" s="32"/>
      <c r="N58" s="34"/>
      <c r="O58" s="32"/>
      <c r="P58" s="34"/>
      <c r="Q58" s="32"/>
      <c r="R58" s="34"/>
      <c r="S58" s="32"/>
      <c r="T58" s="34"/>
      <c r="U58" s="32"/>
      <c r="V58" s="34"/>
      <c r="W58" s="32"/>
      <c r="X58" s="28"/>
    </row>
    <row r="59" spans="2:24" s="20" customFormat="1" ht="13.8" outlineLevel="1" x14ac:dyDescent="0.25">
      <c r="B59" s="264" t="s">
        <v>20</v>
      </c>
      <c r="C59" s="20" t="s">
        <v>85</v>
      </c>
      <c r="D59" s="146" t="s">
        <v>80</v>
      </c>
      <c r="E59" s="32"/>
      <c r="F59" s="34"/>
      <c r="G59" s="32"/>
      <c r="H59" s="34"/>
      <c r="I59" s="32"/>
      <c r="J59" s="34"/>
      <c r="K59" s="32"/>
      <c r="L59" s="34"/>
      <c r="M59" s="32"/>
      <c r="N59" s="34"/>
      <c r="O59" s="32"/>
      <c r="P59" s="34"/>
      <c r="Q59" s="32"/>
      <c r="R59" s="34"/>
      <c r="S59" s="32"/>
      <c r="T59" s="34"/>
      <c r="U59" s="32"/>
      <c r="V59" s="34"/>
      <c r="W59" s="32"/>
      <c r="X59" s="28"/>
    </row>
    <row r="60" spans="2:24" s="20" customFormat="1" ht="13.8" outlineLevel="1" x14ac:dyDescent="0.25">
      <c r="B60" s="264" t="s">
        <v>20</v>
      </c>
      <c r="C60" s="20" t="s">
        <v>86</v>
      </c>
      <c r="D60" s="146" t="s">
        <v>80</v>
      </c>
      <c r="E60" s="32"/>
      <c r="F60" s="34"/>
      <c r="G60" s="32"/>
      <c r="H60" s="34"/>
      <c r="I60" s="32"/>
      <c r="J60" s="34"/>
      <c r="K60" s="32"/>
      <c r="L60" s="34"/>
      <c r="M60" s="32"/>
      <c r="N60" s="34"/>
      <c r="O60" s="32"/>
      <c r="P60" s="34"/>
      <c r="Q60" s="32"/>
      <c r="R60" s="34"/>
      <c r="S60" s="32"/>
      <c r="T60" s="34"/>
      <c r="U60" s="32"/>
      <c r="V60" s="34"/>
      <c r="W60" s="32"/>
      <c r="X60" s="36"/>
    </row>
    <row r="61" spans="2:24" s="20" customFormat="1" ht="13.8" x14ac:dyDescent="0.25">
      <c r="B61" s="218"/>
      <c r="C61" s="198"/>
      <c r="D61" s="27"/>
      <c r="E61" s="22"/>
      <c r="F61" s="22"/>
      <c r="G61" s="22"/>
      <c r="H61" s="22"/>
      <c r="I61" s="22"/>
      <c r="J61" s="22"/>
      <c r="K61" s="22"/>
      <c r="L61" s="22"/>
      <c r="M61" s="22"/>
      <c r="N61" s="22"/>
      <c r="O61" s="22"/>
      <c r="P61" s="22"/>
      <c r="Q61" s="22"/>
      <c r="R61" s="22"/>
      <c r="S61" s="22"/>
      <c r="T61" s="22"/>
      <c r="U61" s="22"/>
      <c r="V61" s="22"/>
      <c r="W61" s="22"/>
      <c r="X61" s="36"/>
    </row>
    <row r="62" spans="2:24" s="20" customFormat="1" ht="20.100000000000001" customHeight="1" outlineLevel="1" x14ac:dyDescent="0.25">
      <c r="B62" s="217"/>
      <c r="C62" s="197" t="s">
        <v>87</v>
      </c>
      <c r="D62" s="27"/>
      <c r="E62" s="34"/>
      <c r="F62" s="34"/>
      <c r="G62" s="34"/>
      <c r="H62" s="34"/>
      <c r="I62" s="34"/>
      <c r="J62" s="34"/>
      <c r="K62" s="34"/>
      <c r="L62" s="34"/>
      <c r="M62" s="34"/>
      <c r="N62" s="34"/>
      <c r="O62" s="34"/>
      <c r="P62" s="34"/>
      <c r="Q62" s="34"/>
      <c r="R62" s="34"/>
      <c r="S62" s="34"/>
      <c r="T62" s="34"/>
      <c r="U62" s="34"/>
      <c r="V62" s="34"/>
      <c r="W62" s="34"/>
      <c r="X62" s="28"/>
    </row>
    <row r="63" spans="2:24" s="20" customFormat="1" ht="14.1" customHeight="1" outlineLevel="1" x14ac:dyDescent="0.3">
      <c r="B63" s="216"/>
      <c r="C63" s="20" t="s">
        <v>88</v>
      </c>
      <c r="D63" s="41" t="s">
        <v>89</v>
      </c>
      <c r="E63" s="144">
        <f>LOOKUP($E$11,Dane_referencyjne!B5:B33,Dane_referencyjne!F5:F33)</f>
        <v>0</v>
      </c>
      <c r="F63" s="145"/>
      <c r="G63" s="144">
        <f>IF($E63="","",$E63)</f>
        <v>0</v>
      </c>
      <c r="H63" s="145"/>
      <c r="I63" s="144">
        <f>IF($E63="","",$E63)</f>
        <v>0</v>
      </c>
      <c r="J63" s="145"/>
      <c r="K63" s="144">
        <f>IF($E63="","",$E63)</f>
        <v>0</v>
      </c>
      <c r="L63" s="145"/>
      <c r="M63" s="144">
        <f>IF($E63="","",$E63)</f>
        <v>0</v>
      </c>
      <c r="N63" s="145"/>
      <c r="O63" s="144">
        <f>IF($E63="","",$E63)</f>
        <v>0</v>
      </c>
      <c r="P63" s="145"/>
      <c r="Q63" s="144">
        <f>IF($E63="","",$E63)</f>
        <v>0</v>
      </c>
      <c r="R63" s="145"/>
      <c r="S63" s="144">
        <f>IF($E63="","",$E63)</f>
        <v>0</v>
      </c>
      <c r="T63" s="145"/>
      <c r="U63" s="144">
        <f>IF($E63="","",$E63)</f>
        <v>0</v>
      </c>
      <c r="V63" s="145"/>
      <c r="W63" s="144">
        <f>IF($E63="","",$E63)</f>
        <v>0</v>
      </c>
      <c r="X63" s="28"/>
    </row>
    <row r="64" spans="2:24" s="20" customFormat="1" ht="14.1" customHeight="1" outlineLevel="1" x14ac:dyDescent="0.3">
      <c r="B64" s="216"/>
      <c r="C64" s="202" t="s">
        <v>90</v>
      </c>
      <c r="D64" s="41"/>
      <c r="E64" s="34"/>
      <c r="F64" s="33"/>
      <c r="G64" s="34"/>
      <c r="H64" s="33"/>
      <c r="I64" s="34"/>
      <c r="J64" s="33"/>
      <c r="K64" s="34"/>
      <c r="L64" s="33"/>
      <c r="M64" s="34"/>
      <c r="N64" s="33"/>
      <c r="O64" s="34"/>
      <c r="P64" s="33"/>
      <c r="Q64" s="34"/>
      <c r="R64" s="33"/>
      <c r="S64" s="34"/>
      <c r="T64" s="33"/>
      <c r="U64" s="34"/>
      <c r="V64" s="33"/>
      <c r="W64" s="34"/>
      <c r="X64" s="28"/>
    </row>
    <row r="65" spans="2:25" s="20" customFormat="1" ht="14.1" customHeight="1" outlineLevel="1" x14ac:dyDescent="0.3">
      <c r="B65" s="264" t="s">
        <v>20</v>
      </c>
      <c r="C65" s="20" t="s">
        <v>91</v>
      </c>
      <c r="D65" s="256" t="s">
        <v>89</v>
      </c>
      <c r="E65" s="302"/>
      <c r="F65" s="33"/>
      <c r="G65" s="144" t="str">
        <f>IF($E65="","",$E65)</f>
        <v/>
      </c>
      <c r="H65" s="33"/>
      <c r="I65" s="144" t="str">
        <f>IF($E65="","",$E65)</f>
        <v/>
      </c>
      <c r="J65" s="33"/>
      <c r="K65" s="144" t="str">
        <f>IF($E65="","",$E65)</f>
        <v/>
      </c>
      <c r="L65" s="33"/>
      <c r="M65" s="144" t="str">
        <f>IF($E65="","",$E65)</f>
        <v/>
      </c>
      <c r="N65" s="33"/>
      <c r="O65" s="144" t="str">
        <f>IF($E65="","",$E65)</f>
        <v/>
      </c>
      <c r="P65" s="33"/>
      <c r="Q65" s="144" t="str">
        <f>IF($E65="","",$E65)</f>
        <v/>
      </c>
      <c r="R65" s="33"/>
      <c r="S65" s="144" t="str">
        <f>IF($E65="","",$E65)</f>
        <v/>
      </c>
      <c r="T65" s="33"/>
      <c r="U65" s="144" t="str">
        <f>IF($E65="","",$E65)</f>
        <v/>
      </c>
      <c r="V65" s="33"/>
      <c r="W65" s="144" t="str">
        <f>IF($E65="","",$E65)</f>
        <v/>
      </c>
      <c r="X65" s="28"/>
    </row>
    <row r="66" spans="2:25" s="20" customFormat="1" ht="14.1" customHeight="1" outlineLevel="1" x14ac:dyDescent="0.3">
      <c r="B66" s="264" t="s">
        <v>20</v>
      </c>
      <c r="C66" s="20" t="s">
        <v>92</v>
      </c>
      <c r="D66" s="256" t="s">
        <v>93</v>
      </c>
      <c r="E66" s="32"/>
      <c r="F66" s="33"/>
      <c r="G66" s="171">
        <f>$E66</f>
        <v>0</v>
      </c>
      <c r="H66" s="33"/>
      <c r="I66" s="171">
        <f>$E66</f>
        <v>0</v>
      </c>
      <c r="J66" s="33"/>
      <c r="K66" s="171">
        <f>$E66</f>
        <v>0</v>
      </c>
      <c r="L66" s="33"/>
      <c r="M66" s="171">
        <f>$E66</f>
        <v>0</v>
      </c>
      <c r="N66" s="33"/>
      <c r="O66" s="171">
        <f>$E66</f>
        <v>0</v>
      </c>
      <c r="P66" s="33"/>
      <c r="Q66" s="171">
        <f>$E66</f>
        <v>0</v>
      </c>
      <c r="R66" s="33"/>
      <c r="S66" s="171">
        <f>$E66</f>
        <v>0</v>
      </c>
      <c r="T66" s="33"/>
      <c r="U66" s="171">
        <f>$E66</f>
        <v>0</v>
      </c>
      <c r="V66" s="33"/>
      <c r="W66" s="171">
        <f>$E66</f>
        <v>0</v>
      </c>
      <c r="X66" s="28"/>
    </row>
    <row r="67" spans="2:25" s="20" customFormat="1" ht="13.8" x14ac:dyDescent="0.25">
      <c r="B67" s="221"/>
      <c r="C67" s="203"/>
      <c r="D67" s="42"/>
      <c r="E67" s="43"/>
      <c r="F67" s="43"/>
      <c r="G67" s="43"/>
      <c r="H67" s="43"/>
      <c r="I67" s="43"/>
      <c r="J67" s="43"/>
      <c r="K67" s="43"/>
      <c r="L67" s="43"/>
      <c r="M67" s="43"/>
      <c r="N67" s="43"/>
      <c r="O67" s="43"/>
      <c r="P67" s="43"/>
      <c r="Q67" s="43"/>
      <c r="R67" s="43"/>
      <c r="S67" s="43"/>
      <c r="T67" s="43"/>
      <c r="U67" s="43"/>
      <c r="V67" s="43"/>
      <c r="W67" s="43"/>
      <c r="X67" s="44"/>
    </row>
    <row r="68" spans="2:25" x14ac:dyDescent="0.25">
      <c r="B68" s="222"/>
    </row>
    <row r="69" spans="2:25" s="20" customFormat="1" ht="23.25" customHeight="1" x14ac:dyDescent="0.25">
      <c r="B69" s="45" t="s">
        <v>19</v>
      </c>
      <c r="C69" s="45" t="s">
        <v>94</v>
      </c>
      <c r="D69" s="46"/>
      <c r="E69" s="47"/>
      <c r="F69" s="47"/>
      <c r="G69" s="47"/>
      <c r="H69" s="47"/>
      <c r="I69" s="47"/>
      <c r="J69" s="47"/>
      <c r="K69" s="47"/>
      <c r="L69" s="47"/>
      <c r="M69" s="47"/>
      <c r="N69" s="47"/>
      <c r="O69" s="47"/>
      <c r="P69" s="47"/>
      <c r="Q69" s="47"/>
      <c r="R69" s="47"/>
      <c r="S69" s="47"/>
      <c r="T69" s="47"/>
      <c r="U69" s="47"/>
      <c r="V69" s="47"/>
      <c r="W69" s="47"/>
      <c r="X69" s="48"/>
      <c r="Y69" s="49"/>
    </row>
    <row r="70" spans="2:25" s="20" customFormat="1" ht="21.9" customHeight="1" outlineLevel="1" x14ac:dyDescent="0.25">
      <c r="B70" s="232" t="s">
        <v>20</v>
      </c>
      <c r="C70" s="204" t="s">
        <v>95</v>
      </c>
      <c r="D70" s="27"/>
      <c r="E70" s="22"/>
      <c r="F70" s="22"/>
      <c r="G70" s="22"/>
      <c r="H70" s="22"/>
      <c r="I70" s="22"/>
      <c r="J70" s="22"/>
      <c r="K70" s="22"/>
      <c r="L70" s="22"/>
      <c r="M70" s="22"/>
      <c r="N70" s="22"/>
      <c r="O70" s="22"/>
      <c r="P70" s="22"/>
      <c r="Q70" s="22"/>
      <c r="R70" s="22"/>
      <c r="S70" s="22"/>
      <c r="T70" s="22"/>
      <c r="U70" s="22"/>
      <c r="V70" s="22"/>
      <c r="W70" s="22"/>
      <c r="X70" s="51"/>
    </row>
    <row r="71" spans="2:25" s="20" customFormat="1" ht="17.100000000000001" customHeight="1" outlineLevel="1" x14ac:dyDescent="0.25">
      <c r="B71" s="223"/>
      <c r="C71" s="197" t="s">
        <v>96</v>
      </c>
      <c r="D71" s="27"/>
      <c r="E71" s="22"/>
      <c r="F71" s="22"/>
      <c r="G71" s="22"/>
      <c r="H71" s="22"/>
      <c r="I71" s="22"/>
      <c r="J71" s="22"/>
      <c r="K71" s="22"/>
      <c r="L71" s="22"/>
      <c r="M71" s="22"/>
      <c r="N71" s="22"/>
      <c r="O71" s="22"/>
      <c r="P71" s="22"/>
      <c r="Q71" s="22"/>
      <c r="R71" s="22"/>
      <c r="S71" s="22"/>
      <c r="T71" s="22"/>
      <c r="U71" s="22"/>
      <c r="V71" s="22"/>
      <c r="W71" s="22"/>
      <c r="X71" s="51"/>
    </row>
    <row r="72" spans="2:25" s="37" customFormat="1" ht="14.1" customHeight="1" outlineLevel="1" x14ac:dyDescent="0.25">
      <c r="B72" s="241"/>
      <c r="C72" s="37" t="s">
        <v>97</v>
      </c>
      <c r="D72" s="38"/>
      <c r="E72" s="242">
        <f>Arkusz_odpowiedzi_oferenta!E13</f>
        <v>0</v>
      </c>
      <c r="F72" s="243"/>
      <c r="G72" s="242" t="str">
        <f>Arkusz_odpowiedzi_oferenta!G13</f>
        <v/>
      </c>
      <c r="H72" s="243"/>
      <c r="I72" s="242" t="str">
        <f>Arkusz_odpowiedzi_oferenta!I13</f>
        <v/>
      </c>
      <c r="J72" s="243"/>
      <c r="K72" s="242" t="str">
        <f>Arkusz_odpowiedzi_oferenta!K13</f>
        <v/>
      </c>
      <c r="L72" s="243"/>
      <c r="M72" s="242" t="str">
        <f>Arkusz_odpowiedzi_oferenta!M13</f>
        <v/>
      </c>
      <c r="N72" s="243"/>
      <c r="O72" s="242" t="str">
        <f>Arkusz_odpowiedzi_oferenta!O13</f>
        <v/>
      </c>
      <c r="P72" s="243"/>
      <c r="Q72" s="242" t="str">
        <f>Arkusz_odpowiedzi_oferenta!Q13</f>
        <v/>
      </c>
      <c r="R72" s="243"/>
      <c r="S72" s="242" t="str">
        <f>Arkusz_odpowiedzi_oferenta!S13</f>
        <v/>
      </c>
      <c r="T72" s="243"/>
      <c r="U72" s="242" t="str">
        <f>Arkusz_odpowiedzi_oferenta!U13</f>
        <v/>
      </c>
      <c r="V72" s="243"/>
      <c r="W72" s="242" t="str">
        <f>Arkusz_odpowiedzi_oferenta!W13</f>
        <v/>
      </c>
      <c r="X72" s="244"/>
    </row>
    <row r="73" spans="2:25" s="20" customFormat="1" ht="13.8" outlineLevel="1" x14ac:dyDescent="0.25">
      <c r="B73" s="224"/>
      <c r="D73" s="27"/>
      <c r="E73" s="34"/>
      <c r="F73" s="34"/>
      <c r="G73" s="34"/>
      <c r="H73" s="34"/>
      <c r="I73" s="34"/>
      <c r="J73" s="34"/>
      <c r="K73" s="34"/>
      <c r="L73" s="34"/>
      <c r="M73" s="34"/>
      <c r="N73" s="34"/>
      <c r="O73" s="34"/>
      <c r="P73" s="34"/>
      <c r="Q73" s="34"/>
      <c r="R73" s="34"/>
      <c r="S73" s="34"/>
      <c r="T73" s="34"/>
      <c r="U73" s="34"/>
      <c r="V73" s="34"/>
      <c r="W73" s="34"/>
      <c r="X73" s="51"/>
    </row>
    <row r="74" spans="2:25" s="20" customFormat="1" ht="17.100000000000001" customHeight="1" outlineLevel="1" x14ac:dyDescent="0.25">
      <c r="B74" s="223"/>
      <c r="C74" s="197" t="s">
        <v>98</v>
      </c>
      <c r="D74" s="27"/>
      <c r="E74" s="34"/>
      <c r="F74" s="34"/>
      <c r="G74" s="34"/>
      <c r="H74" s="34"/>
      <c r="I74" s="34"/>
      <c r="J74" s="34"/>
      <c r="K74" s="34"/>
      <c r="L74" s="34"/>
      <c r="M74" s="34"/>
      <c r="N74" s="34"/>
      <c r="O74" s="34"/>
      <c r="P74" s="34"/>
      <c r="Q74" s="34"/>
      <c r="R74" s="34"/>
      <c r="S74" s="34"/>
      <c r="T74" s="34"/>
      <c r="U74" s="34"/>
      <c r="V74" s="34"/>
      <c r="W74" s="34"/>
      <c r="X74" s="51"/>
    </row>
    <row r="75" spans="2:25" s="20" customFormat="1" ht="13.8" outlineLevel="1" x14ac:dyDescent="0.25">
      <c r="B75" s="224"/>
      <c r="C75" s="20" t="s">
        <v>99</v>
      </c>
      <c r="D75" s="27" t="s">
        <v>100</v>
      </c>
      <c r="E75" s="171">
        <f>Arkusz_odpowiedzi_oferenta!E21</f>
        <v>0</v>
      </c>
      <c r="F75" s="34"/>
      <c r="G75" s="171">
        <f>Arkusz_odpowiedzi_oferenta!G21</f>
        <v>0</v>
      </c>
      <c r="H75" s="34"/>
      <c r="I75" s="171">
        <f>Arkusz_odpowiedzi_oferenta!I21</f>
        <v>0</v>
      </c>
      <c r="J75" s="34"/>
      <c r="K75" s="171">
        <f>Arkusz_odpowiedzi_oferenta!K21</f>
        <v>0</v>
      </c>
      <c r="L75" s="34"/>
      <c r="M75" s="171">
        <f>Arkusz_odpowiedzi_oferenta!M21</f>
        <v>0</v>
      </c>
      <c r="N75" s="34"/>
      <c r="O75" s="171">
        <f>Arkusz_odpowiedzi_oferenta!O21</f>
        <v>0</v>
      </c>
      <c r="P75" s="34"/>
      <c r="Q75" s="171">
        <f>Arkusz_odpowiedzi_oferenta!Q21</f>
        <v>0</v>
      </c>
      <c r="R75" s="34"/>
      <c r="S75" s="171">
        <f>Arkusz_odpowiedzi_oferenta!S21</f>
        <v>0</v>
      </c>
      <c r="T75" s="34"/>
      <c r="U75" s="171">
        <f>Arkusz_odpowiedzi_oferenta!U21</f>
        <v>0</v>
      </c>
      <c r="V75" s="34"/>
      <c r="W75" s="171">
        <f>Arkusz_odpowiedzi_oferenta!W21</f>
        <v>0</v>
      </c>
      <c r="X75" s="53"/>
    </row>
    <row r="76" spans="2:25" s="20" customFormat="1" ht="13.8" outlineLevel="1" x14ac:dyDescent="0.25">
      <c r="B76" s="224"/>
      <c r="C76" s="20" t="s">
        <v>101</v>
      </c>
      <c r="D76" s="27" t="s">
        <v>83</v>
      </c>
      <c r="E76" s="171">
        <f>Arkusz_odpowiedzi_oferenta!E22</f>
        <v>0</v>
      </c>
      <c r="F76" s="34"/>
      <c r="G76" s="171">
        <f>Arkusz_odpowiedzi_oferenta!G22</f>
        <v>0</v>
      </c>
      <c r="H76" s="34"/>
      <c r="I76" s="171">
        <f>Arkusz_odpowiedzi_oferenta!I22</f>
        <v>0</v>
      </c>
      <c r="J76" s="34"/>
      <c r="K76" s="171">
        <f>Arkusz_odpowiedzi_oferenta!K22</f>
        <v>0</v>
      </c>
      <c r="L76" s="34"/>
      <c r="M76" s="171">
        <f>Arkusz_odpowiedzi_oferenta!M22</f>
        <v>0</v>
      </c>
      <c r="N76" s="34"/>
      <c r="O76" s="171">
        <f>Arkusz_odpowiedzi_oferenta!O22</f>
        <v>0</v>
      </c>
      <c r="P76" s="34"/>
      <c r="Q76" s="171">
        <f>Arkusz_odpowiedzi_oferenta!Q22</f>
        <v>0</v>
      </c>
      <c r="R76" s="34"/>
      <c r="S76" s="171">
        <f>Arkusz_odpowiedzi_oferenta!S22</f>
        <v>0</v>
      </c>
      <c r="T76" s="34"/>
      <c r="U76" s="171">
        <f>Arkusz_odpowiedzi_oferenta!U22</f>
        <v>0</v>
      </c>
      <c r="V76" s="34"/>
      <c r="W76" s="171">
        <f>Arkusz_odpowiedzi_oferenta!W22</f>
        <v>0</v>
      </c>
      <c r="X76" s="51"/>
    </row>
    <row r="77" spans="2:25" s="20" customFormat="1" ht="13.8" outlineLevel="1" x14ac:dyDescent="0.25">
      <c r="B77" s="224"/>
      <c r="C77" s="20" t="s">
        <v>102</v>
      </c>
      <c r="D77" s="27" t="s">
        <v>83</v>
      </c>
      <c r="E77" s="171">
        <f>Arkusz_odpowiedzi_oferenta!E23</f>
        <v>0</v>
      </c>
      <c r="F77" s="34"/>
      <c r="G77" s="171">
        <f>Arkusz_odpowiedzi_oferenta!G23</f>
        <v>0</v>
      </c>
      <c r="H77" s="34"/>
      <c r="I77" s="171">
        <f>Arkusz_odpowiedzi_oferenta!I23</f>
        <v>0</v>
      </c>
      <c r="J77" s="34"/>
      <c r="K77" s="171">
        <f>Arkusz_odpowiedzi_oferenta!K23</f>
        <v>0</v>
      </c>
      <c r="L77" s="34"/>
      <c r="M77" s="171">
        <f>Arkusz_odpowiedzi_oferenta!M23</f>
        <v>0</v>
      </c>
      <c r="N77" s="34"/>
      <c r="O77" s="171">
        <f>Arkusz_odpowiedzi_oferenta!O23</f>
        <v>0</v>
      </c>
      <c r="P77" s="34"/>
      <c r="Q77" s="171">
        <f>Arkusz_odpowiedzi_oferenta!Q23</f>
        <v>0</v>
      </c>
      <c r="R77" s="34"/>
      <c r="S77" s="171">
        <f>Arkusz_odpowiedzi_oferenta!S23</f>
        <v>0</v>
      </c>
      <c r="T77" s="34"/>
      <c r="U77" s="171">
        <f>Arkusz_odpowiedzi_oferenta!U23</f>
        <v>0</v>
      </c>
      <c r="V77" s="34"/>
      <c r="W77" s="171">
        <f>Arkusz_odpowiedzi_oferenta!W23</f>
        <v>0</v>
      </c>
      <c r="X77" s="51"/>
    </row>
    <row r="78" spans="2:25" s="20" customFormat="1" ht="13.8" outlineLevel="1" x14ac:dyDescent="0.2">
      <c r="B78" s="224"/>
      <c r="D78" s="27"/>
      <c r="E78" s="27"/>
      <c r="F78" s="27"/>
      <c r="G78" s="27"/>
      <c r="H78" s="27"/>
      <c r="I78" s="27"/>
      <c r="J78" s="27"/>
      <c r="K78" s="27"/>
      <c r="L78" s="27"/>
      <c r="M78" s="27"/>
      <c r="N78" s="27"/>
      <c r="O78" s="27"/>
      <c r="P78" s="27"/>
      <c r="Q78" s="27"/>
      <c r="R78" s="27"/>
      <c r="S78" s="27"/>
      <c r="T78" s="27"/>
      <c r="U78" s="27"/>
      <c r="V78" s="27"/>
      <c r="W78" s="27"/>
      <c r="X78" s="51"/>
    </row>
    <row r="79" spans="2:25" s="20" customFormat="1" ht="13.8" outlineLevel="1" x14ac:dyDescent="0.25">
      <c r="B79" s="224"/>
      <c r="C79" s="20" t="s">
        <v>103</v>
      </c>
      <c r="D79" s="27" t="s">
        <v>104</v>
      </c>
      <c r="E79" s="171">
        <f>Arkusz_odpowiedzi_oferenta!E27</f>
        <v>0</v>
      </c>
      <c r="F79" s="34"/>
      <c r="G79" s="171">
        <f>Arkusz_odpowiedzi_oferenta!G27</f>
        <v>0</v>
      </c>
      <c r="H79" s="34"/>
      <c r="I79" s="171">
        <f>Arkusz_odpowiedzi_oferenta!I27</f>
        <v>0</v>
      </c>
      <c r="J79" s="34"/>
      <c r="K79" s="171">
        <f>Arkusz_odpowiedzi_oferenta!K27</f>
        <v>0</v>
      </c>
      <c r="L79" s="34"/>
      <c r="M79" s="171">
        <f>Arkusz_odpowiedzi_oferenta!M27</f>
        <v>0</v>
      </c>
      <c r="N79" s="34"/>
      <c r="O79" s="171">
        <f>Arkusz_odpowiedzi_oferenta!O27</f>
        <v>0</v>
      </c>
      <c r="P79" s="34"/>
      <c r="Q79" s="171">
        <f>Arkusz_odpowiedzi_oferenta!Q27</f>
        <v>0</v>
      </c>
      <c r="R79" s="34"/>
      <c r="S79" s="171">
        <f>Arkusz_odpowiedzi_oferenta!S27</f>
        <v>0</v>
      </c>
      <c r="T79" s="34"/>
      <c r="U79" s="171">
        <f>Arkusz_odpowiedzi_oferenta!U27</f>
        <v>0</v>
      </c>
      <c r="V79" s="34"/>
      <c r="W79" s="171">
        <f>Arkusz_odpowiedzi_oferenta!W27</f>
        <v>0</v>
      </c>
      <c r="X79" s="51"/>
    </row>
    <row r="80" spans="2:25" s="20" customFormat="1" ht="13.8" outlineLevel="1" x14ac:dyDescent="0.25">
      <c r="B80" s="224"/>
      <c r="C80" s="20" t="s">
        <v>105</v>
      </c>
      <c r="D80" s="27" t="s">
        <v>76</v>
      </c>
      <c r="E80" s="171">
        <f>Arkusz_odpowiedzi_oferenta!E28</f>
        <v>0</v>
      </c>
      <c r="F80" s="34"/>
      <c r="G80" s="171">
        <f>Arkusz_odpowiedzi_oferenta!G28</f>
        <v>0</v>
      </c>
      <c r="H80" s="34"/>
      <c r="I80" s="171">
        <f>Arkusz_odpowiedzi_oferenta!I28</f>
        <v>0</v>
      </c>
      <c r="J80" s="34"/>
      <c r="K80" s="171">
        <f>Arkusz_odpowiedzi_oferenta!K28</f>
        <v>0</v>
      </c>
      <c r="L80" s="34"/>
      <c r="M80" s="171">
        <f>Arkusz_odpowiedzi_oferenta!M28</f>
        <v>0</v>
      </c>
      <c r="N80" s="34"/>
      <c r="O80" s="171">
        <f>Arkusz_odpowiedzi_oferenta!O28</f>
        <v>0</v>
      </c>
      <c r="P80" s="34"/>
      <c r="Q80" s="171">
        <f>Arkusz_odpowiedzi_oferenta!Q28</f>
        <v>0</v>
      </c>
      <c r="R80" s="34"/>
      <c r="S80" s="171">
        <f>Arkusz_odpowiedzi_oferenta!S28</f>
        <v>0</v>
      </c>
      <c r="T80" s="34"/>
      <c r="U80" s="171">
        <f>Arkusz_odpowiedzi_oferenta!U28</f>
        <v>0</v>
      </c>
      <c r="V80" s="34"/>
      <c r="W80" s="171">
        <f>Arkusz_odpowiedzi_oferenta!W28</f>
        <v>0</v>
      </c>
      <c r="X80" s="51"/>
    </row>
    <row r="81" spans="2:24" s="20" customFormat="1" ht="13.8" outlineLevel="1" x14ac:dyDescent="0.25">
      <c r="B81" s="224"/>
      <c r="C81" s="20" t="s">
        <v>106</v>
      </c>
      <c r="D81" s="290" t="s">
        <v>76</v>
      </c>
      <c r="E81" s="171">
        <f>Arkusz_odpowiedzi_oferenta!E29</f>
        <v>0</v>
      </c>
      <c r="F81" s="34"/>
      <c r="G81" s="171">
        <f>Arkusz_odpowiedzi_oferenta!G29</f>
        <v>0</v>
      </c>
      <c r="H81" s="34"/>
      <c r="I81" s="171">
        <f>Arkusz_odpowiedzi_oferenta!I29</f>
        <v>0</v>
      </c>
      <c r="J81" s="34"/>
      <c r="K81" s="171">
        <f>Arkusz_odpowiedzi_oferenta!K29</f>
        <v>0</v>
      </c>
      <c r="L81" s="34"/>
      <c r="M81" s="171">
        <f>Arkusz_odpowiedzi_oferenta!M29</f>
        <v>0</v>
      </c>
      <c r="N81" s="34"/>
      <c r="O81" s="171">
        <f>Arkusz_odpowiedzi_oferenta!O29</f>
        <v>0</v>
      </c>
      <c r="P81" s="34"/>
      <c r="Q81" s="171">
        <f>Arkusz_odpowiedzi_oferenta!Q29</f>
        <v>0</v>
      </c>
      <c r="R81" s="34"/>
      <c r="S81" s="171">
        <f>Arkusz_odpowiedzi_oferenta!S29</f>
        <v>0</v>
      </c>
      <c r="T81" s="34"/>
      <c r="U81" s="171">
        <f>Arkusz_odpowiedzi_oferenta!U29</f>
        <v>0</v>
      </c>
      <c r="V81" s="34"/>
      <c r="W81" s="171">
        <f>Arkusz_odpowiedzi_oferenta!W29</f>
        <v>0</v>
      </c>
      <c r="X81" s="51"/>
    </row>
    <row r="82" spans="2:24" s="20" customFormat="1" ht="13.8" outlineLevel="1" x14ac:dyDescent="0.25">
      <c r="B82" s="224"/>
      <c r="D82" s="27"/>
      <c r="E82" s="27"/>
      <c r="F82" s="27"/>
      <c r="G82" s="27"/>
      <c r="H82" s="34"/>
      <c r="I82" s="27"/>
      <c r="J82" s="34"/>
      <c r="K82" s="27"/>
      <c r="L82" s="34"/>
      <c r="M82" s="27"/>
      <c r="N82" s="34"/>
      <c r="O82" s="27"/>
      <c r="P82" s="34"/>
      <c r="Q82" s="27"/>
      <c r="R82" s="34"/>
      <c r="S82" s="27"/>
      <c r="T82" s="34"/>
      <c r="U82" s="27"/>
      <c r="V82" s="34"/>
      <c r="W82" s="27"/>
      <c r="X82" s="51"/>
    </row>
    <row r="83" spans="2:24" s="20" customFormat="1" ht="13.8" outlineLevel="1" x14ac:dyDescent="0.25">
      <c r="B83" s="224"/>
      <c r="C83" s="20" t="s">
        <v>107</v>
      </c>
      <c r="D83" s="27" t="s">
        <v>104</v>
      </c>
      <c r="E83" s="171">
        <f>Arkusz_odpowiedzi_oferenta!E41</f>
        <v>0</v>
      </c>
      <c r="F83" s="34"/>
      <c r="G83" s="171">
        <f>Arkusz_odpowiedzi_oferenta!G41</f>
        <v>0</v>
      </c>
      <c r="H83" s="34"/>
      <c r="I83" s="171">
        <f>Arkusz_odpowiedzi_oferenta!I41</f>
        <v>0</v>
      </c>
      <c r="J83" s="34"/>
      <c r="K83" s="171">
        <f>Arkusz_odpowiedzi_oferenta!K41</f>
        <v>0</v>
      </c>
      <c r="L83" s="34"/>
      <c r="M83" s="171">
        <f>Arkusz_odpowiedzi_oferenta!M41</f>
        <v>0</v>
      </c>
      <c r="N83" s="34"/>
      <c r="O83" s="171">
        <f>Arkusz_odpowiedzi_oferenta!O41</f>
        <v>0</v>
      </c>
      <c r="P83" s="34"/>
      <c r="Q83" s="171">
        <f>Arkusz_odpowiedzi_oferenta!Q41</f>
        <v>0</v>
      </c>
      <c r="R83" s="34"/>
      <c r="S83" s="171">
        <f>Arkusz_odpowiedzi_oferenta!S41</f>
        <v>0</v>
      </c>
      <c r="T83" s="34"/>
      <c r="U83" s="171">
        <f>Arkusz_odpowiedzi_oferenta!U41</f>
        <v>0</v>
      </c>
      <c r="V83" s="34"/>
      <c r="W83" s="171">
        <f>Arkusz_odpowiedzi_oferenta!W41</f>
        <v>0</v>
      </c>
      <c r="X83" s="51"/>
    </row>
    <row r="84" spans="2:24" s="20" customFormat="1" ht="13.8" outlineLevel="1" x14ac:dyDescent="0.25">
      <c r="B84" s="224"/>
      <c r="C84" s="20" t="s">
        <v>105</v>
      </c>
      <c r="D84" s="27" t="s">
        <v>76</v>
      </c>
      <c r="E84" s="171">
        <f>Arkusz_odpowiedzi_oferenta!E42</f>
        <v>0</v>
      </c>
      <c r="F84" s="34"/>
      <c r="G84" s="171">
        <f>Arkusz_odpowiedzi_oferenta!G42</f>
        <v>0</v>
      </c>
      <c r="H84" s="34"/>
      <c r="I84" s="171">
        <f>Arkusz_odpowiedzi_oferenta!I42</f>
        <v>0</v>
      </c>
      <c r="J84" s="34"/>
      <c r="K84" s="171">
        <f>Arkusz_odpowiedzi_oferenta!K42</f>
        <v>0</v>
      </c>
      <c r="L84" s="34"/>
      <c r="M84" s="171">
        <f>Arkusz_odpowiedzi_oferenta!M42</f>
        <v>0</v>
      </c>
      <c r="N84" s="34"/>
      <c r="O84" s="171">
        <f>Arkusz_odpowiedzi_oferenta!O42</f>
        <v>0</v>
      </c>
      <c r="P84" s="34"/>
      <c r="Q84" s="171">
        <f>Arkusz_odpowiedzi_oferenta!Q42</f>
        <v>0</v>
      </c>
      <c r="R84" s="34"/>
      <c r="S84" s="171">
        <f>Arkusz_odpowiedzi_oferenta!S42</f>
        <v>0</v>
      </c>
      <c r="T84" s="34"/>
      <c r="U84" s="171">
        <f>Arkusz_odpowiedzi_oferenta!U42</f>
        <v>0</v>
      </c>
      <c r="V84" s="34"/>
      <c r="W84" s="171">
        <f>Arkusz_odpowiedzi_oferenta!W42</f>
        <v>0</v>
      </c>
      <c r="X84" s="51"/>
    </row>
    <row r="85" spans="2:24" s="20" customFormat="1" ht="13.8" outlineLevel="1" x14ac:dyDescent="0.25">
      <c r="B85" s="224"/>
      <c r="C85" s="20" t="s">
        <v>106</v>
      </c>
      <c r="D85" s="27" t="s">
        <v>76</v>
      </c>
      <c r="E85" s="171">
        <f>Arkusz_odpowiedzi_oferenta!E43</f>
        <v>0</v>
      </c>
      <c r="F85" s="34"/>
      <c r="G85" s="171">
        <f>Arkusz_odpowiedzi_oferenta!G43</f>
        <v>0</v>
      </c>
      <c r="H85" s="34"/>
      <c r="I85" s="171">
        <f>Arkusz_odpowiedzi_oferenta!I43</f>
        <v>0</v>
      </c>
      <c r="J85" s="34"/>
      <c r="K85" s="171">
        <f>Arkusz_odpowiedzi_oferenta!K43</f>
        <v>0</v>
      </c>
      <c r="L85" s="34"/>
      <c r="M85" s="171">
        <f>Arkusz_odpowiedzi_oferenta!M43</f>
        <v>0</v>
      </c>
      <c r="N85" s="34"/>
      <c r="O85" s="171">
        <f>Arkusz_odpowiedzi_oferenta!O43</f>
        <v>0</v>
      </c>
      <c r="P85" s="34"/>
      <c r="Q85" s="171">
        <f>Arkusz_odpowiedzi_oferenta!Q43</f>
        <v>0</v>
      </c>
      <c r="R85" s="34"/>
      <c r="S85" s="171">
        <f>Arkusz_odpowiedzi_oferenta!S43</f>
        <v>0</v>
      </c>
      <c r="T85" s="34"/>
      <c r="U85" s="171">
        <f>Arkusz_odpowiedzi_oferenta!U43</f>
        <v>0</v>
      </c>
      <c r="V85" s="34"/>
      <c r="W85" s="171">
        <f>Arkusz_odpowiedzi_oferenta!W43</f>
        <v>0</v>
      </c>
      <c r="X85" s="51"/>
    </row>
    <row r="86" spans="2:24" s="20" customFormat="1" ht="13.8" outlineLevel="1" x14ac:dyDescent="0.25">
      <c r="B86" s="224"/>
      <c r="D86" s="27"/>
      <c r="E86" s="27"/>
      <c r="F86" s="27"/>
      <c r="G86" s="27"/>
      <c r="H86" s="34"/>
      <c r="I86" s="27"/>
      <c r="J86" s="34"/>
      <c r="K86" s="27"/>
      <c r="L86" s="34"/>
      <c r="M86" s="27"/>
      <c r="N86" s="34"/>
      <c r="O86" s="27"/>
      <c r="P86" s="34"/>
      <c r="Q86" s="27"/>
      <c r="R86" s="34"/>
      <c r="S86" s="27"/>
      <c r="T86" s="34"/>
      <c r="U86" s="27"/>
      <c r="V86" s="34"/>
      <c r="W86" s="27"/>
      <c r="X86" s="51"/>
    </row>
    <row r="87" spans="2:24" s="20" customFormat="1" ht="13.8" outlineLevel="1" x14ac:dyDescent="0.25">
      <c r="B87" s="224"/>
      <c r="C87" s="20" t="s">
        <v>108</v>
      </c>
      <c r="D87" s="27" t="s">
        <v>104</v>
      </c>
      <c r="E87" s="171">
        <f>Arkusz_odpowiedzi_oferenta!E55</f>
        <v>0</v>
      </c>
      <c r="F87" s="34"/>
      <c r="G87" s="171">
        <f>Arkusz_odpowiedzi_oferenta!G55</f>
        <v>0</v>
      </c>
      <c r="H87" s="34"/>
      <c r="I87" s="171">
        <f>Arkusz_odpowiedzi_oferenta!I55</f>
        <v>0</v>
      </c>
      <c r="J87" s="34"/>
      <c r="K87" s="171">
        <f>Arkusz_odpowiedzi_oferenta!K55</f>
        <v>0</v>
      </c>
      <c r="L87" s="34"/>
      <c r="M87" s="171">
        <f>Arkusz_odpowiedzi_oferenta!M55</f>
        <v>0</v>
      </c>
      <c r="N87" s="34"/>
      <c r="O87" s="171">
        <f>Arkusz_odpowiedzi_oferenta!O55</f>
        <v>0</v>
      </c>
      <c r="P87" s="34"/>
      <c r="Q87" s="171">
        <f>Arkusz_odpowiedzi_oferenta!Q55</f>
        <v>0</v>
      </c>
      <c r="R87" s="34"/>
      <c r="S87" s="171">
        <f>Arkusz_odpowiedzi_oferenta!S55</f>
        <v>0</v>
      </c>
      <c r="T87" s="34"/>
      <c r="U87" s="171">
        <f>Arkusz_odpowiedzi_oferenta!U55</f>
        <v>0</v>
      </c>
      <c r="V87" s="34"/>
      <c r="W87" s="171">
        <f>Arkusz_odpowiedzi_oferenta!W55</f>
        <v>0</v>
      </c>
      <c r="X87" s="51"/>
    </row>
    <row r="88" spans="2:24" s="20" customFormat="1" ht="13.8" outlineLevel="1" x14ac:dyDescent="0.25">
      <c r="B88" s="224"/>
      <c r="C88" s="20" t="s">
        <v>105</v>
      </c>
      <c r="D88" s="27" t="s">
        <v>76</v>
      </c>
      <c r="E88" s="171">
        <f>Arkusz_odpowiedzi_oferenta!E56</f>
        <v>0</v>
      </c>
      <c r="F88" s="34"/>
      <c r="G88" s="171">
        <f>Arkusz_odpowiedzi_oferenta!G56</f>
        <v>0</v>
      </c>
      <c r="H88" s="34"/>
      <c r="I88" s="171">
        <f>Arkusz_odpowiedzi_oferenta!I56</f>
        <v>0</v>
      </c>
      <c r="J88" s="34"/>
      <c r="K88" s="171">
        <f>Arkusz_odpowiedzi_oferenta!K56</f>
        <v>0</v>
      </c>
      <c r="L88" s="34"/>
      <c r="M88" s="171">
        <f>Arkusz_odpowiedzi_oferenta!M56</f>
        <v>0</v>
      </c>
      <c r="N88" s="34"/>
      <c r="O88" s="171">
        <f>Arkusz_odpowiedzi_oferenta!O56</f>
        <v>0</v>
      </c>
      <c r="P88" s="34"/>
      <c r="Q88" s="171">
        <f>Arkusz_odpowiedzi_oferenta!Q56</f>
        <v>0</v>
      </c>
      <c r="R88" s="34"/>
      <c r="S88" s="171">
        <f>Arkusz_odpowiedzi_oferenta!S56</f>
        <v>0</v>
      </c>
      <c r="T88" s="34"/>
      <c r="U88" s="171">
        <f>Arkusz_odpowiedzi_oferenta!U56</f>
        <v>0</v>
      </c>
      <c r="V88" s="34"/>
      <c r="W88" s="171">
        <f>Arkusz_odpowiedzi_oferenta!W56</f>
        <v>0</v>
      </c>
      <c r="X88" s="51"/>
    </row>
    <row r="89" spans="2:24" s="20" customFormat="1" ht="13.8" outlineLevel="1" x14ac:dyDescent="0.25">
      <c r="B89" s="224"/>
      <c r="C89" s="20" t="s">
        <v>106</v>
      </c>
      <c r="D89" s="27" t="s">
        <v>76</v>
      </c>
      <c r="E89" s="171">
        <f>Arkusz_odpowiedzi_oferenta!E57</f>
        <v>0</v>
      </c>
      <c r="F89" s="34"/>
      <c r="G89" s="171">
        <f>Arkusz_odpowiedzi_oferenta!G57</f>
        <v>0</v>
      </c>
      <c r="H89" s="34"/>
      <c r="I89" s="171">
        <f>Arkusz_odpowiedzi_oferenta!I57</f>
        <v>0</v>
      </c>
      <c r="J89" s="34"/>
      <c r="K89" s="171">
        <f>Arkusz_odpowiedzi_oferenta!K57</f>
        <v>0</v>
      </c>
      <c r="L89" s="34"/>
      <c r="M89" s="171">
        <f>Arkusz_odpowiedzi_oferenta!M57</f>
        <v>0</v>
      </c>
      <c r="N89" s="34"/>
      <c r="O89" s="171">
        <f>Arkusz_odpowiedzi_oferenta!O57</f>
        <v>0</v>
      </c>
      <c r="P89" s="34"/>
      <c r="Q89" s="171">
        <f>Arkusz_odpowiedzi_oferenta!Q57</f>
        <v>0</v>
      </c>
      <c r="R89" s="34"/>
      <c r="S89" s="171">
        <f>Arkusz_odpowiedzi_oferenta!S57</f>
        <v>0</v>
      </c>
      <c r="T89" s="34"/>
      <c r="U89" s="171">
        <f>Arkusz_odpowiedzi_oferenta!U57</f>
        <v>0</v>
      </c>
      <c r="V89" s="34"/>
      <c r="W89" s="171">
        <f>Arkusz_odpowiedzi_oferenta!W57</f>
        <v>0</v>
      </c>
      <c r="X89" s="51"/>
    </row>
    <row r="90" spans="2:24" s="20" customFormat="1" ht="13.8" outlineLevel="1" x14ac:dyDescent="0.2">
      <c r="B90" s="224"/>
      <c r="D90" s="27"/>
      <c r="E90" s="27"/>
      <c r="F90" s="27"/>
      <c r="G90" s="27"/>
      <c r="H90" s="27"/>
      <c r="I90" s="27"/>
      <c r="J90" s="27"/>
      <c r="K90" s="27"/>
      <c r="L90" s="27"/>
      <c r="M90" s="27"/>
      <c r="N90" s="27"/>
      <c r="O90" s="27"/>
      <c r="P90" s="27"/>
      <c r="Q90" s="27"/>
      <c r="R90" s="27"/>
      <c r="S90" s="27"/>
      <c r="T90" s="27"/>
      <c r="U90" s="27"/>
      <c r="V90" s="27"/>
      <c r="W90" s="27"/>
      <c r="X90" s="51"/>
    </row>
    <row r="91" spans="2:24" s="20" customFormat="1" ht="13.8" outlineLevel="1" x14ac:dyDescent="0.25">
      <c r="B91" s="224"/>
      <c r="C91" s="20" t="s">
        <v>109</v>
      </c>
      <c r="D91" s="27" t="s">
        <v>104</v>
      </c>
      <c r="E91" s="171">
        <f>Arkusz_odpowiedzi_oferenta!E69</f>
        <v>0</v>
      </c>
      <c r="F91" s="34"/>
      <c r="G91" s="171">
        <f>Arkusz_odpowiedzi_oferenta!G69</f>
        <v>0</v>
      </c>
      <c r="H91" s="34"/>
      <c r="I91" s="171">
        <f>Arkusz_odpowiedzi_oferenta!I69</f>
        <v>0</v>
      </c>
      <c r="J91" s="34"/>
      <c r="K91" s="171">
        <f>Arkusz_odpowiedzi_oferenta!K69</f>
        <v>0</v>
      </c>
      <c r="L91" s="34"/>
      <c r="M91" s="171">
        <f>Arkusz_odpowiedzi_oferenta!M69</f>
        <v>0</v>
      </c>
      <c r="N91" s="34"/>
      <c r="O91" s="171">
        <f>Arkusz_odpowiedzi_oferenta!O69</f>
        <v>0</v>
      </c>
      <c r="P91" s="34"/>
      <c r="Q91" s="171">
        <f>Arkusz_odpowiedzi_oferenta!Q69</f>
        <v>0</v>
      </c>
      <c r="R91" s="34"/>
      <c r="S91" s="171">
        <f>Arkusz_odpowiedzi_oferenta!S69</f>
        <v>0</v>
      </c>
      <c r="T91" s="34"/>
      <c r="U91" s="171">
        <f>Arkusz_odpowiedzi_oferenta!U69</f>
        <v>0</v>
      </c>
      <c r="V91" s="34"/>
      <c r="W91" s="171">
        <f>Arkusz_odpowiedzi_oferenta!W69</f>
        <v>0</v>
      </c>
      <c r="X91" s="51"/>
    </row>
    <row r="92" spans="2:24" s="20" customFormat="1" ht="13.8" outlineLevel="1" x14ac:dyDescent="0.25">
      <c r="B92" s="224"/>
      <c r="C92" s="20" t="s">
        <v>105</v>
      </c>
      <c r="D92" s="27" t="s">
        <v>76</v>
      </c>
      <c r="E92" s="171">
        <f>Arkusz_odpowiedzi_oferenta!E70</f>
        <v>0</v>
      </c>
      <c r="F92" s="34"/>
      <c r="G92" s="171">
        <f>Arkusz_odpowiedzi_oferenta!G70</f>
        <v>0</v>
      </c>
      <c r="H92" s="34"/>
      <c r="I92" s="171">
        <f>Arkusz_odpowiedzi_oferenta!I70</f>
        <v>0</v>
      </c>
      <c r="J92" s="34"/>
      <c r="K92" s="171">
        <f>Arkusz_odpowiedzi_oferenta!K70</f>
        <v>0</v>
      </c>
      <c r="L92" s="34"/>
      <c r="M92" s="171">
        <f>Arkusz_odpowiedzi_oferenta!M70</f>
        <v>0</v>
      </c>
      <c r="N92" s="34"/>
      <c r="O92" s="171">
        <f>Arkusz_odpowiedzi_oferenta!O70</f>
        <v>0</v>
      </c>
      <c r="P92" s="34"/>
      <c r="Q92" s="171">
        <f>Arkusz_odpowiedzi_oferenta!Q70</f>
        <v>0</v>
      </c>
      <c r="R92" s="34"/>
      <c r="S92" s="171">
        <f>Arkusz_odpowiedzi_oferenta!S70</f>
        <v>0</v>
      </c>
      <c r="T92" s="34"/>
      <c r="U92" s="171">
        <f>Arkusz_odpowiedzi_oferenta!U70</f>
        <v>0</v>
      </c>
      <c r="V92" s="34"/>
      <c r="W92" s="171">
        <f>Arkusz_odpowiedzi_oferenta!W70</f>
        <v>0</v>
      </c>
      <c r="X92" s="51"/>
    </row>
    <row r="93" spans="2:24" s="20" customFormat="1" ht="13.8" outlineLevel="1" x14ac:dyDescent="0.25">
      <c r="B93" s="224"/>
      <c r="C93" s="20" t="s">
        <v>106</v>
      </c>
      <c r="D93" s="27" t="s">
        <v>76</v>
      </c>
      <c r="E93" s="171">
        <f>Arkusz_odpowiedzi_oferenta!E71</f>
        <v>0</v>
      </c>
      <c r="F93" s="34"/>
      <c r="G93" s="171">
        <f>Arkusz_odpowiedzi_oferenta!G71</f>
        <v>0</v>
      </c>
      <c r="H93" s="34"/>
      <c r="I93" s="171">
        <f>Arkusz_odpowiedzi_oferenta!I71</f>
        <v>0</v>
      </c>
      <c r="J93" s="34"/>
      <c r="K93" s="171">
        <f>Arkusz_odpowiedzi_oferenta!K71</f>
        <v>0</v>
      </c>
      <c r="L93" s="34"/>
      <c r="M93" s="171">
        <f>Arkusz_odpowiedzi_oferenta!M71</f>
        <v>0</v>
      </c>
      <c r="N93" s="34"/>
      <c r="O93" s="171">
        <f>Arkusz_odpowiedzi_oferenta!O71</f>
        <v>0</v>
      </c>
      <c r="P93" s="34"/>
      <c r="Q93" s="171">
        <f>Arkusz_odpowiedzi_oferenta!Q71</f>
        <v>0</v>
      </c>
      <c r="R93" s="34"/>
      <c r="S93" s="171">
        <f>Arkusz_odpowiedzi_oferenta!S71</f>
        <v>0</v>
      </c>
      <c r="T93" s="34"/>
      <c r="U93" s="171">
        <f>Arkusz_odpowiedzi_oferenta!U71</f>
        <v>0</v>
      </c>
      <c r="V93" s="34"/>
      <c r="W93" s="171">
        <f>Arkusz_odpowiedzi_oferenta!W71</f>
        <v>0</v>
      </c>
      <c r="X93" s="51"/>
    </row>
    <row r="94" spans="2:24" s="20" customFormat="1" ht="13.8" outlineLevel="1" x14ac:dyDescent="0.25">
      <c r="B94" s="224"/>
      <c r="D94" s="27"/>
      <c r="E94" s="27"/>
      <c r="F94" s="27"/>
      <c r="G94" s="27"/>
      <c r="H94" s="34"/>
      <c r="I94" s="27"/>
      <c r="J94" s="34"/>
      <c r="K94" s="27"/>
      <c r="L94" s="34"/>
      <c r="M94" s="27"/>
      <c r="N94" s="34"/>
      <c r="O94" s="27"/>
      <c r="P94" s="34"/>
      <c r="Q94" s="27"/>
      <c r="R94" s="34"/>
      <c r="S94" s="27"/>
      <c r="T94" s="34"/>
      <c r="U94" s="27"/>
      <c r="V94" s="34"/>
      <c r="W94" s="27"/>
      <c r="X94" s="51"/>
    </row>
    <row r="95" spans="2:24" s="20" customFormat="1" ht="13.8" outlineLevel="1" x14ac:dyDescent="0.25">
      <c r="B95" s="224"/>
      <c r="C95" s="20" t="s">
        <v>110</v>
      </c>
      <c r="D95" s="27" t="s">
        <v>104</v>
      </c>
      <c r="E95" s="171">
        <f>Arkusz_odpowiedzi_oferenta!E83</f>
        <v>0</v>
      </c>
      <c r="F95" s="34"/>
      <c r="G95" s="171">
        <f>Arkusz_odpowiedzi_oferenta!G83</f>
        <v>0</v>
      </c>
      <c r="H95" s="34"/>
      <c r="I95" s="171">
        <f>Arkusz_odpowiedzi_oferenta!I83</f>
        <v>0</v>
      </c>
      <c r="J95" s="34"/>
      <c r="K95" s="171">
        <f>Arkusz_odpowiedzi_oferenta!K83</f>
        <v>0</v>
      </c>
      <c r="L95" s="34"/>
      <c r="M95" s="171">
        <f>Arkusz_odpowiedzi_oferenta!M83</f>
        <v>0</v>
      </c>
      <c r="N95" s="34"/>
      <c r="O95" s="171">
        <f>Arkusz_odpowiedzi_oferenta!O83</f>
        <v>0</v>
      </c>
      <c r="P95" s="34"/>
      <c r="Q95" s="171">
        <f>Arkusz_odpowiedzi_oferenta!Q83</f>
        <v>0</v>
      </c>
      <c r="R95" s="34"/>
      <c r="S95" s="171">
        <f>Arkusz_odpowiedzi_oferenta!S83</f>
        <v>0</v>
      </c>
      <c r="T95" s="34"/>
      <c r="U95" s="171">
        <f>Arkusz_odpowiedzi_oferenta!U83</f>
        <v>0</v>
      </c>
      <c r="V95" s="34"/>
      <c r="W95" s="171">
        <f>Arkusz_odpowiedzi_oferenta!W83</f>
        <v>0</v>
      </c>
      <c r="X95" s="51"/>
    </row>
    <row r="96" spans="2:24" s="20" customFormat="1" ht="13.8" outlineLevel="1" x14ac:dyDescent="0.25">
      <c r="B96" s="224"/>
      <c r="C96" s="20" t="s">
        <v>105</v>
      </c>
      <c r="D96" s="27" t="s">
        <v>76</v>
      </c>
      <c r="E96" s="171">
        <f>Arkusz_odpowiedzi_oferenta!E84</f>
        <v>0</v>
      </c>
      <c r="F96" s="34"/>
      <c r="G96" s="171">
        <f>Arkusz_odpowiedzi_oferenta!G84</f>
        <v>0</v>
      </c>
      <c r="H96" s="34"/>
      <c r="I96" s="171">
        <f>Arkusz_odpowiedzi_oferenta!I84</f>
        <v>0</v>
      </c>
      <c r="J96" s="34"/>
      <c r="K96" s="171">
        <f>Arkusz_odpowiedzi_oferenta!K84</f>
        <v>0</v>
      </c>
      <c r="L96" s="34"/>
      <c r="M96" s="171">
        <f>Arkusz_odpowiedzi_oferenta!M84</f>
        <v>0</v>
      </c>
      <c r="N96" s="34"/>
      <c r="O96" s="171">
        <f>Arkusz_odpowiedzi_oferenta!O84</f>
        <v>0</v>
      </c>
      <c r="P96" s="34"/>
      <c r="Q96" s="171">
        <f>Arkusz_odpowiedzi_oferenta!Q84</f>
        <v>0</v>
      </c>
      <c r="R96" s="34"/>
      <c r="S96" s="171">
        <f>Arkusz_odpowiedzi_oferenta!S84</f>
        <v>0</v>
      </c>
      <c r="T96" s="34"/>
      <c r="U96" s="171">
        <f>Arkusz_odpowiedzi_oferenta!U84</f>
        <v>0</v>
      </c>
      <c r="V96" s="34"/>
      <c r="W96" s="171">
        <f>Arkusz_odpowiedzi_oferenta!W84</f>
        <v>0</v>
      </c>
      <c r="X96" s="51"/>
    </row>
    <row r="97" spans="2:24" s="20" customFormat="1" ht="13.8" outlineLevel="1" x14ac:dyDescent="0.25">
      <c r="B97" s="224"/>
      <c r="C97" s="20" t="s">
        <v>111</v>
      </c>
      <c r="D97" s="27" t="s">
        <v>76</v>
      </c>
      <c r="E97" s="171">
        <f>Arkusz_odpowiedzi_oferenta!E85</f>
        <v>0</v>
      </c>
      <c r="F97" s="34"/>
      <c r="G97" s="171">
        <f>Arkusz_odpowiedzi_oferenta!G85</f>
        <v>0</v>
      </c>
      <c r="H97" s="34"/>
      <c r="I97" s="171">
        <f>Arkusz_odpowiedzi_oferenta!I85</f>
        <v>0</v>
      </c>
      <c r="J97" s="34"/>
      <c r="K97" s="171">
        <f>Arkusz_odpowiedzi_oferenta!K85</f>
        <v>0</v>
      </c>
      <c r="L97" s="34"/>
      <c r="M97" s="171">
        <f>Arkusz_odpowiedzi_oferenta!M85</f>
        <v>0</v>
      </c>
      <c r="N97" s="34"/>
      <c r="O97" s="171">
        <f>Arkusz_odpowiedzi_oferenta!O85</f>
        <v>0</v>
      </c>
      <c r="P97" s="34"/>
      <c r="Q97" s="171">
        <f>Arkusz_odpowiedzi_oferenta!Q85</f>
        <v>0</v>
      </c>
      <c r="R97" s="34"/>
      <c r="S97" s="171">
        <f>Arkusz_odpowiedzi_oferenta!S85</f>
        <v>0</v>
      </c>
      <c r="T97" s="34"/>
      <c r="U97" s="171">
        <f>Arkusz_odpowiedzi_oferenta!U85</f>
        <v>0</v>
      </c>
      <c r="V97" s="34"/>
      <c r="W97" s="171">
        <f>Arkusz_odpowiedzi_oferenta!W85</f>
        <v>0</v>
      </c>
      <c r="X97" s="51"/>
    </row>
    <row r="98" spans="2:24" s="20" customFormat="1" ht="13.8" outlineLevel="1" x14ac:dyDescent="0.25">
      <c r="B98" s="224"/>
      <c r="C98" s="21"/>
      <c r="D98" s="27"/>
      <c r="E98" s="27"/>
      <c r="F98" s="34"/>
      <c r="G98" s="27"/>
      <c r="H98" s="34"/>
      <c r="I98" s="27"/>
      <c r="J98" s="34"/>
      <c r="K98" s="27"/>
      <c r="L98" s="34"/>
      <c r="M98" s="27"/>
      <c r="N98" s="34"/>
      <c r="O98" s="27"/>
      <c r="P98" s="34"/>
      <c r="Q98" s="27"/>
      <c r="R98" s="34"/>
      <c r="S98" s="27"/>
      <c r="T98" s="34"/>
      <c r="U98" s="27"/>
      <c r="V98" s="34"/>
      <c r="W98" s="27"/>
      <c r="X98" s="51"/>
    </row>
    <row r="99" spans="2:24" s="20" customFormat="1" ht="13.8" outlineLevel="1" x14ac:dyDescent="0.25">
      <c r="B99" s="224"/>
      <c r="C99" s="20" t="s">
        <v>112</v>
      </c>
      <c r="D99" s="270" t="s">
        <v>83</v>
      </c>
      <c r="E99" s="171">
        <f>Arkusz_odpowiedzi_oferenta!E98</f>
        <v>0</v>
      </c>
      <c r="F99" s="34"/>
      <c r="G99" s="171">
        <f>Arkusz_odpowiedzi_oferenta!G98</f>
        <v>0</v>
      </c>
      <c r="H99" s="34"/>
      <c r="I99" s="171">
        <f>Arkusz_odpowiedzi_oferenta!I98</f>
        <v>0</v>
      </c>
      <c r="J99" s="34"/>
      <c r="K99" s="171">
        <f>Arkusz_odpowiedzi_oferenta!K98</f>
        <v>0</v>
      </c>
      <c r="L99" s="34"/>
      <c r="M99" s="171">
        <f>Arkusz_odpowiedzi_oferenta!M98</f>
        <v>0</v>
      </c>
      <c r="N99" s="34"/>
      <c r="O99" s="171">
        <f>Arkusz_odpowiedzi_oferenta!O98</f>
        <v>0</v>
      </c>
      <c r="P99" s="34"/>
      <c r="Q99" s="171">
        <f>Arkusz_odpowiedzi_oferenta!Q98</f>
        <v>0</v>
      </c>
      <c r="R99" s="34"/>
      <c r="S99" s="171">
        <f>Arkusz_odpowiedzi_oferenta!S98</f>
        <v>0</v>
      </c>
      <c r="T99" s="34"/>
      <c r="U99" s="171">
        <f>Arkusz_odpowiedzi_oferenta!U98</f>
        <v>0</v>
      </c>
      <c r="V99" s="34"/>
      <c r="W99" s="171">
        <f>Arkusz_odpowiedzi_oferenta!W98</f>
        <v>0</v>
      </c>
      <c r="X99" s="51"/>
    </row>
    <row r="100" spans="2:24" s="20" customFormat="1" ht="13.8" outlineLevel="1" x14ac:dyDescent="0.25">
      <c r="B100" s="224"/>
      <c r="C100" s="20" t="s">
        <v>113</v>
      </c>
      <c r="D100" s="270" t="s">
        <v>83</v>
      </c>
      <c r="E100" s="171">
        <f>Arkusz_odpowiedzi_oferenta!E99</f>
        <v>0</v>
      </c>
      <c r="F100" s="34"/>
      <c r="G100" s="171">
        <f>Arkusz_odpowiedzi_oferenta!G99</f>
        <v>0</v>
      </c>
      <c r="H100" s="34"/>
      <c r="I100" s="171">
        <f>Arkusz_odpowiedzi_oferenta!I99</f>
        <v>0</v>
      </c>
      <c r="J100" s="34"/>
      <c r="K100" s="171">
        <f>Arkusz_odpowiedzi_oferenta!K99</f>
        <v>0</v>
      </c>
      <c r="L100" s="34"/>
      <c r="M100" s="171">
        <f>Arkusz_odpowiedzi_oferenta!M99</f>
        <v>0</v>
      </c>
      <c r="N100" s="34"/>
      <c r="O100" s="171">
        <f>Arkusz_odpowiedzi_oferenta!O99</f>
        <v>0</v>
      </c>
      <c r="P100" s="34"/>
      <c r="Q100" s="171">
        <f>Arkusz_odpowiedzi_oferenta!Q99</f>
        <v>0</v>
      </c>
      <c r="R100" s="34"/>
      <c r="S100" s="171">
        <f>Arkusz_odpowiedzi_oferenta!S99</f>
        <v>0</v>
      </c>
      <c r="T100" s="34"/>
      <c r="U100" s="171">
        <f>Arkusz_odpowiedzi_oferenta!U99</f>
        <v>0</v>
      </c>
      <c r="V100" s="34"/>
      <c r="W100" s="171">
        <f>Arkusz_odpowiedzi_oferenta!W99</f>
        <v>0</v>
      </c>
      <c r="X100" s="51"/>
    </row>
    <row r="101" spans="2:24" s="20" customFormat="1" ht="13.8" outlineLevel="1" x14ac:dyDescent="0.2">
      <c r="B101" s="224"/>
      <c r="D101" s="270"/>
      <c r="E101" s="27"/>
      <c r="F101" s="27"/>
      <c r="G101" s="27"/>
      <c r="H101" s="27"/>
      <c r="I101" s="27"/>
      <c r="J101" s="27"/>
      <c r="K101" s="27"/>
      <c r="L101" s="27"/>
      <c r="M101" s="27"/>
      <c r="N101" s="27"/>
      <c r="O101" s="27"/>
      <c r="P101" s="27"/>
      <c r="Q101" s="27"/>
      <c r="R101" s="27"/>
      <c r="S101" s="27"/>
      <c r="T101" s="27"/>
      <c r="U101" s="27"/>
      <c r="V101" s="27"/>
      <c r="W101" s="27"/>
      <c r="X101" s="51"/>
    </row>
    <row r="102" spans="2:24" s="20" customFormat="1" ht="13.8" outlineLevel="1" x14ac:dyDescent="0.25">
      <c r="B102" s="224"/>
      <c r="C102" s="20" t="s">
        <v>114</v>
      </c>
      <c r="D102" s="270" t="s">
        <v>83</v>
      </c>
      <c r="E102" s="171">
        <f>Arkusz_odpowiedzi_oferenta!E102</f>
        <v>0</v>
      </c>
      <c r="F102" s="34"/>
      <c r="G102" s="171">
        <f>Arkusz_odpowiedzi_oferenta!G102</f>
        <v>0</v>
      </c>
      <c r="H102" s="34"/>
      <c r="I102" s="171">
        <f>Arkusz_odpowiedzi_oferenta!I102</f>
        <v>0</v>
      </c>
      <c r="J102" s="34"/>
      <c r="K102" s="171">
        <f>Arkusz_odpowiedzi_oferenta!K102</f>
        <v>0</v>
      </c>
      <c r="L102" s="34"/>
      <c r="M102" s="171">
        <f>Arkusz_odpowiedzi_oferenta!M102</f>
        <v>0</v>
      </c>
      <c r="N102" s="34"/>
      <c r="O102" s="171">
        <f>Arkusz_odpowiedzi_oferenta!O102</f>
        <v>0</v>
      </c>
      <c r="P102" s="34"/>
      <c r="Q102" s="171">
        <f>Arkusz_odpowiedzi_oferenta!Q102</f>
        <v>0</v>
      </c>
      <c r="R102" s="34"/>
      <c r="S102" s="171">
        <f>Arkusz_odpowiedzi_oferenta!S102</f>
        <v>0</v>
      </c>
      <c r="T102" s="34"/>
      <c r="U102" s="171">
        <f>Arkusz_odpowiedzi_oferenta!U102</f>
        <v>0</v>
      </c>
      <c r="V102" s="34"/>
      <c r="W102" s="171">
        <f>Arkusz_odpowiedzi_oferenta!W102</f>
        <v>0</v>
      </c>
      <c r="X102" s="51"/>
    </row>
    <row r="103" spans="2:24" s="20" customFormat="1" ht="13.8" outlineLevel="1" x14ac:dyDescent="0.25">
      <c r="B103" s="224"/>
      <c r="C103" s="21"/>
      <c r="D103" s="27"/>
      <c r="E103" s="27"/>
      <c r="F103" s="27"/>
      <c r="G103" s="27"/>
      <c r="H103" s="34"/>
      <c r="I103" s="27"/>
      <c r="J103" s="34"/>
      <c r="K103" s="27"/>
      <c r="L103" s="34"/>
      <c r="M103" s="27"/>
      <c r="N103" s="34"/>
      <c r="O103" s="27"/>
      <c r="P103" s="34"/>
      <c r="Q103" s="27"/>
      <c r="R103" s="34"/>
      <c r="S103" s="27"/>
      <c r="T103" s="34"/>
      <c r="U103" s="27"/>
      <c r="V103" s="34"/>
      <c r="W103" s="27"/>
      <c r="X103" s="51"/>
    </row>
    <row r="104" spans="2:24" s="20" customFormat="1" ht="13.8" outlineLevel="1" x14ac:dyDescent="0.25">
      <c r="B104" s="223"/>
      <c r="C104" s="197" t="s">
        <v>115</v>
      </c>
      <c r="D104" s="27"/>
      <c r="E104" s="27"/>
      <c r="F104" s="34"/>
      <c r="G104" s="27"/>
      <c r="H104" s="34"/>
      <c r="I104" s="27"/>
      <c r="J104" s="34"/>
      <c r="K104" s="27"/>
      <c r="L104" s="34"/>
      <c r="M104" s="27"/>
      <c r="N104" s="34"/>
      <c r="O104" s="27"/>
      <c r="P104" s="34"/>
      <c r="Q104" s="27"/>
      <c r="R104" s="34"/>
      <c r="S104" s="27"/>
      <c r="T104" s="34"/>
      <c r="U104" s="27"/>
      <c r="V104" s="34"/>
      <c r="W104" s="27"/>
      <c r="X104" s="51"/>
    </row>
    <row r="105" spans="2:24" s="20" customFormat="1" ht="13.8" outlineLevel="1" x14ac:dyDescent="0.25">
      <c r="B105" s="224"/>
      <c r="C105" s="20" t="s">
        <v>116</v>
      </c>
      <c r="D105" s="146" t="s">
        <v>117</v>
      </c>
      <c r="E105" s="267">
        <f>Arkusz_odpowiedzi_oferenta!E18</f>
        <v>0</v>
      </c>
      <c r="F105" s="34"/>
      <c r="G105" s="267">
        <f>Arkusz_odpowiedzi_oferenta!G18</f>
        <v>0</v>
      </c>
      <c r="H105" s="34"/>
      <c r="I105" s="267">
        <f>Arkusz_odpowiedzi_oferenta!I18</f>
        <v>0</v>
      </c>
      <c r="J105" s="34"/>
      <c r="K105" s="267">
        <f>Arkusz_odpowiedzi_oferenta!K18</f>
        <v>0</v>
      </c>
      <c r="L105" s="34"/>
      <c r="M105" s="267">
        <f>Arkusz_odpowiedzi_oferenta!M18</f>
        <v>0</v>
      </c>
      <c r="N105" s="34"/>
      <c r="O105" s="267">
        <f>Arkusz_odpowiedzi_oferenta!O18</f>
        <v>0</v>
      </c>
      <c r="P105" s="34"/>
      <c r="Q105" s="267">
        <f>Arkusz_odpowiedzi_oferenta!Q18</f>
        <v>0</v>
      </c>
      <c r="R105" s="34"/>
      <c r="S105" s="267">
        <f>Arkusz_odpowiedzi_oferenta!S18</f>
        <v>0</v>
      </c>
      <c r="T105" s="34"/>
      <c r="U105" s="267">
        <f>Arkusz_odpowiedzi_oferenta!U18</f>
        <v>0</v>
      </c>
      <c r="V105" s="34"/>
      <c r="W105" s="267">
        <f>Arkusz_odpowiedzi_oferenta!W18</f>
        <v>0</v>
      </c>
      <c r="X105" s="51"/>
    </row>
    <row r="106" spans="2:24" s="20" customFormat="1" ht="13.8" outlineLevel="1" x14ac:dyDescent="0.25">
      <c r="B106" s="224"/>
      <c r="C106" s="202" t="s">
        <v>90</v>
      </c>
      <c r="D106" s="146"/>
      <c r="E106" s="146"/>
      <c r="F106" s="34"/>
      <c r="G106" s="146"/>
      <c r="H106" s="34"/>
      <c r="I106" s="146"/>
      <c r="J106" s="34"/>
      <c r="K106" s="146"/>
      <c r="L106" s="34"/>
      <c r="M106" s="146"/>
      <c r="N106" s="34"/>
      <c r="O106" s="146"/>
      <c r="P106" s="34"/>
      <c r="Q106" s="146"/>
      <c r="R106" s="34"/>
      <c r="S106" s="146"/>
      <c r="T106" s="34"/>
      <c r="U106" s="146"/>
      <c r="V106" s="34"/>
      <c r="W106" s="146"/>
      <c r="X106" s="53"/>
    </row>
    <row r="107" spans="2:24" s="20" customFormat="1" ht="13.8" outlineLevel="1" x14ac:dyDescent="0.25">
      <c r="B107" s="224"/>
      <c r="C107" s="20" t="s">
        <v>118</v>
      </c>
      <c r="D107" s="146" t="s">
        <v>119</v>
      </c>
      <c r="E107" s="171">
        <f>Arkusz_odpowiedzi_oferenta!E30</f>
        <v>0</v>
      </c>
      <c r="F107" s="34"/>
      <c r="G107" s="171">
        <f>Arkusz_odpowiedzi_oferenta!G30</f>
        <v>0</v>
      </c>
      <c r="H107" s="34"/>
      <c r="I107" s="171">
        <f>Arkusz_odpowiedzi_oferenta!I30</f>
        <v>0</v>
      </c>
      <c r="J107" s="34"/>
      <c r="K107" s="171">
        <f>Arkusz_odpowiedzi_oferenta!K30</f>
        <v>0</v>
      </c>
      <c r="L107" s="34"/>
      <c r="M107" s="171">
        <f>Arkusz_odpowiedzi_oferenta!M30</f>
        <v>0</v>
      </c>
      <c r="N107" s="34"/>
      <c r="O107" s="171">
        <f>Arkusz_odpowiedzi_oferenta!O30</f>
        <v>0</v>
      </c>
      <c r="P107" s="34"/>
      <c r="Q107" s="171">
        <f>Arkusz_odpowiedzi_oferenta!Q30</f>
        <v>0</v>
      </c>
      <c r="R107" s="34"/>
      <c r="S107" s="171">
        <f>Arkusz_odpowiedzi_oferenta!S30</f>
        <v>0</v>
      </c>
      <c r="T107" s="34"/>
      <c r="U107" s="171">
        <f>Arkusz_odpowiedzi_oferenta!U30</f>
        <v>0</v>
      </c>
      <c r="V107" s="34"/>
      <c r="W107" s="171">
        <f>Arkusz_odpowiedzi_oferenta!W30</f>
        <v>0</v>
      </c>
      <c r="X107" s="51"/>
    </row>
    <row r="108" spans="2:24" s="20" customFormat="1" ht="13.8" outlineLevel="1" x14ac:dyDescent="0.25">
      <c r="B108" s="224"/>
      <c r="C108" s="20" t="s">
        <v>120</v>
      </c>
      <c r="D108" s="146" t="s">
        <v>119</v>
      </c>
      <c r="E108" s="171">
        <f>Arkusz_odpowiedzi_oferenta!E31</f>
        <v>0</v>
      </c>
      <c r="F108" s="34"/>
      <c r="G108" s="171">
        <f>Arkusz_odpowiedzi_oferenta!G31</f>
        <v>0</v>
      </c>
      <c r="H108" s="34"/>
      <c r="I108" s="171">
        <f>Arkusz_odpowiedzi_oferenta!I31</f>
        <v>0</v>
      </c>
      <c r="J108" s="34"/>
      <c r="K108" s="171">
        <f>Arkusz_odpowiedzi_oferenta!K31</f>
        <v>0</v>
      </c>
      <c r="L108" s="34"/>
      <c r="M108" s="171">
        <f>Arkusz_odpowiedzi_oferenta!M31</f>
        <v>0</v>
      </c>
      <c r="N108" s="34"/>
      <c r="O108" s="171">
        <f>Arkusz_odpowiedzi_oferenta!O31</f>
        <v>0</v>
      </c>
      <c r="P108" s="34"/>
      <c r="Q108" s="171">
        <f>Arkusz_odpowiedzi_oferenta!Q31</f>
        <v>0</v>
      </c>
      <c r="R108" s="34"/>
      <c r="S108" s="171">
        <f>Arkusz_odpowiedzi_oferenta!S31</f>
        <v>0</v>
      </c>
      <c r="T108" s="34"/>
      <c r="U108" s="171">
        <f>Arkusz_odpowiedzi_oferenta!U31</f>
        <v>0</v>
      </c>
      <c r="V108" s="34"/>
      <c r="W108" s="171">
        <f>Arkusz_odpowiedzi_oferenta!W31</f>
        <v>0</v>
      </c>
      <c r="X108" s="51"/>
    </row>
    <row r="109" spans="2:24" s="20" customFormat="1" ht="13.8" outlineLevel="1" x14ac:dyDescent="0.25">
      <c r="B109" s="224"/>
      <c r="C109" s="20" t="s">
        <v>121</v>
      </c>
      <c r="D109" s="146" t="s">
        <v>119</v>
      </c>
      <c r="E109" s="171">
        <f>Arkusz_odpowiedzi_oferenta!E32</f>
        <v>0</v>
      </c>
      <c r="F109" s="34"/>
      <c r="G109" s="171">
        <f>Arkusz_odpowiedzi_oferenta!G32</f>
        <v>0</v>
      </c>
      <c r="H109" s="34"/>
      <c r="I109" s="171">
        <f>Arkusz_odpowiedzi_oferenta!I32</f>
        <v>0</v>
      </c>
      <c r="J109" s="34"/>
      <c r="K109" s="171">
        <f>Arkusz_odpowiedzi_oferenta!K32</f>
        <v>0</v>
      </c>
      <c r="L109" s="34"/>
      <c r="M109" s="171">
        <f>Arkusz_odpowiedzi_oferenta!M32</f>
        <v>0</v>
      </c>
      <c r="N109" s="34"/>
      <c r="O109" s="171">
        <f>Arkusz_odpowiedzi_oferenta!O32</f>
        <v>0</v>
      </c>
      <c r="P109" s="34"/>
      <c r="Q109" s="171">
        <f>Arkusz_odpowiedzi_oferenta!Q32</f>
        <v>0</v>
      </c>
      <c r="R109" s="34"/>
      <c r="S109" s="171">
        <f>Arkusz_odpowiedzi_oferenta!S32</f>
        <v>0</v>
      </c>
      <c r="T109" s="34"/>
      <c r="U109" s="171">
        <f>Arkusz_odpowiedzi_oferenta!U32</f>
        <v>0</v>
      </c>
      <c r="V109" s="34"/>
      <c r="W109" s="171">
        <f>Arkusz_odpowiedzi_oferenta!W32</f>
        <v>0</v>
      </c>
      <c r="X109" s="51"/>
    </row>
    <row r="110" spans="2:24" s="20" customFormat="1" ht="13.8" outlineLevel="1" x14ac:dyDescent="0.25">
      <c r="B110" s="224"/>
      <c r="C110" s="21"/>
      <c r="D110" s="146"/>
      <c r="E110" s="146"/>
      <c r="F110" s="34"/>
      <c r="G110" s="146"/>
      <c r="H110" s="34"/>
      <c r="I110" s="146"/>
      <c r="J110" s="34"/>
      <c r="K110" s="146"/>
      <c r="L110" s="34"/>
      <c r="M110" s="146"/>
      <c r="N110" s="34"/>
      <c r="O110" s="146"/>
      <c r="P110" s="34"/>
      <c r="Q110" s="146"/>
      <c r="R110" s="34"/>
      <c r="S110" s="146"/>
      <c r="T110" s="34"/>
      <c r="U110" s="146"/>
      <c r="V110" s="34"/>
      <c r="W110" s="146"/>
      <c r="X110" s="51"/>
    </row>
    <row r="111" spans="2:24" s="20" customFormat="1" ht="13.8" outlineLevel="1" x14ac:dyDescent="0.25">
      <c r="B111" s="224"/>
      <c r="C111" s="20" t="s">
        <v>122</v>
      </c>
      <c r="D111" s="146" t="s">
        <v>119</v>
      </c>
      <c r="E111" s="171">
        <f>Arkusz_odpowiedzi_oferenta!E44</f>
        <v>0</v>
      </c>
      <c r="F111" s="34"/>
      <c r="G111" s="171">
        <f>Arkusz_odpowiedzi_oferenta!G44</f>
        <v>0</v>
      </c>
      <c r="H111" s="34"/>
      <c r="I111" s="171">
        <f>Arkusz_odpowiedzi_oferenta!I44</f>
        <v>0</v>
      </c>
      <c r="J111" s="34"/>
      <c r="K111" s="171">
        <f>Arkusz_odpowiedzi_oferenta!K44</f>
        <v>0</v>
      </c>
      <c r="L111" s="34"/>
      <c r="M111" s="171">
        <f>Arkusz_odpowiedzi_oferenta!M44</f>
        <v>0</v>
      </c>
      <c r="N111" s="34"/>
      <c r="O111" s="171">
        <f>Arkusz_odpowiedzi_oferenta!O44</f>
        <v>0</v>
      </c>
      <c r="P111" s="34"/>
      <c r="Q111" s="171">
        <f>Arkusz_odpowiedzi_oferenta!Q44</f>
        <v>0</v>
      </c>
      <c r="R111" s="34"/>
      <c r="S111" s="171">
        <f>Arkusz_odpowiedzi_oferenta!S44</f>
        <v>0</v>
      </c>
      <c r="T111" s="34"/>
      <c r="U111" s="171">
        <f>Arkusz_odpowiedzi_oferenta!U44</f>
        <v>0</v>
      </c>
      <c r="V111" s="34"/>
      <c r="W111" s="171">
        <f>Arkusz_odpowiedzi_oferenta!W44</f>
        <v>0</v>
      </c>
      <c r="X111" s="51"/>
    </row>
    <row r="112" spans="2:24" s="20" customFormat="1" ht="13.8" outlineLevel="1" x14ac:dyDescent="0.25">
      <c r="B112" s="224"/>
      <c r="C112" s="20" t="s">
        <v>123</v>
      </c>
      <c r="D112" s="146" t="s">
        <v>119</v>
      </c>
      <c r="E112" s="171">
        <f>Arkusz_odpowiedzi_oferenta!E45</f>
        <v>0</v>
      </c>
      <c r="F112" s="34"/>
      <c r="G112" s="171">
        <f>Arkusz_odpowiedzi_oferenta!G45</f>
        <v>0</v>
      </c>
      <c r="H112" s="34"/>
      <c r="I112" s="171">
        <f>Arkusz_odpowiedzi_oferenta!I45</f>
        <v>0</v>
      </c>
      <c r="J112" s="34"/>
      <c r="K112" s="171">
        <f>Arkusz_odpowiedzi_oferenta!K45</f>
        <v>0</v>
      </c>
      <c r="L112" s="34"/>
      <c r="M112" s="171">
        <f>Arkusz_odpowiedzi_oferenta!M45</f>
        <v>0</v>
      </c>
      <c r="N112" s="34"/>
      <c r="O112" s="171">
        <f>Arkusz_odpowiedzi_oferenta!O45</f>
        <v>0</v>
      </c>
      <c r="P112" s="34"/>
      <c r="Q112" s="171">
        <f>Arkusz_odpowiedzi_oferenta!Q45</f>
        <v>0</v>
      </c>
      <c r="R112" s="34"/>
      <c r="S112" s="171">
        <f>Arkusz_odpowiedzi_oferenta!S45</f>
        <v>0</v>
      </c>
      <c r="T112" s="34"/>
      <c r="U112" s="171">
        <f>Arkusz_odpowiedzi_oferenta!U45</f>
        <v>0</v>
      </c>
      <c r="V112" s="34"/>
      <c r="W112" s="171">
        <f>Arkusz_odpowiedzi_oferenta!W45</f>
        <v>0</v>
      </c>
      <c r="X112" s="51"/>
    </row>
    <row r="113" spans="2:24" s="20" customFormat="1" ht="13.8" outlineLevel="1" x14ac:dyDescent="0.25">
      <c r="B113" s="224"/>
      <c r="C113" s="20" t="s">
        <v>124</v>
      </c>
      <c r="D113" s="146" t="s">
        <v>119</v>
      </c>
      <c r="E113" s="171">
        <f>Arkusz_odpowiedzi_oferenta!E46</f>
        <v>0</v>
      </c>
      <c r="F113" s="34"/>
      <c r="G113" s="171">
        <f>Arkusz_odpowiedzi_oferenta!G46</f>
        <v>0</v>
      </c>
      <c r="H113" s="34"/>
      <c r="I113" s="171">
        <f>Arkusz_odpowiedzi_oferenta!I46</f>
        <v>0</v>
      </c>
      <c r="J113" s="34"/>
      <c r="K113" s="171">
        <f>Arkusz_odpowiedzi_oferenta!K46</f>
        <v>0</v>
      </c>
      <c r="L113" s="34"/>
      <c r="M113" s="171">
        <f>Arkusz_odpowiedzi_oferenta!M46</f>
        <v>0</v>
      </c>
      <c r="N113" s="34"/>
      <c r="O113" s="171">
        <f>Arkusz_odpowiedzi_oferenta!O46</f>
        <v>0</v>
      </c>
      <c r="P113" s="34"/>
      <c r="Q113" s="171">
        <f>Arkusz_odpowiedzi_oferenta!Q46</f>
        <v>0</v>
      </c>
      <c r="R113" s="34"/>
      <c r="S113" s="171">
        <f>Arkusz_odpowiedzi_oferenta!S46</f>
        <v>0</v>
      </c>
      <c r="T113" s="34"/>
      <c r="U113" s="171">
        <f>Arkusz_odpowiedzi_oferenta!U46</f>
        <v>0</v>
      </c>
      <c r="V113" s="34"/>
      <c r="W113" s="171">
        <f>Arkusz_odpowiedzi_oferenta!W46</f>
        <v>0</v>
      </c>
      <c r="X113" s="51"/>
    </row>
    <row r="114" spans="2:24" s="20" customFormat="1" ht="13.8" outlineLevel="1" x14ac:dyDescent="0.25">
      <c r="B114" s="224"/>
      <c r="C114" s="21"/>
      <c r="D114" s="146"/>
      <c r="E114" s="146"/>
      <c r="F114" s="34"/>
      <c r="G114" s="146"/>
      <c r="H114" s="34"/>
      <c r="I114" s="146"/>
      <c r="J114" s="34"/>
      <c r="K114" s="146"/>
      <c r="L114" s="34"/>
      <c r="M114" s="146"/>
      <c r="N114" s="34"/>
      <c r="O114" s="146"/>
      <c r="P114" s="34"/>
      <c r="Q114" s="146"/>
      <c r="R114" s="34"/>
      <c r="S114" s="146"/>
      <c r="T114" s="34"/>
      <c r="U114" s="146"/>
      <c r="V114" s="34"/>
      <c r="W114" s="146"/>
      <c r="X114" s="51"/>
    </row>
    <row r="115" spans="2:24" s="20" customFormat="1" ht="13.8" outlineLevel="1" x14ac:dyDescent="0.25">
      <c r="B115" s="224"/>
      <c r="C115" s="20" t="s">
        <v>125</v>
      </c>
      <c r="D115" s="146" t="s">
        <v>119</v>
      </c>
      <c r="E115" s="171">
        <f>Arkusz_odpowiedzi_oferenta!E58</f>
        <v>0</v>
      </c>
      <c r="F115" s="34"/>
      <c r="G115" s="171">
        <f>Arkusz_odpowiedzi_oferenta!G58</f>
        <v>0</v>
      </c>
      <c r="H115" s="34"/>
      <c r="I115" s="171">
        <f>Arkusz_odpowiedzi_oferenta!I58</f>
        <v>0</v>
      </c>
      <c r="J115" s="34"/>
      <c r="K115" s="171">
        <f>Arkusz_odpowiedzi_oferenta!K58</f>
        <v>0</v>
      </c>
      <c r="L115" s="34"/>
      <c r="M115" s="171">
        <f>Arkusz_odpowiedzi_oferenta!M58</f>
        <v>0</v>
      </c>
      <c r="N115" s="34"/>
      <c r="O115" s="171">
        <f>Arkusz_odpowiedzi_oferenta!O58</f>
        <v>0</v>
      </c>
      <c r="P115" s="34"/>
      <c r="Q115" s="171">
        <f>Arkusz_odpowiedzi_oferenta!Q58</f>
        <v>0</v>
      </c>
      <c r="R115" s="34"/>
      <c r="S115" s="171">
        <f>Arkusz_odpowiedzi_oferenta!S58</f>
        <v>0</v>
      </c>
      <c r="T115" s="34"/>
      <c r="U115" s="171">
        <f>Arkusz_odpowiedzi_oferenta!U58</f>
        <v>0</v>
      </c>
      <c r="V115" s="34"/>
      <c r="W115" s="171">
        <f>Arkusz_odpowiedzi_oferenta!W58</f>
        <v>0</v>
      </c>
      <c r="X115" s="51"/>
    </row>
    <row r="116" spans="2:24" s="20" customFormat="1" ht="13.8" outlineLevel="1" x14ac:dyDescent="0.25">
      <c r="B116" s="224"/>
      <c r="C116" s="20" t="s">
        <v>126</v>
      </c>
      <c r="D116" s="146" t="s">
        <v>119</v>
      </c>
      <c r="E116" s="171">
        <f>Arkusz_odpowiedzi_oferenta!E59</f>
        <v>0</v>
      </c>
      <c r="F116" s="34"/>
      <c r="G116" s="171">
        <f>Arkusz_odpowiedzi_oferenta!G59</f>
        <v>0</v>
      </c>
      <c r="H116" s="34"/>
      <c r="I116" s="171">
        <f>Arkusz_odpowiedzi_oferenta!I59</f>
        <v>0</v>
      </c>
      <c r="J116" s="34"/>
      <c r="K116" s="171">
        <f>Arkusz_odpowiedzi_oferenta!K59</f>
        <v>0</v>
      </c>
      <c r="L116" s="34"/>
      <c r="M116" s="171">
        <f>Arkusz_odpowiedzi_oferenta!M59</f>
        <v>0</v>
      </c>
      <c r="N116" s="34"/>
      <c r="O116" s="171">
        <f>Arkusz_odpowiedzi_oferenta!O59</f>
        <v>0</v>
      </c>
      <c r="P116" s="34"/>
      <c r="Q116" s="171">
        <f>Arkusz_odpowiedzi_oferenta!Q59</f>
        <v>0</v>
      </c>
      <c r="R116" s="34"/>
      <c r="S116" s="171">
        <f>Arkusz_odpowiedzi_oferenta!S59</f>
        <v>0</v>
      </c>
      <c r="T116" s="34"/>
      <c r="U116" s="171">
        <f>Arkusz_odpowiedzi_oferenta!U59</f>
        <v>0</v>
      </c>
      <c r="V116" s="34"/>
      <c r="W116" s="171">
        <f>Arkusz_odpowiedzi_oferenta!W59</f>
        <v>0</v>
      </c>
      <c r="X116" s="51"/>
    </row>
    <row r="117" spans="2:24" s="20" customFormat="1" ht="13.8" outlineLevel="1" x14ac:dyDescent="0.25">
      <c r="B117" s="224"/>
      <c r="C117" s="20" t="s">
        <v>127</v>
      </c>
      <c r="D117" s="146" t="s">
        <v>119</v>
      </c>
      <c r="E117" s="171">
        <f>Arkusz_odpowiedzi_oferenta!E60</f>
        <v>0</v>
      </c>
      <c r="F117" s="34"/>
      <c r="G117" s="171">
        <f>Arkusz_odpowiedzi_oferenta!G60</f>
        <v>0</v>
      </c>
      <c r="H117" s="34"/>
      <c r="I117" s="171">
        <f>Arkusz_odpowiedzi_oferenta!I60</f>
        <v>0</v>
      </c>
      <c r="J117" s="34"/>
      <c r="K117" s="171">
        <f>Arkusz_odpowiedzi_oferenta!K60</f>
        <v>0</v>
      </c>
      <c r="L117" s="34"/>
      <c r="M117" s="171">
        <f>Arkusz_odpowiedzi_oferenta!M60</f>
        <v>0</v>
      </c>
      <c r="N117" s="34"/>
      <c r="O117" s="171">
        <f>Arkusz_odpowiedzi_oferenta!O60</f>
        <v>0</v>
      </c>
      <c r="P117" s="34"/>
      <c r="Q117" s="171">
        <f>Arkusz_odpowiedzi_oferenta!Q60</f>
        <v>0</v>
      </c>
      <c r="R117" s="34"/>
      <c r="S117" s="171">
        <f>Arkusz_odpowiedzi_oferenta!S60</f>
        <v>0</v>
      </c>
      <c r="T117" s="34"/>
      <c r="U117" s="171">
        <f>Arkusz_odpowiedzi_oferenta!U60</f>
        <v>0</v>
      </c>
      <c r="V117" s="34"/>
      <c r="W117" s="171">
        <f>Arkusz_odpowiedzi_oferenta!W60</f>
        <v>0</v>
      </c>
      <c r="X117" s="51"/>
    </row>
    <row r="118" spans="2:24" s="20" customFormat="1" ht="13.8" outlineLevel="1" x14ac:dyDescent="0.25">
      <c r="B118" s="224"/>
      <c r="C118" s="21"/>
      <c r="D118" s="146"/>
      <c r="E118" s="146"/>
      <c r="F118" s="146"/>
      <c r="G118" s="146"/>
      <c r="H118" s="34"/>
      <c r="I118" s="146"/>
      <c r="J118" s="34"/>
      <c r="K118" s="146"/>
      <c r="L118" s="34"/>
      <c r="M118" s="146"/>
      <c r="N118" s="34"/>
      <c r="O118" s="146"/>
      <c r="P118" s="34"/>
      <c r="Q118" s="146"/>
      <c r="R118" s="34"/>
      <c r="S118" s="146"/>
      <c r="T118" s="34"/>
      <c r="U118" s="146"/>
      <c r="V118" s="34"/>
      <c r="W118" s="146"/>
      <c r="X118" s="51"/>
    </row>
    <row r="119" spans="2:24" s="20" customFormat="1" ht="13.8" outlineLevel="1" x14ac:dyDescent="0.25">
      <c r="B119" s="224"/>
      <c r="C119" s="20" t="s">
        <v>128</v>
      </c>
      <c r="D119" s="146" t="s">
        <v>119</v>
      </c>
      <c r="E119" s="171">
        <f>Arkusz_odpowiedzi_oferenta!E72</f>
        <v>0</v>
      </c>
      <c r="F119" s="34"/>
      <c r="G119" s="171">
        <f>Arkusz_odpowiedzi_oferenta!G72</f>
        <v>0</v>
      </c>
      <c r="H119" s="34"/>
      <c r="I119" s="171">
        <f>Arkusz_odpowiedzi_oferenta!I72</f>
        <v>0</v>
      </c>
      <c r="J119" s="34"/>
      <c r="K119" s="171">
        <f>Arkusz_odpowiedzi_oferenta!K72</f>
        <v>0</v>
      </c>
      <c r="L119" s="34"/>
      <c r="M119" s="171">
        <f>Arkusz_odpowiedzi_oferenta!M72</f>
        <v>0</v>
      </c>
      <c r="N119" s="34"/>
      <c r="O119" s="171">
        <f>Arkusz_odpowiedzi_oferenta!O72</f>
        <v>0</v>
      </c>
      <c r="P119" s="34"/>
      <c r="Q119" s="171">
        <f>Arkusz_odpowiedzi_oferenta!Q72</f>
        <v>0</v>
      </c>
      <c r="R119" s="34"/>
      <c r="S119" s="171">
        <f>Arkusz_odpowiedzi_oferenta!S72</f>
        <v>0</v>
      </c>
      <c r="T119" s="34"/>
      <c r="U119" s="171">
        <f>Arkusz_odpowiedzi_oferenta!U72</f>
        <v>0</v>
      </c>
      <c r="V119" s="34"/>
      <c r="W119" s="171">
        <f>Arkusz_odpowiedzi_oferenta!W72</f>
        <v>0</v>
      </c>
      <c r="X119" s="51"/>
    </row>
    <row r="120" spans="2:24" s="20" customFormat="1" ht="13.8" outlineLevel="1" x14ac:dyDescent="0.25">
      <c r="B120" s="224"/>
      <c r="C120" s="20" t="s">
        <v>129</v>
      </c>
      <c r="D120" s="146" t="s">
        <v>119</v>
      </c>
      <c r="E120" s="171">
        <f>Arkusz_odpowiedzi_oferenta!E73</f>
        <v>0</v>
      </c>
      <c r="F120" s="34"/>
      <c r="G120" s="171">
        <f>Arkusz_odpowiedzi_oferenta!G73</f>
        <v>0</v>
      </c>
      <c r="H120" s="34"/>
      <c r="I120" s="171">
        <f>Arkusz_odpowiedzi_oferenta!I73</f>
        <v>0</v>
      </c>
      <c r="J120" s="34"/>
      <c r="K120" s="171">
        <f>Arkusz_odpowiedzi_oferenta!K73</f>
        <v>0</v>
      </c>
      <c r="L120" s="34"/>
      <c r="M120" s="171">
        <f>Arkusz_odpowiedzi_oferenta!M73</f>
        <v>0</v>
      </c>
      <c r="N120" s="34"/>
      <c r="O120" s="171">
        <f>Arkusz_odpowiedzi_oferenta!O73</f>
        <v>0</v>
      </c>
      <c r="P120" s="34"/>
      <c r="Q120" s="171">
        <f>Arkusz_odpowiedzi_oferenta!Q73</f>
        <v>0</v>
      </c>
      <c r="R120" s="34"/>
      <c r="S120" s="171">
        <f>Arkusz_odpowiedzi_oferenta!S73</f>
        <v>0</v>
      </c>
      <c r="T120" s="34"/>
      <c r="U120" s="171">
        <f>Arkusz_odpowiedzi_oferenta!U73</f>
        <v>0</v>
      </c>
      <c r="V120" s="34"/>
      <c r="W120" s="171">
        <f>Arkusz_odpowiedzi_oferenta!W73</f>
        <v>0</v>
      </c>
      <c r="X120" s="51"/>
    </row>
    <row r="121" spans="2:24" s="20" customFormat="1" ht="13.8" outlineLevel="1" x14ac:dyDescent="0.25">
      <c r="B121" s="224"/>
      <c r="C121" s="20" t="s">
        <v>130</v>
      </c>
      <c r="D121" s="146" t="s">
        <v>119</v>
      </c>
      <c r="E121" s="171">
        <f>Arkusz_odpowiedzi_oferenta!E74</f>
        <v>0</v>
      </c>
      <c r="F121" s="34"/>
      <c r="G121" s="171">
        <f>Arkusz_odpowiedzi_oferenta!G74</f>
        <v>0</v>
      </c>
      <c r="H121" s="34"/>
      <c r="I121" s="171">
        <f>Arkusz_odpowiedzi_oferenta!I74</f>
        <v>0</v>
      </c>
      <c r="J121" s="34"/>
      <c r="K121" s="171">
        <f>Arkusz_odpowiedzi_oferenta!K74</f>
        <v>0</v>
      </c>
      <c r="L121" s="34"/>
      <c r="M121" s="171">
        <f>Arkusz_odpowiedzi_oferenta!M74</f>
        <v>0</v>
      </c>
      <c r="N121" s="34"/>
      <c r="O121" s="171">
        <f>Arkusz_odpowiedzi_oferenta!O74</f>
        <v>0</v>
      </c>
      <c r="P121" s="34"/>
      <c r="Q121" s="171">
        <f>Arkusz_odpowiedzi_oferenta!Q74</f>
        <v>0</v>
      </c>
      <c r="R121" s="34"/>
      <c r="S121" s="171">
        <f>Arkusz_odpowiedzi_oferenta!S74</f>
        <v>0</v>
      </c>
      <c r="T121" s="34"/>
      <c r="U121" s="171">
        <f>Arkusz_odpowiedzi_oferenta!U74</f>
        <v>0</v>
      </c>
      <c r="V121" s="34"/>
      <c r="W121" s="171">
        <f>Arkusz_odpowiedzi_oferenta!W74</f>
        <v>0</v>
      </c>
      <c r="X121" s="51"/>
    </row>
    <row r="122" spans="2:24" s="20" customFormat="1" ht="13.8" outlineLevel="1" x14ac:dyDescent="0.25">
      <c r="B122" s="224"/>
      <c r="C122" s="21"/>
      <c r="D122" s="146"/>
      <c r="E122" s="146"/>
      <c r="F122" s="146"/>
      <c r="G122" s="146"/>
      <c r="H122" s="34"/>
      <c r="I122" s="146"/>
      <c r="J122" s="34"/>
      <c r="K122" s="146"/>
      <c r="L122" s="34"/>
      <c r="M122" s="146"/>
      <c r="N122" s="34"/>
      <c r="O122" s="146"/>
      <c r="P122" s="34"/>
      <c r="Q122" s="146"/>
      <c r="R122" s="34"/>
      <c r="S122" s="146"/>
      <c r="T122" s="34"/>
      <c r="U122" s="146"/>
      <c r="V122" s="34"/>
      <c r="W122" s="146"/>
      <c r="X122" s="51"/>
    </row>
    <row r="123" spans="2:24" s="20" customFormat="1" ht="13.8" outlineLevel="1" x14ac:dyDescent="0.25">
      <c r="B123" s="224"/>
      <c r="C123" s="20" t="s">
        <v>131</v>
      </c>
      <c r="D123" s="146" t="s">
        <v>119</v>
      </c>
      <c r="E123" s="171">
        <f>Arkusz_odpowiedzi_oferenta!E86</f>
        <v>0</v>
      </c>
      <c r="F123" s="34"/>
      <c r="G123" s="171">
        <f>Arkusz_odpowiedzi_oferenta!G86</f>
        <v>0</v>
      </c>
      <c r="H123" s="34"/>
      <c r="I123" s="171">
        <f>Arkusz_odpowiedzi_oferenta!I86</f>
        <v>0</v>
      </c>
      <c r="J123" s="34"/>
      <c r="K123" s="171">
        <f>Arkusz_odpowiedzi_oferenta!K86</f>
        <v>0</v>
      </c>
      <c r="L123" s="34"/>
      <c r="M123" s="171">
        <f>Arkusz_odpowiedzi_oferenta!M86</f>
        <v>0</v>
      </c>
      <c r="N123" s="34"/>
      <c r="O123" s="171">
        <f>Arkusz_odpowiedzi_oferenta!O86</f>
        <v>0</v>
      </c>
      <c r="P123" s="34"/>
      <c r="Q123" s="171">
        <f>Arkusz_odpowiedzi_oferenta!Q86</f>
        <v>0</v>
      </c>
      <c r="R123" s="34"/>
      <c r="S123" s="171">
        <f>Arkusz_odpowiedzi_oferenta!S86</f>
        <v>0</v>
      </c>
      <c r="T123" s="34"/>
      <c r="U123" s="171">
        <f>Arkusz_odpowiedzi_oferenta!U86</f>
        <v>0</v>
      </c>
      <c r="V123" s="34"/>
      <c r="W123" s="171">
        <f>Arkusz_odpowiedzi_oferenta!W86</f>
        <v>0</v>
      </c>
      <c r="X123" s="51"/>
    </row>
    <row r="124" spans="2:24" s="20" customFormat="1" ht="13.8" outlineLevel="1" x14ac:dyDescent="0.25">
      <c r="B124" s="224"/>
      <c r="C124" s="20" t="s">
        <v>132</v>
      </c>
      <c r="D124" s="146" t="s">
        <v>119</v>
      </c>
      <c r="E124" s="171">
        <f>Arkusz_odpowiedzi_oferenta!E87</f>
        <v>0</v>
      </c>
      <c r="F124" s="34"/>
      <c r="G124" s="171">
        <f>Arkusz_odpowiedzi_oferenta!G87</f>
        <v>0</v>
      </c>
      <c r="H124" s="34"/>
      <c r="I124" s="171">
        <f>Arkusz_odpowiedzi_oferenta!I87</f>
        <v>0</v>
      </c>
      <c r="J124" s="34"/>
      <c r="K124" s="171">
        <f>Arkusz_odpowiedzi_oferenta!K87</f>
        <v>0</v>
      </c>
      <c r="L124" s="34"/>
      <c r="M124" s="171">
        <f>Arkusz_odpowiedzi_oferenta!M87</f>
        <v>0</v>
      </c>
      <c r="N124" s="34"/>
      <c r="O124" s="171">
        <f>Arkusz_odpowiedzi_oferenta!O87</f>
        <v>0</v>
      </c>
      <c r="P124" s="34"/>
      <c r="Q124" s="171">
        <f>Arkusz_odpowiedzi_oferenta!Q87</f>
        <v>0</v>
      </c>
      <c r="R124" s="34"/>
      <c r="S124" s="171">
        <f>Arkusz_odpowiedzi_oferenta!S87</f>
        <v>0</v>
      </c>
      <c r="T124" s="34"/>
      <c r="U124" s="171">
        <f>Arkusz_odpowiedzi_oferenta!U87</f>
        <v>0</v>
      </c>
      <c r="V124" s="34"/>
      <c r="W124" s="171">
        <f>Arkusz_odpowiedzi_oferenta!W87</f>
        <v>0</v>
      </c>
      <c r="X124" s="51"/>
    </row>
    <row r="125" spans="2:24" s="20" customFormat="1" ht="13.8" outlineLevel="1" x14ac:dyDescent="0.25">
      <c r="B125" s="224"/>
      <c r="C125" s="20" t="s">
        <v>133</v>
      </c>
      <c r="D125" s="146" t="s">
        <v>119</v>
      </c>
      <c r="E125" s="171">
        <f>Arkusz_odpowiedzi_oferenta!E88</f>
        <v>0</v>
      </c>
      <c r="F125" s="34"/>
      <c r="G125" s="171">
        <f>Arkusz_odpowiedzi_oferenta!G88</f>
        <v>0</v>
      </c>
      <c r="H125" s="34"/>
      <c r="I125" s="171">
        <f>Arkusz_odpowiedzi_oferenta!I88</f>
        <v>0</v>
      </c>
      <c r="J125" s="34"/>
      <c r="K125" s="171">
        <f>Arkusz_odpowiedzi_oferenta!K88</f>
        <v>0</v>
      </c>
      <c r="L125" s="34"/>
      <c r="M125" s="171">
        <f>Arkusz_odpowiedzi_oferenta!M88</f>
        <v>0</v>
      </c>
      <c r="N125" s="34"/>
      <c r="O125" s="171">
        <f>Arkusz_odpowiedzi_oferenta!O88</f>
        <v>0</v>
      </c>
      <c r="P125" s="34"/>
      <c r="Q125" s="171">
        <f>Arkusz_odpowiedzi_oferenta!Q88</f>
        <v>0</v>
      </c>
      <c r="R125" s="34"/>
      <c r="S125" s="171">
        <f>Arkusz_odpowiedzi_oferenta!S88</f>
        <v>0</v>
      </c>
      <c r="T125" s="34"/>
      <c r="U125" s="171">
        <f>Arkusz_odpowiedzi_oferenta!U88</f>
        <v>0</v>
      </c>
      <c r="V125" s="34"/>
      <c r="W125" s="171">
        <f>Arkusz_odpowiedzi_oferenta!W88</f>
        <v>0</v>
      </c>
      <c r="X125" s="51"/>
    </row>
    <row r="126" spans="2:24" s="20" customFormat="1" ht="13.8" outlineLevel="1" x14ac:dyDescent="0.25">
      <c r="B126" s="224"/>
      <c r="C126" s="21"/>
      <c r="D126" s="146"/>
      <c r="E126" s="146"/>
      <c r="F126" s="146"/>
      <c r="G126" s="146"/>
      <c r="H126" s="34"/>
      <c r="I126" s="146"/>
      <c r="J126" s="34"/>
      <c r="K126" s="146"/>
      <c r="L126" s="34"/>
      <c r="M126" s="146"/>
      <c r="N126" s="34"/>
      <c r="O126" s="146"/>
      <c r="P126" s="34"/>
      <c r="Q126" s="146"/>
      <c r="R126" s="34"/>
      <c r="S126" s="146"/>
      <c r="T126" s="34"/>
      <c r="U126" s="146"/>
      <c r="V126" s="34"/>
      <c r="W126" s="146"/>
      <c r="X126" s="51"/>
    </row>
    <row r="127" spans="2:24" s="20" customFormat="1" ht="13.8" outlineLevel="1" x14ac:dyDescent="0.25">
      <c r="B127" s="223"/>
      <c r="C127" s="197" t="s">
        <v>134</v>
      </c>
      <c r="D127" s="146"/>
      <c r="E127" s="146"/>
      <c r="F127" s="146"/>
      <c r="G127" s="146"/>
      <c r="H127" s="34"/>
      <c r="I127" s="146"/>
      <c r="J127" s="34"/>
      <c r="K127" s="146"/>
      <c r="L127" s="34"/>
      <c r="M127" s="146"/>
      <c r="N127" s="34"/>
      <c r="O127" s="146"/>
      <c r="P127" s="34"/>
      <c r="Q127" s="146"/>
      <c r="R127" s="34"/>
      <c r="S127" s="146"/>
      <c r="T127" s="34"/>
      <c r="U127" s="146"/>
      <c r="V127" s="34"/>
      <c r="W127" s="146"/>
      <c r="X127" s="51"/>
    </row>
    <row r="128" spans="2:24" s="20" customFormat="1" ht="13.8" outlineLevel="1" x14ac:dyDescent="0.25">
      <c r="B128" s="224"/>
      <c r="C128" s="20" t="s">
        <v>135</v>
      </c>
      <c r="D128" s="146" t="s">
        <v>136</v>
      </c>
      <c r="E128" s="171">
        <f>Arkusz_odpowiedzi_oferenta!E24</f>
        <v>0</v>
      </c>
      <c r="F128" s="34"/>
      <c r="G128" s="171">
        <f>Arkusz_odpowiedzi_oferenta!G24</f>
        <v>0</v>
      </c>
      <c r="H128" s="34"/>
      <c r="I128" s="171">
        <f>Arkusz_odpowiedzi_oferenta!I24</f>
        <v>0</v>
      </c>
      <c r="J128" s="34"/>
      <c r="K128" s="171">
        <f>Arkusz_odpowiedzi_oferenta!K24</f>
        <v>0</v>
      </c>
      <c r="L128" s="34"/>
      <c r="M128" s="171">
        <f>Arkusz_odpowiedzi_oferenta!M24</f>
        <v>0</v>
      </c>
      <c r="N128" s="34"/>
      <c r="O128" s="171">
        <f>Arkusz_odpowiedzi_oferenta!O24</f>
        <v>0</v>
      </c>
      <c r="P128" s="34"/>
      <c r="Q128" s="171">
        <f>Arkusz_odpowiedzi_oferenta!Q24</f>
        <v>0</v>
      </c>
      <c r="R128" s="34"/>
      <c r="S128" s="171">
        <f>Arkusz_odpowiedzi_oferenta!S24</f>
        <v>0</v>
      </c>
      <c r="T128" s="34"/>
      <c r="U128" s="171">
        <f>Arkusz_odpowiedzi_oferenta!U24</f>
        <v>0</v>
      </c>
      <c r="V128" s="34"/>
      <c r="W128" s="171">
        <f>Arkusz_odpowiedzi_oferenta!W24</f>
        <v>0</v>
      </c>
      <c r="X128" s="51"/>
    </row>
    <row r="129" spans="2:24" s="20" customFormat="1" ht="13.8" outlineLevel="1" x14ac:dyDescent="0.25">
      <c r="B129" s="224"/>
      <c r="D129" s="146"/>
      <c r="E129" s="146"/>
      <c r="F129" s="146"/>
      <c r="G129" s="146"/>
      <c r="H129" s="34"/>
      <c r="I129" s="146"/>
      <c r="J129" s="34"/>
      <c r="K129" s="146"/>
      <c r="L129" s="34"/>
      <c r="M129" s="146"/>
      <c r="N129" s="34"/>
      <c r="O129" s="146"/>
      <c r="P129" s="34"/>
      <c r="Q129" s="146"/>
      <c r="R129" s="34"/>
      <c r="S129" s="146"/>
      <c r="T129" s="34"/>
      <c r="U129" s="146"/>
      <c r="V129" s="34"/>
      <c r="W129" s="146"/>
      <c r="X129" s="51"/>
    </row>
    <row r="130" spans="2:24" s="20" customFormat="1" ht="13.8" outlineLevel="1" x14ac:dyDescent="0.25">
      <c r="B130" s="224"/>
      <c r="C130" s="20" t="s">
        <v>137</v>
      </c>
      <c r="D130" s="146" t="s">
        <v>136</v>
      </c>
      <c r="E130" s="171">
        <f>Arkusz_odpowiedzi_oferenta!E33</f>
        <v>0</v>
      </c>
      <c r="F130" s="34"/>
      <c r="G130" s="171">
        <f>Arkusz_odpowiedzi_oferenta!G33</f>
        <v>0</v>
      </c>
      <c r="H130" s="34"/>
      <c r="I130" s="171">
        <f>Arkusz_odpowiedzi_oferenta!I33</f>
        <v>0</v>
      </c>
      <c r="J130" s="34"/>
      <c r="K130" s="171">
        <f>Arkusz_odpowiedzi_oferenta!K33</f>
        <v>0</v>
      </c>
      <c r="L130" s="34"/>
      <c r="M130" s="171">
        <f>Arkusz_odpowiedzi_oferenta!M33</f>
        <v>0</v>
      </c>
      <c r="N130" s="34"/>
      <c r="O130" s="171">
        <f>Arkusz_odpowiedzi_oferenta!O33</f>
        <v>0</v>
      </c>
      <c r="P130" s="34"/>
      <c r="Q130" s="171">
        <f>Arkusz_odpowiedzi_oferenta!Q33</f>
        <v>0</v>
      </c>
      <c r="R130" s="34"/>
      <c r="S130" s="171">
        <f>Arkusz_odpowiedzi_oferenta!S33</f>
        <v>0</v>
      </c>
      <c r="T130" s="34"/>
      <c r="U130" s="171">
        <f>Arkusz_odpowiedzi_oferenta!U33</f>
        <v>0</v>
      </c>
      <c r="V130" s="34"/>
      <c r="W130" s="171">
        <f>Arkusz_odpowiedzi_oferenta!W33</f>
        <v>0</v>
      </c>
      <c r="X130" s="51"/>
    </row>
    <row r="131" spans="2:24" s="20" customFormat="1" ht="13.8" outlineLevel="1" x14ac:dyDescent="0.25">
      <c r="B131" s="224"/>
      <c r="C131" s="263" t="s">
        <v>138</v>
      </c>
      <c r="D131" s="146" t="s">
        <v>139</v>
      </c>
      <c r="E131" s="171">
        <f>Arkusz_odpowiedzi_oferenta!E34</f>
        <v>0</v>
      </c>
      <c r="F131" s="34"/>
      <c r="G131" s="171">
        <f>Arkusz_odpowiedzi_oferenta!G34</f>
        <v>0</v>
      </c>
      <c r="H131" s="34"/>
      <c r="I131" s="171">
        <f>Arkusz_odpowiedzi_oferenta!I34</f>
        <v>0</v>
      </c>
      <c r="J131" s="34"/>
      <c r="K131" s="171">
        <f>Arkusz_odpowiedzi_oferenta!K34</f>
        <v>0</v>
      </c>
      <c r="L131" s="34"/>
      <c r="M131" s="171">
        <f>Arkusz_odpowiedzi_oferenta!M34</f>
        <v>0</v>
      </c>
      <c r="N131" s="34"/>
      <c r="O131" s="171">
        <f>Arkusz_odpowiedzi_oferenta!O34</f>
        <v>0</v>
      </c>
      <c r="P131" s="34"/>
      <c r="Q131" s="171">
        <f>Arkusz_odpowiedzi_oferenta!Q34</f>
        <v>0</v>
      </c>
      <c r="R131" s="34"/>
      <c r="S131" s="171">
        <f>Arkusz_odpowiedzi_oferenta!S34</f>
        <v>0</v>
      </c>
      <c r="T131" s="34"/>
      <c r="U131" s="171">
        <f>Arkusz_odpowiedzi_oferenta!U34</f>
        <v>0</v>
      </c>
      <c r="V131" s="34"/>
      <c r="W131" s="171">
        <f>Arkusz_odpowiedzi_oferenta!W34</f>
        <v>0</v>
      </c>
      <c r="X131" s="51"/>
    </row>
    <row r="132" spans="2:24" s="20" customFormat="1" ht="13.8" outlineLevel="1" x14ac:dyDescent="0.25">
      <c r="B132" s="224"/>
      <c r="C132" s="263" t="s">
        <v>140</v>
      </c>
      <c r="D132" s="146" t="s">
        <v>76</v>
      </c>
      <c r="E132" s="171">
        <f>Arkusz_odpowiedzi_oferenta!E35</f>
        <v>0</v>
      </c>
      <c r="F132" s="34"/>
      <c r="G132" s="171">
        <f>Arkusz_odpowiedzi_oferenta!G35</f>
        <v>0</v>
      </c>
      <c r="H132" s="34"/>
      <c r="I132" s="171">
        <f>Arkusz_odpowiedzi_oferenta!I35</f>
        <v>0</v>
      </c>
      <c r="J132" s="34"/>
      <c r="K132" s="171">
        <f>Arkusz_odpowiedzi_oferenta!K35</f>
        <v>0</v>
      </c>
      <c r="L132" s="34"/>
      <c r="M132" s="171">
        <f>Arkusz_odpowiedzi_oferenta!M35</f>
        <v>0</v>
      </c>
      <c r="N132" s="34"/>
      <c r="O132" s="171">
        <f>Arkusz_odpowiedzi_oferenta!O35</f>
        <v>0</v>
      </c>
      <c r="P132" s="34"/>
      <c r="Q132" s="171">
        <f>Arkusz_odpowiedzi_oferenta!Q35</f>
        <v>0</v>
      </c>
      <c r="R132" s="34"/>
      <c r="S132" s="171">
        <f>Arkusz_odpowiedzi_oferenta!S35</f>
        <v>0</v>
      </c>
      <c r="T132" s="34"/>
      <c r="U132" s="171">
        <f>Arkusz_odpowiedzi_oferenta!U35</f>
        <v>0</v>
      </c>
      <c r="V132" s="34"/>
      <c r="W132" s="171">
        <f>Arkusz_odpowiedzi_oferenta!W35</f>
        <v>0</v>
      </c>
      <c r="X132" s="51"/>
    </row>
    <row r="133" spans="2:24" s="20" customFormat="1" ht="13.8" outlineLevel="1" x14ac:dyDescent="0.25">
      <c r="B133" s="224"/>
      <c r="C133" s="263" t="s">
        <v>141</v>
      </c>
      <c r="D133" s="146" t="s">
        <v>76</v>
      </c>
      <c r="E133" s="171">
        <f>Arkusz_odpowiedzi_oferenta!E36</f>
        <v>0</v>
      </c>
      <c r="F133" s="34"/>
      <c r="G133" s="171">
        <f>Arkusz_odpowiedzi_oferenta!G36</f>
        <v>0</v>
      </c>
      <c r="H133" s="34"/>
      <c r="I133" s="171">
        <f>Arkusz_odpowiedzi_oferenta!I36</f>
        <v>0</v>
      </c>
      <c r="J133" s="34"/>
      <c r="K133" s="171">
        <f>Arkusz_odpowiedzi_oferenta!K36</f>
        <v>0</v>
      </c>
      <c r="L133" s="34"/>
      <c r="M133" s="171">
        <f>Arkusz_odpowiedzi_oferenta!M36</f>
        <v>0</v>
      </c>
      <c r="N133" s="34"/>
      <c r="O133" s="171">
        <f>Arkusz_odpowiedzi_oferenta!O36</f>
        <v>0</v>
      </c>
      <c r="P133" s="34"/>
      <c r="Q133" s="171">
        <f>Arkusz_odpowiedzi_oferenta!Q36</f>
        <v>0</v>
      </c>
      <c r="R133" s="34"/>
      <c r="S133" s="171">
        <f>Arkusz_odpowiedzi_oferenta!S36</f>
        <v>0</v>
      </c>
      <c r="T133" s="34"/>
      <c r="U133" s="171">
        <f>Arkusz_odpowiedzi_oferenta!U36</f>
        <v>0</v>
      </c>
      <c r="V133" s="34"/>
      <c r="W133" s="171">
        <f>Arkusz_odpowiedzi_oferenta!W36</f>
        <v>0</v>
      </c>
      <c r="X133" s="51"/>
    </row>
    <row r="134" spans="2:24" s="20" customFormat="1" ht="13.8" outlineLevel="1" x14ac:dyDescent="0.25">
      <c r="B134" s="224"/>
      <c r="C134" s="263" t="s">
        <v>142</v>
      </c>
      <c r="D134" s="146" t="s">
        <v>139</v>
      </c>
      <c r="E134" s="171">
        <f>Arkusz_odpowiedzi_oferenta!E37</f>
        <v>0</v>
      </c>
      <c r="F134" s="34"/>
      <c r="G134" s="171">
        <f>Arkusz_odpowiedzi_oferenta!G37</f>
        <v>0</v>
      </c>
      <c r="H134" s="34"/>
      <c r="I134" s="171">
        <f>Arkusz_odpowiedzi_oferenta!I37</f>
        <v>0</v>
      </c>
      <c r="J134" s="34"/>
      <c r="K134" s="171">
        <f>Arkusz_odpowiedzi_oferenta!K37</f>
        <v>0</v>
      </c>
      <c r="L134" s="34"/>
      <c r="M134" s="171">
        <f>Arkusz_odpowiedzi_oferenta!M37</f>
        <v>0</v>
      </c>
      <c r="N134" s="34"/>
      <c r="O134" s="171">
        <f>Arkusz_odpowiedzi_oferenta!O37</f>
        <v>0</v>
      </c>
      <c r="P134" s="34"/>
      <c r="Q134" s="171">
        <f>Arkusz_odpowiedzi_oferenta!Q37</f>
        <v>0</v>
      </c>
      <c r="R134" s="34"/>
      <c r="S134" s="171">
        <f>Arkusz_odpowiedzi_oferenta!S37</f>
        <v>0</v>
      </c>
      <c r="T134" s="34"/>
      <c r="U134" s="171">
        <f>Arkusz_odpowiedzi_oferenta!U37</f>
        <v>0</v>
      </c>
      <c r="V134" s="34"/>
      <c r="W134" s="171">
        <f>Arkusz_odpowiedzi_oferenta!W37</f>
        <v>0</v>
      </c>
      <c r="X134" s="51"/>
    </row>
    <row r="135" spans="2:24" s="20" customFormat="1" ht="13.8" outlineLevel="1" x14ac:dyDescent="0.25">
      <c r="B135" s="224"/>
      <c r="C135" s="263" t="s">
        <v>143</v>
      </c>
      <c r="D135" s="146" t="s">
        <v>76</v>
      </c>
      <c r="E135" s="171">
        <f>Arkusz_odpowiedzi_oferenta!E38</f>
        <v>0</v>
      </c>
      <c r="F135" s="34"/>
      <c r="G135" s="171">
        <f>Arkusz_odpowiedzi_oferenta!G38</f>
        <v>0</v>
      </c>
      <c r="H135" s="34"/>
      <c r="I135" s="171">
        <f>Arkusz_odpowiedzi_oferenta!I38</f>
        <v>0</v>
      </c>
      <c r="J135" s="34"/>
      <c r="K135" s="171">
        <f>Arkusz_odpowiedzi_oferenta!K38</f>
        <v>0</v>
      </c>
      <c r="L135" s="34"/>
      <c r="M135" s="171">
        <f>Arkusz_odpowiedzi_oferenta!M38</f>
        <v>0</v>
      </c>
      <c r="N135" s="34"/>
      <c r="O135" s="171">
        <f>Arkusz_odpowiedzi_oferenta!O38</f>
        <v>0</v>
      </c>
      <c r="P135" s="34"/>
      <c r="Q135" s="171">
        <f>Arkusz_odpowiedzi_oferenta!Q38</f>
        <v>0</v>
      </c>
      <c r="R135" s="34"/>
      <c r="S135" s="171">
        <f>Arkusz_odpowiedzi_oferenta!S38</f>
        <v>0</v>
      </c>
      <c r="T135" s="34"/>
      <c r="U135" s="171">
        <f>Arkusz_odpowiedzi_oferenta!U38</f>
        <v>0</v>
      </c>
      <c r="V135" s="34"/>
      <c r="W135" s="171">
        <f>Arkusz_odpowiedzi_oferenta!W38</f>
        <v>0</v>
      </c>
      <c r="X135" s="51"/>
    </row>
    <row r="136" spans="2:24" s="20" customFormat="1" ht="13.8" outlineLevel="1" x14ac:dyDescent="0.25">
      <c r="B136" s="224"/>
      <c r="C136" s="263" t="s">
        <v>144</v>
      </c>
      <c r="D136" s="146" t="s">
        <v>76</v>
      </c>
      <c r="E136" s="171">
        <f>Arkusz_odpowiedzi_oferenta!E39</f>
        <v>0</v>
      </c>
      <c r="F136" s="34"/>
      <c r="G136" s="171">
        <f>Arkusz_odpowiedzi_oferenta!G39</f>
        <v>0</v>
      </c>
      <c r="H136" s="34"/>
      <c r="I136" s="171">
        <f>Arkusz_odpowiedzi_oferenta!I39</f>
        <v>0</v>
      </c>
      <c r="J136" s="34"/>
      <c r="K136" s="171">
        <f>Arkusz_odpowiedzi_oferenta!K39</f>
        <v>0</v>
      </c>
      <c r="L136" s="34"/>
      <c r="M136" s="171">
        <f>Arkusz_odpowiedzi_oferenta!M39</f>
        <v>0</v>
      </c>
      <c r="N136" s="34"/>
      <c r="O136" s="171">
        <f>Arkusz_odpowiedzi_oferenta!O39</f>
        <v>0</v>
      </c>
      <c r="P136" s="34"/>
      <c r="Q136" s="171">
        <f>Arkusz_odpowiedzi_oferenta!Q39</f>
        <v>0</v>
      </c>
      <c r="R136" s="34"/>
      <c r="S136" s="171">
        <f>Arkusz_odpowiedzi_oferenta!S39</f>
        <v>0</v>
      </c>
      <c r="T136" s="34"/>
      <c r="U136" s="171">
        <f>Arkusz_odpowiedzi_oferenta!U39</f>
        <v>0</v>
      </c>
      <c r="V136" s="34"/>
      <c r="W136" s="171">
        <f>Arkusz_odpowiedzi_oferenta!W39</f>
        <v>0</v>
      </c>
      <c r="X136" s="51"/>
    </row>
    <row r="137" spans="2:24" s="20" customFormat="1" ht="13.8" outlineLevel="1" x14ac:dyDescent="0.2">
      <c r="B137" s="224"/>
      <c r="D137" s="146"/>
      <c r="E137" s="146"/>
      <c r="F137" s="146"/>
      <c r="G137" s="146"/>
      <c r="H137" s="146"/>
      <c r="I137" s="146"/>
      <c r="J137" s="146"/>
      <c r="K137" s="146"/>
      <c r="L137" s="146"/>
      <c r="M137" s="146"/>
      <c r="N137" s="146"/>
      <c r="O137" s="146"/>
      <c r="P137" s="146"/>
      <c r="Q137" s="146"/>
      <c r="R137" s="146"/>
      <c r="S137" s="146"/>
      <c r="T137" s="146"/>
      <c r="U137" s="146"/>
      <c r="V137" s="146"/>
      <c r="W137" s="146"/>
      <c r="X137" s="51"/>
    </row>
    <row r="138" spans="2:24" s="20" customFormat="1" ht="13.8" outlineLevel="1" x14ac:dyDescent="0.25">
      <c r="B138" s="224"/>
      <c r="C138" s="20" t="s">
        <v>145</v>
      </c>
      <c r="D138" s="146" t="s">
        <v>136</v>
      </c>
      <c r="E138" s="171">
        <f>Arkusz_odpowiedzi_oferenta!E47</f>
        <v>0</v>
      </c>
      <c r="F138" s="34"/>
      <c r="G138" s="171">
        <f>Arkusz_odpowiedzi_oferenta!G47</f>
        <v>0</v>
      </c>
      <c r="H138" s="34"/>
      <c r="I138" s="171">
        <f>Arkusz_odpowiedzi_oferenta!I47</f>
        <v>0</v>
      </c>
      <c r="J138" s="34"/>
      <c r="K138" s="171">
        <f>Arkusz_odpowiedzi_oferenta!K47</f>
        <v>0</v>
      </c>
      <c r="L138" s="34"/>
      <c r="M138" s="171">
        <f>Arkusz_odpowiedzi_oferenta!M47</f>
        <v>0</v>
      </c>
      <c r="N138" s="34"/>
      <c r="O138" s="171">
        <f>Arkusz_odpowiedzi_oferenta!O47</f>
        <v>0</v>
      </c>
      <c r="P138" s="34"/>
      <c r="Q138" s="171">
        <f>Arkusz_odpowiedzi_oferenta!Q47</f>
        <v>0</v>
      </c>
      <c r="R138" s="34"/>
      <c r="S138" s="171">
        <f>Arkusz_odpowiedzi_oferenta!S47</f>
        <v>0</v>
      </c>
      <c r="T138" s="34"/>
      <c r="U138" s="171">
        <f>Arkusz_odpowiedzi_oferenta!U47</f>
        <v>0</v>
      </c>
      <c r="V138" s="34"/>
      <c r="W138" s="171">
        <f>Arkusz_odpowiedzi_oferenta!W47</f>
        <v>0</v>
      </c>
      <c r="X138" s="51"/>
    </row>
    <row r="139" spans="2:24" s="20" customFormat="1" ht="13.8" outlineLevel="1" x14ac:dyDescent="0.25">
      <c r="B139" s="224"/>
      <c r="C139" s="263" t="s">
        <v>138</v>
      </c>
      <c r="D139" s="146" t="s">
        <v>139</v>
      </c>
      <c r="E139" s="171">
        <f>Arkusz_odpowiedzi_oferenta!E48</f>
        <v>0</v>
      </c>
      <c r="F139" s="34"/>
      <c r="G139" s="171">
        <f>Arkusz_odpowiedzi_oferenta!G48</f>
        <v>0</v>
      </c>
      <c r="H139" s="34"/>
      <c r="I139" s="171">
        <f>Arkusz_odpowiedzi_oferenta!I48</f>
        <v>0</v>
      </c>
      <c r="J139" s="34"/>
      <c r="K139" s="171">
        <f>Arkusz_odpowiedzi_oferenta!K48</f>
        <v>0</v>
      </c>
      <c r="L139" s="34"/>
      <c r="M139" s="171">
        <f>Arkusz_odpowiedzi_oferenta!M48</f>
        <v>0</v>
      </c>
      <c r="N139" s="34"/>
      <c r="O139" s="171">
        <f>Arkusz_odpowiedzi_oferenta!O48</f>
        <v>0</v>
      </c>
      <c r="P139" s="34"/>
      <c r="Q139" s="171">
        <f>Arkusz_odpowiedzi_oferenta!Q48</f>
        <v>0</v>
      </c>
      <c r="R139" s="34"/>
      <c r="S139" s="171">
        <f>Arkusz_odpowiedzi_oferenta!S48</f>
        <v>0</v>
      </c>
      <c r="T139" s="34"/>
      <c r="U139" s="171">
        <f>Arkusz_odpowiedzi_oferenta!U48</f>
        <v>0</v>
      </c>
      <c r="V139" s="34"/>
      <c r="W139" s="171">
        <f>Arkusz_odpowiedzi_oferenta!W48</f>
        <v>0</v>
      </c>
      <c r="X139" s="51"/>
    </row>
    <row r="140" spans="2:24" s="20" customFormat="1" ht="13.8" outlineLevel="1" x14ac:dyDescent="0.25">
      <c r="B140" s="224"/>
      <c r="C140" s="263" t="s">
        <v>140</v>
      </c>
      <c r="D140" s="146" t="s">
        <v>76</v>
      </c>
      <c r="E140" s="171">
        <f>Arkusz_odpowiedzi_oferenta!E49</f>
        <v>0</v>
      </c>
      <c r="F140" s="34"/>
      <c r="G140" s="171">
        <f>Arkusz_odpowiedzi_oferenta!G49</f>
        <v>0</v>
      </c>
      <c r="H140" s="34"/>
      <c r="I140" s="171">
        <f>Arkusz_odpowiedzi_oferenta!I49</f>
        <v>0</v>
      </c>
      <c r="J140" s="34"/>
      <c r="K140" s="171">
        <f>Arkusz_odpowiedzi_oferenta!K49</f>
        <v>0</v>
      </c>
      <c r="L140" s="34"/>
      <c r="M140" s="171">
        <f>Arkusz_odpowiedzi_oferenta!M49</f>
        <v>0</v>
      </c>
      <c r="N140" s="34"/>
      <c r="O140" s="171">
        <f>Arkusz_odpowiedzi_oferenta!O49</f>
        <v>0</v>
      </c>
      <c r="P140" s="34"/>
      <c r="Q140" s="171">
        <f>Arkusz_odpowiedzi_oferenta!Q49</f>
        <v>0</v>
      </c>
      <c r="R140" s="34"/>
      <c r="S140" s="171">
        <f>Arkusz_odpowiedzi_oferenta!S49</f>
        <v>0</v>
      </c>
      <c r="T140" s="34"/>
      <c r="U140" s="171">
        <f>Arkusz_odpowiedzi_oferenta!U49</f>
        <v>0</v>
      </c>
      <c r="V140" s="34"/>
      <c r="W140" s="171">
        <f>Arkusz_odpowiedzi_oferenta!W49</f>
        <v>0</v>
      </c>
      <c r="X140" s="51"/>
    </row>
    <row r="141" spans="2:24" s="20" customFormat="1" ht="13.8" outlineLevel="1" x14ac:dyDescent="0.25">
      <c r="B141" s="224"/>
      <c r="C141" s="263" t="s">
        <v>141</v>
      </c>
      <c r="D141" s="146" t="s">
        <v>76</v>
      </c>
      <c r="E141" s="171">
        <f>Arkusz_odpowiedzi_oferenta!E50</f>
        <v>0</v>
      </c>
      <c r="F141" s="34"/>
      <c r="G141" s="171">
        <f>Arkusz_odpowiedzi_oferenta!G50</f>
        <v>0</v>
      </c>
      <c r="H141" s="34"/>
      <c r="I141" s="171">
        <f>Arkusz_odpowiedzi_oferenta!I50</f>
        <v>0</v>
      </c>
      <c r="J141" s="34"/>
      <c r="K141" s="171">
        <f>Arkusz_odpowiedzi_oferenta!K50</f>
        <v>0</v>
      </c>
      <c r="L141" s="34"/>
      <c r="M141" s="171">
        <f>Arkusz_odpowiedzi_oferenta!M50</f>
        <v>0</v>
      </c>
      <c r="N141" s="34"/>
      <c r="O141" s="171">
        <f>Arkusz_odpowiedzi_oferenta!O50</f>
        <v>0</v>
      </c>
      <c r="P141" s="34"/>
      <c r="Q141" s="171">
        <f>Arkusz_odpowiedzi_oferenta!Q50</f>
        <v>0</v>
      </c>
      <c r="R141" s="34"/>
      <c r="S141" s="171">
        <f>Arkusz_odpowiedzi_oferenta!S50</f>
        <v>0</v>
      </c>
      <c r="T141" s="34"/>
      <c r="U141" s="171">
        <f>Arkusz_odpowiedzi_oferenta!U50</f>
        <v>0</v>
      </c>
      <c r="V141" s="34"/>
      <c r="W141" s="171">
        <f>Arkusz_odpowiedzi_oferenta!W50</f>
        <v>0</v>
      </c>
      <c r="X141" s="51"/>
    </row>
    <row r="142" spans="2:24" s="20" customFormat="1" ht="13.8" outlineLevel="1" x14ac:dyDescent="0.25">
      <c r="B142" s="224"/>
      <c r="C142" s="263" t="s">
        <v>142</v>
      </c>
      <c r="D142" s="146" t="s">
        <v>139</v>
      </c>
      <c r="E142" s="171">
        <f>Arkusz_odpowiedzi_oferenta!E51</f>
        <v>0</v>
      </c>
      <c r="F142" s="34"/>
      <c r="G142" s="171">
        <f>Arkusz_odpowiedzi_oferenta!G51</f>
        <v>0</v>
      </c>
      <c r="H142" s="34"/>
      <c r="I142" s="171">
        <f>Arkusz_odpowiedzi_oferenta!I51</f>
        <v>0</v>
      </c>
      <c r="J142" s="34"/>
      <c r="K142" s="171">
        <f>Arkusz_odpowiedzi_oferenta!K51</f>
        <v>0</v>
      </c>
      <c r="L142" s="34"/>
      <c r="M142" s="171">
        <f>Arkusz_odpowiedzi_oferenta!M51</f>
        <v>0</v>
      </c>
      <c r="N142" s="34"/>
      <c r="O142" s="171">
        <f>Arkusz_odpowiedzi_oferenta!O51</f>
        <v>0</v>
      </c>
      <c r="P142" s="34"/>
      <c r="Q142" s="171">
        <f>Arkusz_odpowiedzi_oferenta!Q51</f>
        <v>0</v>
      </c>
      <c r="R142" s="34"/>
      <c r="S142" s="171">
        <f>Arkusz_odpowiedzi_oferenta!S51</f>
        <v>0</v>
      </c>
      <c r="T142" s="34"/>
      <c r="U142" s="171">
        <f>Arkusz_odpowiedzi_oferenta!U51</f>
        <v>0</v>
      </c>
      <c r="V142" s="34"/>
      <c r="W142" s="171">
        <f>Arkusz_odpowiedzi_oferenta!W51</f>
        <v>0</v>
      </c>
      <c r="X142" s="51"/>
    </row>
    <row r="143" spans="2:24" s="20" customFormat="1" ht="13.8" outlineLevel="1" x14ac:dyDescent="0.25">
      <c r="B143" s="224"/>
      <c r="C143" s="263" t="s">
        <v>143</v>
      </c>
      <c r="D143" s="146" t="s">
        <v>76</v>
      </c>
      <c r="E143" s="171">
        <f>Arkusz_odpowiedzi_oferenta!E52</f>
        <v>0</v>
      </c>
      <c r="F143" s="34"/>
      <c r="G143" s="171">
        <f>Arkusz_odpowiedzi_oferenta!G52</f>
        <v>0</v>
      </c>
      <c r="H143" s="34"/>
      <c r="I143" s="171">
        <f>Arkusz_odpowiedzi_oferenta!I52</f>
        <v>0</v>
      </c>
      <c r="J143" s="34"/>
      <c r="K143" s="171">
        <f>Arkusz_odpowiedzi_oferenta!K52</f>
        <v>0</v>
      </c>
      <c r="L143" s="34"/>
      <c r="M143" s="171">
        <f>Arkusz_odpowiedzi_oferenta!M52</f>
        <v>0</v>
      </c>
      <c r="N143" s="34"/>
      <c r="O143" s="171">
        <f>Arkusz_odpowiedzi_oferenta!O52</f>
        <v>0</v>
      </c>
      <c r="P143" s="34"/>
      <c r="Q143" s="171">
        <f>Arkusz_odpowiedzi_oferenta!Q52</f>
        <v>0</v>
      </c>
      <c r="R143" s="34"/>
      <c r="S143" s="171">
        <f>Arkusz_odpowiedzi_oferenta!S52</f>
        <v>0</v>
      </c>
      <c r="T143" s="34"/>
      <c r="U143" s="171">
        <f>Arkusz_odpowiedzi_oferenta!U52</f>
        <v>0</v>
      </c>
      <c r="V143" s="34"/>
      <c r="W143" s="171">
        <f>Arkusz_odpowiedzi_oferenta!W52</f>
        <v>0</v>
      </c>
      <c r="X143" s="51"/>
    </row>
    <row r="144" spans="2:24" s="20" customFormat="1" ht="13.8" outlineLevel="1" x14ac:dyDescent="0.25">
      <c r="B144" s="224"/>
      <c r="C144" s="263" t="s">
        <v>146</v>
      </c>
      <c r="D144" s="146" t="s">
        <v>76</v>
      </c>
      <c r="E144" s="171">
        <f>Arkusz_odpowiedzi_oferenta!E53</f>
        <v>0</v>
      </c>
      <c r="F144" s="34"/>
      <c r="G144" s="171">
        <f>Arkusz_odpowiedzi_oferenta!G53</f>
        <v>0</v>
      </c>
      <c r="H144" s="34"/>
      <c r="I144" s="171">
        <f>Arkusz_odpowiedzi_oferenta!I53</f>
        <v>0</v>
      </c>
      <c r="J144" s="34"/>
      <c r="K144" s="171">
        <f>Arkusz_odpowiedzi_oferenta!K53</f>
        <v>0</v>
      </c>
      <c r="L144" s="34"/>
      <c r="M144" s="171">
        <f>Arkusz_odpowiedzi_oferenta!M53</f>
        <v>0</v>
      </c>
      <c r="N144" s="34"/>
      <c r="O144" s="171">
        <f>Arkusz_odpowiedzi_oferenta!O53</f>
        <v>0</v>
      </c>
      <c r="P144" s="34"/>
      <c r="Q144" s="171">
        <f>Arkusz_odpowiedzi_oferenta!Q53</f>
        <v>0</v>
      </c>
      <c r="R144" s="34"/>
      <c r="S144" s="171">
        <f>Arkusz_odpowiedzi_oferenta!S53</f>
        <v>0</v>
      </c>
      <c r="T144" s="34"/>
      <c r="U144" s="171">
        <f>Arkusz_odpowiedzi_oferenta!U53</f>
        <v>0</v>
      </c>
      <c r="V144" s="34"/>
      <c r="W144" s="171">
        <f>Arkusz_odpowiedzi_oferenta!W53</f>
        <v>0</v>
      </c>
      <c r="X144" s="51"/>
    </row>
    <row r="145" spans="2:24" s="20" customFormat="1" ht="13.8" outlineLevel="1" x14ac:dyDescent="0.2">
      <c r="B145" s="224"/>
      <c r="D145" s="146"/>
      <c r="E145" s="146"/>
      <c r="F145" s="146"/>
      <c r="G145" s="146"/>
      <c r="H145" s="146"/>
      <c r="I145" s="146"/>
      <c r="J145" s="146"/>
      <c r="K145" s="146"/>
      <c r="L145" s="146"/>
      <c r="M145" s="146"/>
      <c r="N145" s="146"/>
      <c r="O145" s="146"/>
      <c r="P145" s="146"/>
      <c r="Q145" s="146"/>
      <c r="R145" s="146"/>
      <c r="S145" s="146"/>
      <c r="T145" s="146"/>
      <c r="U145" s="146"/>
      <c r="V145" s="146"/>
      <c r="W145" s="146"/>
      <c r="X145" s="51"/>
    </row>
    <row r="146" spans="2:24" s="20" customFormat="1" ht="13.8" outlineLevel="1" x14ac:dyDescent="0.25">
      <c r="B146" s="224"/>
      <c r="C146" s="20" t="s">
        <v>147</v>
      </c>
      <c r="D146" s="146" t="s">
        <v>136</v>
      </c>
      <c r="E146" s="171">
        <f>Arkusz_odpowiedzi_oferenta!E61</f>
        <v>0</v>
      </c>
      <c r="F146" s="34"/>
      <c r="G146" s="171">
        <f>Arkusz_odpowiedzi_oferenta!G61</f>
        <v>0</v>
      </c>
      <c r="H146" s="34"/>
      <c r="I146" s="171">
        <f>Arkusz_odpowiedzi_oferenta!I61</f>
        <v>0</v>
      </c>
      <c r="J146" s="34"/>
      <c r="K146" s="171">
        <f>Arkusz_odpowiedzi_oferenta!K61</f>
        <v>0</v>
      </c>
      <c r="L146" s="34"/>
      <c r="M146" s="171">
        <f>Arkusz_odpowiedzi_oferenta!M61</f>
        <v>0</v>
      </c>
      <c r="N146" s="34"/>
      <c r="O146" s="171">
        <f>Arkusz_odpowiedzi_oferenta!O61</f>
        <v>0</v>
      </c>
      <c r="P146" s="34"/>
      <c r="Q146" s="171">
        <f>Arkusz_odpowiedzi_oferenta!Q61</f>
        <v>0</v>
      </c>
      <c r="R146" s="34"/>
      <c r="S146" s="171">
        <f>Arkusz_odpowiedzi_oferenta!S61</f>
        <v>0</v>
      </c>
      <c r="T146" s="34"/>
      <c r="U146" s="171">
        <f>Arkusz_odpowiedzi_oferenta!U61</f>
        <v>0</v>
      </c>
      <c r="V146" s="34"/>
      <c r="W146" s="171">
        <f>Arkusz_odpowiedzi_oferenta!W61</f>
        <v>0</v>
      </c>
      <c r="X146" s="51"/>
    </row>
    <row r="147" spans="2:24" s="20" customFormat="1" ht="13.8" outlineLevel="1" x14ac:dyDescent="0.25">
      <c r="B147" s="224"/>
      <c r="C147" s="263" t="s">
        <v>138</v>
      </c>
      <c r="D147" s="146" t="s">
        <v>139</v>
      </c>
      <c r="E147" s="171">
        <f>Arkusz_odpowiedzi_oferenta!E62</f>
        <v>0</v>
      </c>
      <c r="F147" s="34"/>
      <c r="G147" s="171">
        <f>Arkusz_odpowiedzi_oferenta!G62</f>
        <v>0</v>
      </c>
      <c r="H147" s="34"/>
      <c r="I147" s="171">
        <f>Arkusz_odpowiedzi_oferenta!I62</f>
        <v>0</v>
      </c>
      <c r="J147" s="34"/>
      <c r="K147" s="171">
        <f>Arkusz_odpowiedzi_oferenta!K62</f>
        <v>0</v>
      </c>
      <c r="L147" s="34"/>
      <c r="M147" s="171">
        <f>Arkusz_odpowiedzi_oferenta!M62</f>
        <v>0</v>
      </c>
      <c r="N147" s="34"/>
      <c r="O147" s="171">
        <f>Arkusz_odpowiedzi_oferenta!O62</f>
        <v>0</v>
      </c>
      <c r="P147" s="34"/>
      <c r="Q147" s="171">
        <f>Arkusz_odpowiedzi_oferenta!Q62</f>
        <v>0</v>
      </c>
      <c r="R147" s="34"/>
      <c r="S147" s="171">
        <f>Arkusz_odpowiedzi_oferenta!S62</f>
        <v>0</v>
      </c>
      <c r="T147" s="34"/>
      <c r="U147" s="171">
        <f>Arkusz_odpowiedzi_oferenta!U62</f>
        <v>0</v>
      </c>
      <c r="V147" s="34"/>
      <c r="W147" s="171">
        <f>Arkusz_odpowiedzi_oferenta!W62</f>
        <v>0</v>
      </c>
      <c r="X147" s="51"/>
    </row>
    <row r="148" spans="2:24" s="20" customFormat="1" ht="13.8" outlineLevel="1" x14ac:dyDescent="0.25">
      <c r="B148" s="224"/>
      <c r="C148" s="263" t="s">
        <v>140</v>
      </c>
      <c r="D148" s="146" t="s">
        <v>76</v>
      </c>
      <c r="E148" s="171">
        <f>Arkusz_odpowiedzi_oferenta!E63</f>
        <v>0</v>
      </c>
      <c r="F148" s="34"/>
      <c r="G148" s="171">
        <f>Arkusz_odpowiedzi_oferenta!G63</f>
        <v>0</v>
      </c>
      <c r="H148" s="34"/>
      <c r="I148" s="171">
        <f>Arkusz_odpowiedzi_oferenta!I63</f>
        <v>0</v>
      </c>
      <c r="J148" s="34"/>
      <c r="K148" s="171">
        <f>Arkusz_odpowiedzi_oferenta!K63</f>
        <v>0</v>
      </c>
      <c r="L148" s="34"/>
      <c r="M148" s="171">
        <f>Arkusz_odpowiedzi_oferenta!M63</f>
        <v>0</v>
      </c>
      <c r="N148" s="34"/>
      <c r="O148" s="171">
        <f>Arkusz_odpowiedzi_oferenta!O63</f>
        <v>0</v>
      </c>
      <c r="P148" s="34"/>
      <c r="Q148" s="171">
        <f>Arkusz_odpowiedzi_oferenta!Q63</f>
        <v>0</v>
      </c>
      <c r="R148" s="34"/>
      <c r="S148" s="171">
        <f>Arkusz_odpowiedzi_oferenta!S63</f>
        <v>0</v>
      </c>
      <c r="T148" s="34"/>
      <c r="U148" s="171">
        <f>Arkusz_odpowiedzi_oferenta!U63</f>
        <v>0</v>
      </c>
      <c r="V148" s="34"/>
      <c r="W148" s="171">
        <f>Arkusz_odpowiedzi_oferenta!W63</f>
        <v>0</v>
      </c>
      <c r="X148" s="51"/>
    </row>
    <row r="149" spans="2:24" s="20" customFormat="1" ht="13.8" outlineLevel="1" x14ac:dyDescent="0.25">
      <c r="B149" s="224"/>
      <c r="C149" s="263" t="s">
        <v>141</v>
      </c>
      <c r="D149" s="146" t="s">
        <v>76</v>
      </c>
      <c r="E149" s="171">
        <f>Arkusz_odpowiedzi_oferenta!E64</f>
        <v>0</v>
      </c>
      <c r="F149" s="34"/>
      <c r="G149" s="171">
        <f>Arkusz_odpowiedzi_oferenta!G64</f>
        <v>0</v>
      </c>
      <c r="H149" s="34"/>
      <c r="I149" s="171">
        <f>Arkusz_odpowiedzi_oferenta!I64</f>
        <v>0</v>
      </c>
      <c r="J149" s="34"/>
      <c r="K149" s="171">
        <f>Arkusz_odpowiedzi_oferenta!K64</f>
        <v>0</v>
      </c>
      <c r="L149" s="34"/>
      <c r="M149" s="171">
        <f>Arkusz_odpowiedzi_oferenta!M64</f>
        <v>0</v>
      </c>
      <c r="N149" s="34"/>
      <c r="O149" s="171">
        <f>Arkusz_odpowiedzi_oferenta!O64</f>
        <v>0</v>
      </c>
      <c r="P149" s="34"/>
      <c r="Q149" s="171">
        <f>Arkusz_odpowiedzi_oferenta!Q64</f>
        <v>0</v>
      </c>
      <c r="R149" s="34"/>
      <c r="S149" s="171">
        <f>Arkusz_odpowiedzi_oferenta!S64</f>
        <v>0</v>
      </c>
      <c r="T149" s="34"/>
      <c r="U149" s="171">
        <f>Arkusz_odpowiedzi_oferenta!U64</f>
        <v>0</v>
      </c>
      <c r="V149" s="34"/>
      <c r="W149" s="171">
        <f>Arkusz_odpowiedzi_oferenta!W64</f>
        <v>0</v>
      </c>
      <c r="X149" s="51"/>
    </row>
    <row r="150" spans="2:24" s="20" customFormat="1" ht="13.8" outlineLevel="1" x14ac:dyDescent="0.25">
      <c r="B150" s="224"/>
      <c r="C150" s="263" t="s">
        <v>142</v>
      </c>
      <c r="D150" s="146" t="s">
        <v>139</v>
      </c>
      <c r="E150" s="171">
        <f>Arkusz_odpowiedzi_oferenta!E65</f>
        <v>0</v>
      </c>
      <c r="F150" s="34"/>
      <c r="G150" s="171">
        <f>Arkusz_odpowiedzi_oferenta!G65</f>
        <v>0</v>
      </c>
      <c r="H150" s="34"/>
      <c r="I150" s="171">
        <f>Arkusz_odpowiedzi_oferenta!I65</f>
        <v>0</v>
      </c>
      <c r="J150" s="34"/>
      <c r="K150" s="171">
        <f>Arkusz_odpowiedzi_oferenta!K65</f>
        <v>0</v>
      </c>
      <c r="L150" s="34"/>
      <c r="M150" s="171">
        <f>Arkusz_odpowiedzi_oferenta!M65</f>
        <v>0</v>
      </c>
      <c r="N150" s="34"/>
      <c r="O150" s="171">
        <f>Arkusz_odpowiedzi_oferenta!O65</f>
        <v>0</v>
      </c>
      <c r="P150" s="34"/>
      <c r="Q150" s="171">
        <f>Arkusz_odpowiedzi_oferenta!Q65</f>
        <v>0</v>
      </c>
      <c r="R150" s="34"/>
      <c r="S150" s="171">
        <f>Arkusz_odpowiedzi_oferenta!S65</f>
        <v>0</v>
      </c>
      <c r="T150" s="34"/>
      <c r="U150" s="171">
        <f>Arkusz_odpowiedzi_oferenta!U65</f>
        <v>0</v>
      </c>
      <c r="V150" s="34"/>
      <c r="W150" s="171">
        <f>Arkusz_odpowiedzi_oferenta!W65</f>
        <v>0</v>
      </c>
      <c r="X150" s="51"/>
    </row>
    <row r="151" spans="2:24" s="20" customFormat="1" ht="13.8" outlineLevel="1" x14ac:dyDescent="0.25">
      <c r="B151" s="224"/>
      <c r="C151" s="263" t="s">
        <v>143</v>
      </c>
      <c r="D151" s="146" t="s">
        <v>76</v>
      </c>
      <c r="E151" s="171">
        <f>Arkusz_odpowiedzi_oferenta!E66</f>
        <v>0</v>
      </c>
      <c r="F151" s="34"/>
      <c r="G151" s="171">
        <f>Arkusz_odpowiedzi_oferenta!G66</f>
        <v>0</v>
      </c>
      <c r="H151" s="34"/>
      <c r="I151" s="171">
        <f>Arkusz_odpowiedzi_oferenta!I66</f>
        <v>0</v>
      </c>
      <c r="J151" s="34"/>
      <c r="K151" s="171">
        <f>Arkusz_odpowiedzi_oferenta!K66</f>
        <v>0</v>
      </c>
      <c r="L151" s="34"/>
      <c r="M151" s="171">
        <f>Arkusz_odpowiedzi_oferenta!M66</f>
        <v>0</v>
      </c>
      <c r="N151" s="34"/>
      <c r="O151" s="171">
        <f>Arkusz_odpowiedzi_oferenta!O66</f>
        <v>0</v>
      </c>
      <c r="P151" s="34"/>
      <c r="Q151" s="171">
        <f>Arkusz_odpowiedzi_oferenta!Q66</f>
        <v>0</v>
      </c>
      <c r="R151" s="34"/>
      <c r="S151" s="171">
        <f>Arkusz_odpowiedzi_oferenta!S66</f>
        <v>0</v>
      </c>
      <c r="T151" s="34"/>
      <c r="U151" s="171">
        <f>Arkusz_odpowiedzi_oferenta!U66</f>
        <v>0</v>
      </c>
      <c r="V151" s="34"/>
      <c r="W151" s="171">
        <f>Arkusz_odpowiedzi_oferenta!W66</f>
        <v>0</v>
      </c>
      <c r="X151" s="51"/>
    </row>
    <row r="152" spans="2:24" s="20" customFormat="1" ht="13.8" outlineLevel="1" x14ac:dyDescent="0.25">
      <c r="B152" s="224"/>
      <c r="C152" s="263" t="s">
        <v>144</v>
      </c>
      <c r="D152" s="146" t="s">
        <v>76</v>
      </c>
      <c r="E152" s="171">
        <f>Arkusz_odpowiedzi_oferenta!E67</f>
        <v>0</v>
      </c>
      <c r="F152" s="34"/>
      <c r="G152" s="171">
        <f>Arkusz_odpowiedzi_oferenta!G67</f>
        <v>0</v>
      </c>
      <c r="H152" s="34"/>
      <c r="I152" s="171">
        <f>Arkusz_odpowiedzi_oferenta!I67</f>
        <v>0</v>
      </c>
      <c r="J152" s="34"/>
      <c r="K152" s="171">
        <f>Arkusz_odpowiedzi_oferenta!K67</f>
        <v>0</v>
      </c>
      <c r="L152" s="34"/>
      <c r="M152" s="171">
        <f>Arkusz_odpowiedzi_oferenta!M67</f>
        <v>0</v>
      </c>
      <c r="N152" s="34"/>
      <c r="O152" s="171">
        <f>Arkusz_odpowiedzi_oferenta!O67</f>
        <v>0</v>
      </c>
      <c r="P152" s="34"/>
      <c r="Q152" s="171">
        <f>Arkusz_odpowiedzi_oferenta!Q67</f>
        <v>0</v>
      </c>
      <c r="R152" s="34"/>
      <c r="S152" s="171">
        <f>Arkusz_odpowiedzi_oferenta!S67</f>
        <v>0</v>
      </c>
      <c r="T152" s="34"/>
      <c r="U152" s="171">
        <f>Arkusz_odpowiedzi_oferenta!U67</f>
        <v>0</v>
      </c>
      <c r="V152" s="34"/>
      <c r="W152" s="171">
        <f>Arkusz_odpowiedzi_oferenta!W67</f>
        <v>0</v>
      </c>
      <c r="X152" s="51"/>
    </row>
    <row r="153" spans="2:24" s="20" customFormat="1" ht="13.8" outlineLevel="1" x14ac:dyDescent="0.2">
      <c r="B153" s="224"/>
      <c r="D153" s="146"/>
      <c r="E153" s="146"/>
      <c r="F153" s="146"/>
      <c r="G153" s="146"/>
      <c r="H153" s="146"/>
      <c r="I153" s="146"/>
      <c r="J153" s="146"/>
      <c r="K153" s="146"/>
      <c r="L153" s="146"/>
      <c r="M153" s="146"/>
      <c r="N153" s="146"/>
      <c r="O153" s="146"/>
      <c r="P153" s="146"/>
      <c r="Q153" s="146"/>
      <c r="R153" s="146"/>
      <c r="S153" s="146"/>
      <c r="T153" s="146"/>
      <c r="U153" s="146"/>
      <c r="V153" s="146"/>
      <c r="W153" s="146"/>
      <c r="X153" s="51"/>
    </row>
    <row r="154" spans="2:24" s="20" customFormat="1" ht="13.8" outlineLevel="1" x14ac:dyDescent="0.25">
      <c r="B154" s="224"/>
      <c r="C154" s="20" t="s">
        <v>148</v>
      </c>
      <c r="D154" s="146" t="s">
        <v>136</v>
      </c>
      <c r="E154" s="171">
        <f>Arkusz_odpowiedzi_oferenta!E75</f>
        <v>0</v>
      </c>
      <c r="F154" s="34"/>
      <c r="G154" s="171">
        <f>Arkusz_odpowiedzi_oferenta!G75</f>
        <v>0</v>
      </c>
      <c r="H154" s="34"/>
      <c r="I154" s="171">
        <f>Arkusz_odpowiedzi_oferenta!I75</f>
        <v>0</v>
      </c>
      <c r="J154" s="34"/>
      <c r="K154" s="171">
        <f>Arkusz_odpowiedzi_oferenta!K75</f>
        <v>0</v>
      </c>
      <c r="L154" s="34"/>
      <c r="M154" s="171">
        <f>Arkusz_odpowiedzi_oferenta!M75</f>
        <v>0</v>
      </c>
      <c r="N154" s="34"/>
      <c r="O154" s="171">
        <f>Arkusz_odpowiedzi_oferenta!O75</f>
        <v>0</v>
      </c>
      <c r="P154" s="34"/>
      <c r="Q154" s="171">
        <f>Arkusz_odpowiedzi_oferenta!Q75</f>
        <v>0</v>
      </c>
      <c r="R154" s="34"/>
      <c r="S154" s="171">
        <f>Arkusz_odpowiedzi_oferenta!S75</f>
        <v>0</v>
      </c>
      <c r="T154" s="34"/>
      <c r="U154" s="171">
        <f>Arkusz_odpowiedzi_oferenta!U75</f>
        <v>0</v>
      </c>
      <c r="V154" s="34"/>
      <c r="W154" s="171">
        <f>Arkusz_odpowiedzi_oferenta!W75</f>
        <v>0</v>
      </c>
      <c r="X154" s="51"/>
    </row>
    <row r="155" spans="2:24" s="20" customFormat="1" ht="13.8" outlineLevel="1" x14ac:dyDescent="0.25">
      <c r="B155" s="224"/>
      <c r="C155" s="263" t="s">
        <v>138</v>
      </c>
      <c r="D155" s="146" t="s">
        <v>139</v>
      </c>
      <c r="E155" s="171">
        <f>Arkusz_odpowiedzi_oferenta!E76</f>
        <v>0</v>
      </c>
      <c r="F155" s="34"/>
      <c r="G155" s="171">
        <f>Arkusz_odpowiedzi_oferenta!G76</f>
        <v>0</v>
      </c>
      <c r="H155" s="34"/>
      <c r="I155" s="171">
        <f>Arkusz_odpowiedzi_oferenta!I76</f>
        <v>0</v>
      </c>
      <c r="J155" s="34"/>
      <c r="K155" s="171">
        <f>Arkusz_odpowiedzi_oferenta!K76</f>
        <v>0</v>
      </c>
      <c r="L155" s="34"/>
      <c r="M155" s="171">
        <f>Arkusz_odpowiedzi_oferenta!M76</f>
        <v>0</v>
      </c>
      <c r="N155" s="34"/>
      <c r="O155" s="171">
        <f>Arkusz_odpowiedzi_oferenta!O76</f>
        <v>0</v>
      </c>
      <c r="P155" s="34"/>
      <c r="Q155" s="171">
        <f>Arkusz_odpowiedzi_oferenta!Q76</f>
        <v>0</v>
      </c>
      <c r="R155" s="34"/>
      <c r="S155" s="171">
        <f>Arkusz_odpowiedzi_oferenta!S76</f>
        <v>0</v>
      </c>
      <c r="T155" s="34"/>
      <c r="U155" s="171">
        <f>Arkusz_odpowiedzi_oferenta!U76</f>
        <v>0</v>
      </c>
      <c r="V155" s="34"/>
      <c r="W155" s="171">
        <f>Arkusz_odpowiedzi_oferenta!W76</f>
        <v>0</v>
      </c>
      <c r="X155" s="51"/>
    </row>
    <row r="156" spans="2:24" s="20" customFormat="1" ht="13.8" outlineLevel="1" x14ac:dyDescent="0.25">
      <c r="B156" s="224"/>
      <c r="C156" s="263" t="s">
        <v>140</v>
      </c>
      <c r="D156" s="146" t="s">
        <v>76</v>
      </c>
      <c r="E156" s="171">
        <f>Arkusz_odpowiedzi_oferenta!E77</f>
        <v>0</v>
      </c>
      <c r="F156" s="34"/>
      <c r="G156" s="171">
        <f>Arkusz_odpowiedzi_oferenta!G77</f>
        <v>0</v>
      </c>
      <c r="H156" s="34"/>
      <c r="I156" s="171">
        <f>Arkusz_odpowiedzi_oferenta!I77</f>
        <v>0</v>
      </c>
      <c r="J156" s="34"/>
      <c r="K156" s="171">
        <f>Arkusz_odpowiedzi_oferenta!K77</f>
        <v>0</v>
      </c>
      <c r="L156" s="34"/>
      <c r="M156" s="171">
        <f>Arkusz_odpowiedzi_oferenta!M77</f>
        <v>0</v>
      </c>
      <c r="N156" s="34"/>
      <c r="O156" s="171">
        <f>Arkusz_odpowiedzi_oferenta!O77</f>
        <v>0</v>
      </c>
      <c r="P156" s="34"/>
      <c r="Q156" s="171">
        <f>Arkusz_odpowiedzi_oferenta!Q77</f>
        <v>0</v>
      </c>
      <c r="R156" s="34"/>
      <c r="S156" s="171">
        <f>Arkusz_odpowiedzi_oferenta!S77</f>
        <v>0</v>
      </c>
      <c r="T156" s="34"/>
      <c r="U156" s="171">
        <f>Arkusz_odpowiedzi_oferenta!U77</f>
        <v>0</v>
      </c>
      <c r="V156" s="34"/>
      <c r="W156" s="171">
        <f>Arkusz_odpowiedzi_oferenta!W77</f>
        <v>0</v>
      </c>
      <c r="X156" s="51"/>
    </row>
    <row r="157" spans="2:24" s="20" customFormat="1" ht="13.8" outlineLevel="1" x14ac:dyDescent="0.25">
      <c r="B157" s="224"/>
      <c r="C157" s="263" t="s">
        <v>141</v>
      </c>
      <c r="D157" s="146" t="s">
        <v>76</v>
      </c>
      <c r="E157" s="171">
        <f>Arkusz_odpowiedzi_oferenta!E78</f>
        <v>0</v>
      </c>
      <c r="F157" s="34"/>
      <c r="G157" s="171">
        <f>Arkusz_odpowiedzi_oferenta!G78</f>
        <v>0</v>
      </c>
      <c r="H157" s="34"/>
      <c r="I157" s="171">
        <f>Arkusz_odpowiedzi_oferenta!I78</f>
        <v>0</v>
      </c>
      <c r="J157" s="34"/>
      <c r="K157" s="171">
        <f>Arkusz_odpowiedzi_oferenta!K78</f>
        <v>0</v>
      </c>
      <c r="L157" s="34"/>
      <c r="M157" s="171">
        <f>Arkusz_odpowiedzi_oferenta!M78</f>
        <v>0</v>
      </c>
      <c r="N157" s="34"/>
      <c r="O157" s="171">
        <f>Arkusz_odpowiedzi_oferenta!O78</f>
        <v>0</v>
      </c>
      <c r="P157" s="34"/>
      <c r="Q157" s="171">
        <f>Arkusz_odpowiedzi_oferenta!Q78</f>
        <v>0</v>
      </c>
      <c r="R157" s="34"/>
      <c r="S157" s="171">
        <f>Arkusz_odpowiedzi_oferenta!S78</f>
        <v>0</v>
      </c>
      <c r="T157" s="34"/>
      <c r="U157" s="171">
        <f>Arkusz_odpowiedzi_oferenta!U78</f>
        <v>0</v>
      </c>
      <c r="V157" s="34"/>
      <c r="W157" s="171">
        <f>Arkusz_odpowiedzi_oferenta!W78</f>
        <v>0</v>
      </c>
      <c r="X157" s="51"/>
    </row>
    <row r="158" spans="2:24" s="20" customFormat="1" ht="13.8" outlineLevel="1" x14ac:dyDescent="0.25">
      <c r="B158" s="224"/>
      <c r="C158" s="263" t="s">
        <v>142</v>
      </c>
      <c r="D158" s="146" t="s">
        <v>139</v>
      </c>
      <c r="E158" s="171">
        <f>Arkusz_odpowiedzi_oferenta!E79</f>
        <v>0</v>
      </c>
      <c r="F158" s="34"/>
      <c r="G158" s="171">
        <f>Arkusz_odpowiedzi_oferenta!G79</f>
        <v>0</v>
      </c>
      <c r="H158" s="34"/>
      <c r="I158" s="171">
        <f>Arkusz_odpowiedzi_oferenta!I79</f>
        <v>0</v>
      </c>
      <c r="J158" s="34"/>
      <c r="K158" s="171">
        <f>Arkusz_odpowiedzi_oferenta!K79</f>
        <v>0</v>
      </c>
      <c r="L158" s="34"/>
      <c r="M158" s="171">
        <f>Arkusz_odpowiedzi_oferenta!M79</f>
        <v>0</v>
      </c>
      <c r="N158" s="34"/>
      <c r="O158" s="171">
        <f>Arkusz_odpowiedzi_oferenta!O79</f>
        <v>0</v>
      </c>
      <c r="P158" s="34"/>
      <c r="Q158" s="171">
        <f>Arkusz_odpowiedzi_oferenta!Q79</f>
        <v>0</v>
      </c>
      <c r="R158" s="34"/>
      <c r="S158" s="171">
        <f>Arkusz_odpowiedzi_oferenta!S79</f>
        <v>0</v>
      </c>
      <c r="T158" s="34"/>
      <c r="U158" s="171">
        <f>Arkusz_odpowiedzi_oferenta!U79</f>
        <v>0</v>
      </c>
      <c r="V158" s="34"/>
      <c r="W158" s="171">
        <f>Arkusz_odpowiedzi_oferenta!W79</f>
        <v>0</v>
      </c>
      <c r="X158" s="51"/>
    </row>
    <row r="159" spans="2:24" s="20" customFormat="1" ht="13.8" outlineLevel="1" x14ac:dyDescent="0.25">
      <c r="B159" s="224"/>
      <c r="C159" s="263" t="s">
        <v>143</v>
      </c>
      <c r="D159" s="146" t="s">
        <v>76</v>
      </c>
      <c r="E159" s="171">
        <f>Arkusz_odpowiedzi_oferenta!E80</f>
        <v>0</v>
      </c>
      <c r="F159" s="34"/>
      <c r="G159" s="171">
        <f>Arkusz_odpowiedzi_oferenta!G80</f>
        <v>0</v>
      </c>
      <c r="H159" s="34"/>
      <c r="I159" s="171">
        <f>Arkusz_odpowiedzi_oferenta!I80</f>
        <v>0</v>
      </c>
      <c r="J159" s="34"/>
      <c r="K159" s="171">
        <f>Arkusz_odpowiedzi_oferenta!K80</f>
        <v>0</v>
      </c>
      <c r="L159" s="34"/>
      <c r="M159" s="171">
        <f>Arkusz_odpowiedzi_oferenta!M80</f>
        <v>0</v>
      </c>
      <c r="N159" s="34"/>
      <c r="O159" s="171">
        <f>Arkusz_odpowiedzi_oferenta!O80</f>
        <v>0</v>
      </c>
      <c r="P159" s="34"/>
      <c r="Q159" s="171">
        <f>Arkusz_odpowiedzi_oferenta!Q80</f>
        <v>0</v>
      </c>
      <c r="R159" s="34"/>
      <c r="S159" s="171">
        <f>Arkusz_odpowiedzi_oferenta!S80</f>
        <v>0</v>
      </c>
      <c r="T159" s="34"/>
      <c r="U159" s="171">
        <f>Arkusz_odpowiedzi_oferenta!U80</f>
        <v>0</v>
      </c>
      <c r="V159" s="34"/>
      <c r="W159" s="171">
        <f>Arkusz_odpowiedzi_oferenta!W80</f>
        <v>0</v>
      </c>
      <c r="X159" s="51"/>
    </row>
    <row r="160" spans="2:24" s="20" customFormat="1" ht="13.8" outlineLevel="1" x14ac:dyDescent="0.25">
      <c r="B160" s="224"/>
      <c r="C160" s="263" t="s">
        <v>144</v>
      </c>
      <c r="D160" s="146" t="s">
        <v>76</v>
      </c>
      <c r="E160" s="171">
        <f>Arkusz_odpowiedzi_oferenta!E81</f>
        <v>0</v>
      </c>
      <c r="F160" s="34"/>
      <c r="G160" s="171">
        <f>Arkusz_odpowiedzi_oferenta!G81</f>
        <v>0</v>
      </c>
      <c r="H160" s="34"/>
      <c r="I160" s="171">
        <f>Arkusz_odpowiedzi_oferenta!I81</f>
        <v>0</v>
      </c>
      <c r="J160" s="34"/>
      <c r="K160" s="171">
        <f>Arkusz_odpowiedzi_oferenta!K81</f>
        <v>0</v>
      </c>
      <c r="L160" s="34"/>
      <c r="M160" s="171">
        <f>Arkusz_odpowiedzi_oferenta!M81</f>
        <v>0</v>
      </c>
      <c r="N160" s="34"/>
      <c r="O160" s="171">
        <f>Arkusz_odpowiedzi_oferenta!O81</f>
        <v>0</v>
      </c>
      <c r="P160" s="34"/>
      <c r="Q160" s="171">
        <f>Arkusz_odpowiedzi_oferenta!Q81</f>
        <v>0</v>
      </c>
      <c r="R160" s="34"/>
      <c r="S160" s="171">
        <f>Arkusz_odpowiedzi_oferenta!S81</f>
        <v>0</v>
      </c>
      <c r="T160" s="34"/>
      <c r="U160" s="171">
        <f>Arkusz_odpowiedzi_oferenta!U81</f>
        <v>0</v>
      </c>
      <c r="V160" s="34"/>
      <c r="W160" s="171">
        <f>Arkusz_odpowiedzi_oferenta!W81</f>
        <v>0</v>
      </c>
      <c r="X160" s="51"/>
    </row>
    <row r="161" spans="2:26" s="20" customFormat="1" ht="13.8" outlineLevel="1" x14ac:dyDescent="0.2">
      <c r="B161" s="224"/>
      <c r="D161" s="146"/>
      <c r="E161" s="146"/>
      <c r="F161" s="146"/>
      <c r="G161" s="146"/>
      <c r="H161" s="146"/>
      <c r="I161" s="146"/>
      <c r="J161" s="146"/>
      <c r="K161" s="146"/>
      <c r="L161" s="146"/>
      <c r="M161" s="146"/>
      <c r="N161" s="146"/>
      <c r="O161" s="146"/>
      <c r="P161" s="146"/>
      <c r="Q161" s="146"/>
      <c r="R161" s="146"/>
      <c r="S161" s="146"/>
      <c r="T161" s="146"/>
      <c r="U161" s="146"/>
      <c r="V161" s="146"/>
      <c r="W161" s="146"/>
      <c r="X161" s="51"/>
    </row>
    <row r="162" spans="2:26" s="20" customFormat="1" ht="13.8" outlineLevel="1" x14ac:dyDescent="0.25">
      <c r="B162" s="224"/>
      <c r="C162" s="20" t="s">
        <v>149</v>
      </c>
      <c r="D162" s="146" t="s">
        <v>136</v>
      </c>
      <c r="E162" s="171">
        <f>Arkusz_odpowiedzi_oferenta!E89</f>
        <v>0</v>
      </c>
      <c r="F162" s="34"/>
      <c r="G162" s="171">
        <f>Arkusz_odpowiedzi_oferenta!G89</f>
        <v>0</v>
      </c>
      <c r="H162" s="34"/>
      <c r="I162" s="171">
        <f>Arkusz_odpowiedzi_oferenta!I89</f>
        <v>0</v>
      </c>
      <c r="J162" s="34"/>
      <c r="K162" s="171">
        <f>Arkusz_odpowiedzi_oferenta!K89</f>
        <v>0</v>
      </c>
      <c r="L162" s="34"/>
      <c r="M162" s="171">
        <f>Arkusz_odpowiedzi_oferenta!M89</f>
        <v>0</v>
      </c>
      <c r="N162" s="34"/>
      <c r="O162" s="171">
        <f>Arkusz_odpowiedzi_oferenta!O89</f>
        <v>0</v>
      </c>
      <c r="P162" s="34"/>
      <c r="Q162" s="171">
        <f>Arkusz_odpowiedzi_oferenta!Q89</f>
        <v>0</v>
      </c>
      <c r="R162" s="34"/>
      <c r="S162" s="171">
        <f>Arkusz_odpowiedzi_oferenta!S89</f>
        <v>0</v>
      </c>
      <c r="T162" s="34"/>
      <c r="U162" s="171">
        <f>Arkusz_odpowiedzi_oferenta!U89</f>
        <v>0</v>
      </c>
      <c r="V162" s="34"/>
      <c r="W162" s="171">
        <f>Arkusz_odpowiedzi_oferenta!W89</f>
        <v>0</v>
      </c>
      <c r="X162" s="51"/>
    </row>
    <row r="163" spans="2:26" s="20" customFormat="1" ht="13.8" outlineLevel="1" x14ac:dyDescent="0.25">
      <c r="B163" s="224"/>
      <c r="C163" s="263" t="s">
        <v>138</v>
      </c>
      <c r="D163" s="146" t="s">
        <v>139</v>
      </c>
      <c r="E163" s="171">
        <f>Arkusz_odpowiedzi_oferenta!E90</f>
        <v>0</v>
      </c>
      <c r="F163" s="34"/>
      <c r="G163" s="171">
        <f>Arkusz_odpowiedzi_oferenta!G90</f>
        <v>0</v>
      </c>
      <c r="H163" s="34"/>
      <c r="I163" s="171">
        <f>Arkusz_odpowiedzi_oferenta!I90</f>
        <v>0</v>
      </c>
      <c r="J163" s="34"/>
      <c r="K163" s="171">
        <f>Arkusz_odpowiedzi_oferenta!K90</f>
        <v>0</v>
      </c>
      <c r="L163" s="34"/>
      <c r="M163" s="171">
        <f>Arkusz_odpowiedzi_oferenta!M90</f>
        <v>0</v>
      </c>
      <c r="N163" s="34"/>
      <c r="O163" s="171">
        <f>Arkusz_odpowiedzi_oferenta!O90</f>
        <v>0</v>
      </c>
      <c r="P163" s="34"/>
      <c r="Q163" s="171">
        <f>Arkusz_odpowiedzi_oferenta!Q90</f>
        <v>0</v>
      </c>
      <c r="R163" s="34"/>
      <c r="S163" s="171">
        <f>Arkusz_odpowiedzi_oferenta!S90</f>
        <v>0</v>
      </c>
      <c r="T163" s="34"/>
      <c r="U163" s="171">
        <f>Arkusz_odpowiedzi_oferenta!U90</f>
        <v>0</v>
      </c>
      <c r="V163" s="34"/>
      <c r="W163" s="171">
        <f>Arkusz_odpowiedzi_oferenta!W90</f>
        <v>0</v>
      </c>
      <c r="X163" s="51"/>
    </row>
    <row r="164" spans="2:26" s="20" customFormat="1" ht="13.8" outlineLevel="1" x14ac:dyDescent="0.25">
      <c r="B164" s="224"/>
      <c r="C164" s="263" t="s">
        <v>140</v>
      </c>
      <c r="D164" s="146" t="s">
        <v>76</v>
      </c>
      <c r="E164" s="171">
        <f>Arkusz_odpowiedzi_oferenta!E91</f>
        <v>0</v>
      </c>
      <c r="F164" s="34"/>
      <c r="G164" s="171">
        <f>Arkusz_odpowiedzi_oferenta!G91</f>
        <v>0</v>
      </c>
      <c r="H164" s="34"/>
      <c r="I164" s="171">
        <f>Arkusz_odpowiedzi_oferenta!I91</f>
        <v>0</v>
      </c>
      <c r="J164" s="34"/>
      <c r="K164" s="171">
        <f>Arkusz_odpowiedzi_oferenta!K91</f>
        <v>0</v>
      </c>
      <c r="L164" s="34"/>
      <c r="M164" s="171">
        <f>Arkusz_odpowiedzi_oferenta!M91</f>
        <v>0</v>
      </c>
      <c r="N164" s="34"/>
      <c r="O164" s="171">
        <f>Arkusz_odpowiedzi_oferenta!O91</f>
        <v>0</v>
      </c>
      <c r="P164" s="34"/>
      <c r="Q164" s="171">
        <f>Arkusz_odpowiedzi_oferenta!Q91</f>
        <v>0</v>
      </c>
      <c r="R164" s="34"/>
      <c r="S164" s="171">
        <f>Arkusz_odpowiedzi_oferenta!S91</f>
        <v>0</v>
      </c>
      <c r="T164" s="34"/>
      <c r="U164" s="171">
        <f>Arkusz_odpowiedzi_oferenta!U91</f>
        <v>0</v>
      </c>
      <c r="V164" s="34"/>
      <c r="W164" s="171">
        <f>Arkusz_odpowiedzi_oferenta!W91</f>
        <v>0</v>
      </c>
      <c r="X164" s="51"/>
    </row>
    <row r="165" spans="2:26" s="20" customFormat="1" ht="13.8" outlineLevel="1" x14ac:dyDescent="0.25">
      <c r="B165" s="224"/>
      <c r="C165" s="263" t="s">
        <v>141</v>
      </c>
      <c r="D165" s="146" t="s">
        <v>76</v>
      </c>
      <c r="E165" s="171">
        <f>Arkusz_odpowiedzi_oferenta!E92</f>
        <v>0</v>
      </c>
      <c r="F165" s="34"/>
      <c r="G165" s="171">
        <f>Arkusz_odpowiedzi_oferenta!G92</f>
        <v>0</v>
      </c>
      <c r="H165" s="34"/>
      <c r="I165" s="171">
        <f>Arkusz_odpowiedzi_oferenta!I92</f>
        <v>0</v>
      </c>
      <c r="J165" s="34"/>
      <c r="K165" s="171">
        <f>Arkusz_odpowiedzi_oferenta!K92</f>
        <v>0</v>
      </c>
      <c r="L165" s="34"/>
      <c r="M165" s="171">
        <f>Arkusz_odpowiedzi_oferenta!M92</f>
        <v>0</v>
      </c>
      <c r="N165" s="34"/>
      <c r="O165" s="171">
        <f>Arkusz_odpowiedzi_oferenta!O92</f>
        <v>0</v>
      </c>
      <c r="P165" s="34"/>
      <c r="Q165" s="171">
        <f>Arkusz_odpowiedzi_oferenta!Q92</f>
        <v>0</v>
      </c>
      <c r="R165" s="34"/>
      <c r="S165" s="171">
        <f>Arkusz_odpowiedzi_oferenta!S92</f>
        <v>0</v>
      </c>
      <c r="T165" s="34"/>
      <c r="U165" s="171">
        <f>Arkusz_odpowiedzi_oferenta!U92</f>
        <v>0</v>
      </c>
      <c r="V165" s="34"/>
      <c r="W165" s="171">
        <f>Arkusz_odpowiedzi_oferenta!W92</f>
        <v>0</v>
      </c>
      <c r="X165" s="51"/>
    </row>
    <row r="166" spans="2:26" s="20" customFormat="1" ht="13.8" outlineLevel="1" x14ac:dyDescent="0.25">
      <c r="B166" s="224"/>
      <c r="C166" s="263" t="s">
        <v>142</v>
      </c>
      <c r="D166" s="146" t="s">
        <v>139</v>
      </c>
      <c r="E166" s="171">
        <f>Arkusz_odpowiedzi_oferenta!E93</f>
        <v>0</v>
      </c>
      <c r="F166" s="34"/>
      <c r="G166" s="171">
        <f>Arkusz_odpowiedzi_oferenta!G93</f>
        <v>0</v>
      </c>
      <c r="H166" s="34"/>
      <c r="I166" s="171">
        <f>Arkusz_odpowiedzi_oferenta!I93</f>
        <v>0</v>
      </c>
      <c r="J166" s="34"/>
      <c r="K166" s="171">
        <f>Arkusz_odpowiedzi_oferenta!K93</f>
        <v>0</v>
      </c>
      <c r="L166" s="34"/>
      <c r="M166" s="171">
        <f>Arkusz_odpowiedzi_oferenta!M93</f>
        <v>0</v>
      </c>
      <c r="N166" s="34"/>
      <c r="O166" s="171">
        <f>Arkusz_odpowiedzi_oferenta!O93</f>
        <v>0</v>
      </c>
      <c r="P166" s="34"/>
      <c r="Q166" s="171">
        <f>Arkusz_odpowiedzi_oferenta!Q93</f>
        <v>0</v>
      </c>
      <c r="R166" s="34"/>
      <c r="S166" s="171">
        <f>Arkusz_odpowiedzi_oferenta!S93</f>
        <v>0</v>
      </c>
      <c r="T166" s="34"/>
      <c r="U166" s="171">
        <f>Arkusz_odpowiedzi_oferenta!U93</f>
        <v>0</v>
      </c>
      <c r="V166" s="34"/>
      <c r="W166" s="171">
        <f>Arkusz_odpowiedzi_oferenta!W93</f>
        <v>0</v>
      </c>
      <c r="X166" s="51"/>
    </row>
    <row r="167" spans="2:26" s="20" customFormat="1" ht="13.8" outlineLevel="1" x14ac:dyDescent="0.25">
      <c r="B167" s="224"/>
      <c r="C167" s="263" t="s">
        <v>143</v>
      </c>
      <c r="D167" s="146" t="s">
        <v>76</v>
      </c>
      <c r="E167" s="171">
        <f>Arkusz_odpowiedzi_oferenta!E94</f>
        <v>0</v>
      </c>
      <c r="F167" s="34"/>
      <c r="G167" s="171">
        <f>Arkusz_odpowiedzi_oferenta!G94</f>
        <v>0</v>
      </c>
      <c r="H167" s="34"/>
      <c r="I167" s="171">
        <f>Arkusz_odpowiedzi_oferenta!I94</f>
        <v>0</v>
      </c>
      <c r="J167" s="34"/>
      <c r="K167" s="171">
        <f>Arkusz_odpowiedzi_oferenta!K94</f>
        <v>0</v>
      </c>
      <c r="L167" s="34"/>
      <c r="M167" s="171">
        <f>Arkusz_odpowiedzi_oferenta!M94</f>
        <v>0</v>
      </c>
      <c r="N167" s="34"/>
      <c r="O167" s="171">
        <f>Arkusz_odpowiedzi_oferenta!O94</f>
        <v>0</v>
      </c>
      <c r="P167" s="34"/>
      <c r="Q167" s="171">
        <f>Arkusz_odpowiedzi_oferenta!Q94</f>
        <v>0</v>
      </c>
      <c r="R167" s="34"/>
      <c r="S167" s="171">
        <f>Arkusz_odpowiedzi_oferenta!S94</f>
        <v>0</v>
      </c>
      <c r="T167" s="34"/>
      <c r="U167" s="171">
        <f>Arkusz_odpowiedzi_oferenta!U94</f>
        <v>0</v>
      </c>
      <c r="V167" s="34"/>
      <c r="W167" s="171">
        <f>Arkusz_odpowiedzi_oferenta!W94</f>
        <v>0</v>
      </c>
      <c r="X167" s="51"/>
    </row>
    <row r="168" spans="2:26" s="20" customFormat="1" ht="13.8" outlineLevel="1" x14ac:dyDescent="0.25">
      <c r="B168" s="224"/>
      <c r="C168" s="263" t="s">
        <v>144</v>
      </c>
      <c r="D168" s="146" t="s">
        <v>76</v>
      </c>
      <c r="E168" s="171">
        <f>Arkusz_odpowiedzi_oferenta!E95</f>
        <v>0</v>
      </c>
      <c r="F168" s="34"/>
      <c r="G168" s="171">
        <f>Arkusz_odpowiedzi_oferenta!G95</f>
        <v>0</v>
      </c>
      <c r="H168" s="34"/>
      <c r="I168" s="171">
        <f>Arkusz_odpowiedzi_oferenta!I95</f>
        <v>0</v>
      </c>
      <c r="J168" s="34"/>
      <c r="K168" s="171">
        <f>Arkusz_odpowiedzi_oferenta!K95</f>
        <v>0</v>
      </c>
      <c r="L168" s="34"/>
      <c r="M168" s="171">
        <f>Arkusz_odpowiedzi_oferenta!M95</f>
        <v>0</v>
      </c>
      <c r="N168" s="34"/>
      <c r="O168" s="171">
        <f>Arkusz_odpowiedzi_oferenta!O95</f>
        <v>0</v>
      </c>
      <c r="P168" s="34"/>
      <c r="Q168" s="171">
        <f>Arkusz_odpowiedzi_oferenta!Q95</f>
        <v>0</v>
      </c>
      <c r="R168" s="34"/>
      <c r="S168" s="171">
        <f>Arkusz_odpowiedzi_oferenta!S95</f>
        <v>0</v>
      </c>
      <c r="T168" s="34"/>
      <c r="U168" s="171">
        <f>Arkusz_odpowiedzi_oferenta!U95</f>
        <v>0</v>
      </c>
      <c r="V168" s="34"/>
      <c r="W168" s="171">
        <f>Arkusz_odpowiedzi_oferenta!W95</f>
        <v>0</v>
      </c>
      <c r="X168" s="51"/>
    </row>
    <row r="169" spans="2:26" s="20" customFormat="1" ht="13.8" outlineLevel="1" x14ac:dyDescent="0.25">
      <c r="B169" s="224"/>
      <c r="C169" s="21"/>
      <c r="D169" s="146"/>
      <c r="E169" s="146"/>
      <c r="F169" s="146"/>
      <c r="G169" s="146"/>
      <c r="H169" s="34"/>
      <c r="I169" s="146"/>
      <c r="J169" s="34"/>
      <c r="K169" s="146"/>
      <c r="L169" s="34"/>
      <c r="M169" s="146"/>
      <c r="N169" s="34"/>
      <c r="O169" s="146"/>
      <c r="P169" s="34"/>
      <c r="Q169" s="146"/>
      <c r="R169" s="34"/>
      <c r="S169" s="146"/>
      <c r="T169" s="34"/>
      <c r="U169" s="146"/>
      <c r="V169" s="34"/>
      <c r="W169" s="146"/>
      <c r="X169" s="51"/>
    </row>
    <row r="170" spans="2:26" s="20" customFormat="1" ht="13.8" outlineLevel="1" x14ac:dyDescent="0.25">
      <c r="B170" s="224"/>
      <c r="C170" s="20" t="s">
        <v>150</v>
      </c>
      <c r="D170" s="146" t="s">
        <v>80</v>
      </c>
      <c r="E170" s="171">
        <f>Arkusz_odpowiedzi_oferenta!E103</f>
        <v>0</v>
      </c>
      <c r="F170" s="34"/>
      <c r="G170" s="171">
        <f>Arkusz_odpowiedzi_oferenta!G103</f>
        <v>0</v>
      </c>
      <c r="H170" s="34"/>
      <c r="I170" s="171">
        <f>Arkusz_odpowiedzi_oferenta!I103</f>
        <v>0</v>
      </c>
      <c r="J170" s="34"/>
      <c r="K170" s="171">
        <f>Arkusz_odpowiedzi_oferenta!K103</f>
        <v>0</v>
      </c>
      <c r="L170" s="34"/>
      <c r="M170" s="171">
        <f>Arkusz_odpowiedzi_oferenta!M103</f>
        <v>0</v>
      </c>
      <c r="N170" s="34"/>
      <c r="O170" s="171">
        <f>Arkusz_odpowiedzi_oferenta!O103</f>
        <v>0</v>
      </c>
      <c r="P170" s="34"/>
      <c r="Q170" s="171">
        <f>Arkusz_odpowiedzi_oferenta!Q103</f>
        <v>0</v>
      </c>
      <c r="R170" s="34"/>
      <c r="S170" s="171">
        <f>Arkusz_odpowiedzi_oferenta!S103</f>
        <v>0</v>
      </c>
      <c r="T170" s="34"/>
      <c r="U170" s="171">
        <f>Arkusz_odpowiedzi_oferenta!U103</f>
        <v>0</v>
      </c>
      <c r="V170" s="34"/>
      <c r="W170" s="171">
        <f>Arkusz_odpowiedzi_oferenta!W103</f>
        <v>0</v>
      </c>
      <c r="X170" s="51"/>
    </row>
    <row r="171" spans="2:26" s="20" customFormat="1" ht="13.8" outlineLevel="1" x14ac:dyDescent="0.25">
      <c r="B171" s="225"/>
      <c r="C171" s="205"/>
      <c r="D171" s="56"/>
      <c r="E171" s="57"/>
      <c r="F171" s="57"/>
      <c r="G171" s="57"/>
      <c r="H171" s="57"/>
      <c r="I171" s="57"/>
      <c r="J171" s="57"/>
      <c r="K171" s="57"/>
      <c r="L171" s="57"/>
      <c r="M171" s="57"/>
      <c r="N171" s="57"/>
      <c r="O171" s="57"/>
      <c r="P171" s="57"/>
      <c r="Q171" s="57"/>
      <c r="R171" s="57"/>
      <c r="S171" s="57"/>
      <c r="T171" s="57"/>
      <c r="U171" s="57"/>
      <c r="V171" s="57"/>
      <c r="W171" s="57"/>
      <c r="X171" s="58"/>
    </row>
    <row r="172" spans="2:26" s="20" customFormat="1" ht="13.8" x14ac:dyDescent="0.25">
      <c r="B172" s="102"/>
      <c r="C172" s="21"/>
      <c r="D172" s="27"/>
      <c r="E172" s="22"/>
      <c r="F172" s="22"/>
      <c r="G172" s="22"/>
      <c r="H172" s="22"/>
      <c r="I172" s="22"/>
      <c r="J172" s="22"/>
      <c r="K172" s="22"/>
      <c r="L172" s="22"/>
      <c r="M172" s="22"/>
      <c r="N172" s="22"/>
      <c r="O172" s="22"/>
      <c r="P172" s="22"/>
      <c r="Q172" s="22"/>
      <c r="R172" s="22"/>
      <c r="S172" s="22"/>
      <c r="T172" s="22"/>
      <c r="U172" s="22"/>
      <c r="V172" s="22"/>
      <c r="W172" s="22"/>
    </row>
    <row r="173" spans="2:26" s="20" customFormat="1" ht="23.25" customHeight="1" x14ac:dyDescent="0.25">
      <c r="B173" s="59" t="s">
        <v>151</v>
      </c>
      <c r="C173" s="59"/>
      <c r="D173" s="60"/>
      <c r="E173" s="61"/>
      <c r="F173" s="61"/>
      <c r="G173" s="61"/>
      <c r="H173" s="61"/>
      <c r="I173" s="61"/>
      <c r="J173" s="61"/>
      <c r="K173" s="61"/>
      <c r="L173" s="61"/>
      <c r="M173" s="61"/>
      <c r="N173" s="61"/>
      <c r="O173" s="61"/>
      <c r="P173" s="61"/>
      <c r="Q173" s="61"/>
      <c r="R173" s="61"/>
      <c r="S173" s="61"/>
      <c r="T173" s="61"/>
      <c r="U173" s="61"/>
      <c r="V173" s="61"/>
      <c r="W173" s="61"/>
      <c r="X173" s="62"/>
    </row>
    <row r="174" spans="2:26" s="20" customFormat="1" ht="13.8" outlineLevel="1" x14ac:dyDescent="0.25">
      <c r="B174" s="226"/>
      <c r="C174" s="21"/>
      <c r="D174" s="27"/>
      <c r="E174" s="22"/>
      <c r="F174" s="22"/>
      <c r="G174" s="22"/>
      <c r="H174" s="22"/>
      <c r="I174" s="22"/>
      <c r="J174" s="22"/>
      <c r="K174" s="22"/>
      <c r="L174" s="22"/>
      <c r="M174" s="22"/>
      <c r="N174" s="22"/>
      <c r="O174" s="22"/>
      <c r="P174" s="22"/>
      <c r="Q174" s="22"/>
      <c r="R174" s="22"/>
      <c r="S174" s="22"/>
      <c r="T174" s="22"/>
      <c r="U174" s="22"/>
      <c r="V174" s="22"/>
      <c r="W174" s="22"/>
      <c r="X174" s="63"/>
    </row>
    <row r="175" spans="2:26" s="20" customFormat="1" ht="13.8" outlineLevel="1" x14ac:dyDescent="0.25">
      <c r="B175" s="227"/>
      <c r="C175" s="284" t="s">
        <v>152</v>
      </c>
      <c r="D175" s="27" t="str">
        <f t="shared" ref="D175:D179" si="0">$E$12</f>
        <v/>
      </c>
      <c r="E175" s="64">
        <f>IF(E8&gt;0,(E79*(E80+E81)+E83*(E84+E85)+E87*(E88+E89)+E91*(E92+E93)+E95*(E96+E97)+E99+E100+E102)*E8,(E79*(E80+E81)+E83*(E84+E85)+E87*(E88+E89)+E91*(E92+E93)+E95*(E96+E97)+E99+E100+E102)*E75+(E76+E77)*E75)</f>
        <v>0</v>
      </c>
      <c r="F175" s="22"/>
      <c r="G175" s="64">
        <f>IF(G8&gt;0,(G79*(G80+G81)+G83*(G84+G85)+G87*(G88+G89)+G91*(G92+G93)+G95*(G96+G97)+G99+G100+G102)*G8,(G79*(G80+G81)+G83*(G84+G85)+G87*(G88+G89)+G91*(G92+G93)+G95*(G96+G97)+G99+G100+G102)*G75+(G76+G77)*G75)</f>
        <v>0</v>
      </c>
      <c r="H175" s="22"/>
      <c r="I175" s="64">
        <f>IF(I8&gt;0,(I79*(I80+I81)+I83*(I84+I85)+I87*(I88+I89)+I91*(I92+I93)+I95*(I96+I97)+I99+I100+I102)*I8,(I79*(I80+I81)+I83*(I84+I85)+I87*(I88+I89)+I91*(I92+I93)+I95*(I96+I97)+I99+I100+I102)*I75+(I76+I77)*I75)</f>
        <v>0</v>
      </c>
      <c r="J175" s="22"/>
      <c r="K175" s="64">
        <f>IF(K8&gt;0,(K79*(K80+K81)+K83*(K84+K85)+K87*(K88+K89)+K91*(K92+K93)+K95*(K96+K97)+K99+K100+K102)*K8,(K79*(K80+K81)+K83*(K84+K85)+K87*(K88+K89)+K91*(K92+K93)+K95*(K96+K97)+K99+K100+K102)*K75+(K76+K77)*K75)</f>
        <v>0</v>
      </c>
      <c r="L175" s="22"/>
      <c r="M175" s="64">
        <f>IF(M8&gt;0,(M79*(M80+M81)+M83*(M84+M85)+M87*(M88+M89)+M91*(M92+M93)+M95*(M96+M97)+M99+M100+M102)*M8,(M79*(M80+M81)+M83*(M84+M85)+M87*(M88+M89)+M91*(M92+M93)+M95*(M96+M97)+M99+M100+M102)*M75+(M76+M77)*M75)</f>
        <v>0</v>
      </c>
      <c r="N175" s="22"/>
      <c r="O175" s="64">
        <f>IF(O8&gt;0,(O79*(O80+O81)+O83*(O84+O85)+O87*(O88+O89)+O91*(O92+O93)+O95*(O96+O97)+O99+O100+O102)*O8,(O79*(O80+O81)+O83*(O84+O85)+O87*(O88+O89)+O91*(O92+O93)+O95*(O96+O97)+O99+O100+O102)*O75+(O76+O77)*O75)</f>
        <v>0</v>
      </c>
      <c r="P175" s="22"/>
      <c r="Q175" s="64">
        <f>IF(Q8&gt;0,(Q79*(Q80+Q81)+Q83*(Q84+Q85)+Q87*(Q88+Q89)+Q91*(Q92+Q93)+Q95*(Q96+Q97)+Q99+Q100+Q102)*Q8,(Q79*(Q80+Q81)+Q83*(Q84+Q85)+Q87*(Q88+Q89)+Q91*(Q92+Q93)+Q95*(Q96+Q97)+Q99+Q100+Q102)*Q75+(Q76+Q77)*Q75)</f>
        <v>0</v>
      </c>
      <c r="R175" s="22"/>
      <c r="S175" s="64">
        <f>IF(S8&gt;0,(S79*(S80+S81)+S83*(S84+S85)+S87*(S88+S89)+S91*(S92+S93)+S95*(S96+S97)+S99+S100+S102)*S8,(S79*(S80+S81)+S83*(S84+S85)+S87*(S88+S89)+S91*(S92+S93)+S95*(S96+S97)+S99+S100+S102)*S75+(S76+S77)*S75)</f>
        <v>0</v>
      </c>
      <c r="T175" s="22"/>
      <c r="U175" s="64">
        <f>IF(U8&gt;0,(U79*(U80+U81)+U83*(U84+U85)+U87*(U88+U89)+U91*(U92+U93)+U95*(U96+U97)+U99+U100+U102)*U8,(U79*(U80+U81)+U83*(U84+U85)+U87*(U88+U89)+U91*(U92+U93)+U95*(U96+U97)+U99+U100+U102)*U75+(U76+U77)*U75)</f>
        <v>0</v>
      </c>
      <c r="V175" s="22"/>
      <c r="W175" s="64">
        <f>IF(W8&gt;0,(W79*(W80+W81)+W83*(W84+W85)+W87*(W88+W89)+W91*(W92+W93)+W95*(W96+W97)+W99+W100+W102)*W8,(W79*(W80+W81)+W83*(W84+W85)+W87*(W88+W89)+W91*(W92+W93)+W95*(W96+W97)+W99+W100+W102)*W75+(W76+W77)*W75)</f>
        <v>0</v>
      </c>
      <c r="X175" s="63"/>
      <c r="Z175" s="182"/>
    </row>
    <row r="176" spans="2:26" s="20" customFormat="1" ht="13.8" outlineLevel="1" x14ac:dyDescent="0.25">
      <c r="B176" s="227"/>
      <c r="C176" s="284" t="s">
        <v>266</v>
      </c>
      <c r="D176" s="27" t="str">
        <f t="shared" si="0"/>
        <v/>
      </c>
      <c r="E176" s="64">
        <f>Obliczenia!E14</f>
        <v>0</v>
      </c>
      <c r="F176" s="22"/>
      <c r="G176" s="64">
        <f>Obliczenia!G14</f>
        <v>0</v>
      </c>
      <c r="H176" s="22"/>
      <c r="I176" s="64">
        <f>Obliczenia!I14</f>
        <v>0</v>
      </c>
      <c r="J176" s="22"/>
      <c r="K176" s="64">
        <f>Obliczenia!K14</f>
        <v>0</v>
      </c>
      <c r="L176" s="22"/>
      <c r="M176" s="64">
        <f>Obliczenia!M14</f>
        <v>0</v>
      </c>
      <c r="N176" s="22"/>
      <c r="O176" s="64">
        <f>Obliczenia!O14</f>
        <v>0</v>
      </c>
      <c r="P176" s="22"/>
      <c r="Q176" s="64">
        <f>Obliczenia!Q14</f>
        <v>0</v>
      </c>
      <c r="R176" s="22"/>
      <c r="S176" s="64">
        <f>Obliczenia!S14</f>
        <v>0</v>
      </c>
      <c r="T176" s="22"/>
      <c r="U176" s="64">
        <f>Obliczenia!U14</f>
        <v>0</v>
      </c>
      <c r="V176" s="22"/>
      <c r="W176" s="64">
        <f>Obliczenia!W14</f>
        <v>0</v>
      </c>
      <c r="X176" s="63"/>
    </row>
    <row r="177" spans="2:24" s="20" customFormat="1" ht="13.8" outlineLevel="1" x14ac:dyDescent="0.25">
      <c r="B177" s="227"/>
      <c r="C177" s="284" t="s">
        <v>153</v>
      </c>
      <c r="D177" s="27" t="str">
        <f t="shared" si="0"/>
        <v/>
      </c>
      <c r="E177" s="64">
        <f>Obliczenia!E29</f>
        <v>0</v>
      </c>
      <c r="F177" s="22"/>
      <c r="G177" s="64">
        <f>Obliczenia!G29</f>
        <v>0</v>
      </c>
      <c r="H177" s="22"/>
      <c r="I177" s="64">
        <f>Obliczenia!I29</f>
        <v>0</v>
      </c>
      <c r="J177" s="22"/>
      <c r="K177" s="64">
        <f>Obliczenia!K29</f>
        <v>0</v>
      </c>
      <c r="L177" s="22"/>
      <c r="M177" s="64">
        <f>Obliczenia!M29</f>
        <v>0</v>
      </c>
      <c r="N177" s="22"/>
      <c r="O177" s="64">
        <f>Obliczenia!O29</f>
        <v>0</v>
      </c>
      <c r="P177" s="22"/>
      <c r="Q177" s="64">
        <f>Obliczenia!Q29</f>
        <v>0</v>
      </c>
      <c r="R177" s="22"/>
      <c r="S177" s="64">
        <f>Obliczenia!S29</f>
        <v>0</v>
      </c>
      <c r="T177" s="22"/>
      <c r="U177" s="64">
        <f>Obliczenia!U29</f>
        <v>0</v>
      </c>
      <c r="V177" s="22"/>
      <c r="W177" s="64">
        <f>Obliczenia!W29</f>
        <v>0</v>
      </c>
      <c r="X177" s="63"/>
    </row>
    <row r="178" spans="2:24" s="20" customFormat="1" ht="13.8" outlineLevel="1" x14ac:dyDescent="0.25">
      <c r="B178" s="227"/>
      <c r="C178" s="284" t="s">
        <v>154</v>
      </c>
      <c r="D178" s="27" t="str">
        <f t="shared" si="0"/>
        <v/>
      </c>
      <c r="E178" s="64">
        <f>Obliczenia!E38</f>
        <v>0</v>
      </c>
      <c r="F178" s="22"/>
      <c r="G178" s="64">
        <f>Obliczenia!G38</f>
        <v>0</v>
      </c>
      <c r="H178" s="22"/>
      <c r="I178" s="64">
        <f>Obliczenia!I38</f>
        <v>0</v>
      </c>
      <c r="J178" s="22"/>
      <c r="K178" s="64">
        <f>Obliczenia!K38</f>
        <v>0</v>
      </c>
      <c r="L178" s="22"/>
      <c r="M178" s="64">
        <f>Obliczenia!M38</f>
        <v>0</v>
      </c>
      <c r="N178" s="22"/>
      <c r="O178" s="64">
        <f>Obliczenia!O38</f>
        <v>0</v>
      </c>
      <c r="P178" s="22"/>
      <c r="Q178" s="64">
        <f>Obliczenia!Q38</f>
        <v>0</v>
      </c>
      <c r="R178" s="22"/>
      <c r="S178" s="64">
        <f>Obliczenia!S38</f>
        <v>0</v>
      </c>
      <c r="T178" s="22"/>
      <c r="U178" s="64">
        <f>Obliczenia!U38</f>
        <v>0</v>
      </c>
      <c r="V178" s="22"/>
      <c r="W178" s="64">
        <f>Obliczenia!W38</f>
        <v>0</v>
      </c>
      <c r="X178" s="63"/>
    </row>
    <row r="179" spans="2:24" s="20" customFormat="1" ht="13.8" outlineLevel="1" x14ac:dyDescent="0.25">
      <c r="B179" s="227"/>
      <c r="C179" s="284" t="s">
        <v>385</v>
      </c>
      <c r="D179" s="27" t="str">
        <f t="shared" si="0"/>
        <v/>
      </c>
      <c r="E179" s="64">
        <f>Obliczenia!E45</f>
        <v>0</v>
      </c>
      <c r="F179" s="22"/>
      <c r="G179" s="64">
        <f>Obliczenia!G45</f>
        <v>0</v>
      </c>
      <c r="H179" s="22"/>
      <c r="I179" s="64">
        <f>Obliczenia!I45</f>
        <v>0</v>
      </c>
      <c r="J179" s="22"/>
      <c r="K179" s="64">
        <f>Obliczenia!K45</f>
        <v>0</v>
      </c>
      <c r="L179" s="22"/>
      <c r="M179" s="64">
        <f>Obliczenia!M45</f>
        <v>0</v>
      </c>
      <c r="N179" s="22"/>
      <c r="O179" s="64">
        <f>Obliczenia!O45</f>
        <v>0</v>
      </c>
      <c r="P179" s="22"/>
      <c r="Q179" s="64">
        <f>Obliczenia!Q45</f>
        <v>0</v>
      </c>
      <c r="R179" s="22"/>
      <c r="S179" s="64">
        <f>Obliczenia!S45</f>
        <v>0</v>
      </c>
      <c r="T179" s="22"/>
      <c r="U179" s="64">
        <f>Obliczenia!U45</f>
        <v>0</v>
      </c>
      <c r="V179" s="22"/>
      <c r="W179" s="64">
        <f>Obliczenia!W45</f>
        <v>0</v>
      </c>
      <c r="X179" s="63"/>
    </row>
    <row r="180" spans="2:24" s="20" customFormat="1" ht="13.8" outlineLevel="1" x14ac:dyDescent="0.25">
      <c r="B180" s="226"/>
      <c r="C180" s="21"/>
      <c r="D180" s="27"/>
      <c r="E180" s="22"/>
      <c r="F180" s="22"/>
      <c r="G180" s="22"/>
      <c r="H180" s="22"/>
      <c r="I180" s="22"/>
      <c r="J180" s="22"/>
      <c r="K180" s="22"/>
      <c r="L180" s="22"/>
      <c r="M180" s="22"/>
      <c r="N180" s="22"/>
      <c r="O180" s="22"/>
      <c r="P180" s="22"/>
      <c r="Q180" s="22"/>
      <c r="R180" s="22"/>
      <c r="S180" s="22"/>
      <c r="T180" s="22"/>
      <c r="U180" s="22"/>
      <c r="V180" s="22"/>
      <c r="W180" s="22"/>
      <c r="X180" s="63"/>
    </row>
    <row r="181" spans="2:24" s="20" customFormat="1" ht="18.899999999999999" customHeight="1" outlineLevel="1" x14ac:dyDescent="0.25">
      <c r="B181" s="228"/>
      <c r="C181" s="206" t="s">
        <v>156</v>
      </c>
      <c r="D181" s="35" t="str">
        <f>$E$12</f>
        <v/>
      </c>
      <c r="E181" s="65">
        <f>SUM(E$175:E$179)</f>
        <v>0</v>
      </c>
      <c r="F181" s="22"/>
      <c r="G181" s="65">
        <f>SUM(G$175:G$179)</f>
        <v>0</v>
      </c>
      <c r="H181" s="66"/>
      <c r="I181" s="65">
        <f>SUM(I$175:I$179)</f>
        <v>0</v>
      </c>
      <c r="J181" s="66"/>
      <c r="K181" s="65">
        <f>SUM(K$175:K$179)</f>
        <v>0</v>
      </c>
      <c r="L181" s="66"/>
      <c r="M181" s="65">
        <f>SUM(M$175:M$179)</f>
        <v>0</v>
      </c>
      <c r="N181" s="66"/>
      <c r="O181" s="65">
        <f>SUM(O$175:O$179)</f>
        <v>0</v>
      </c>
      <c r="P181" s="66"/>
      <c r="Q181" s="65">
        <f>SUM(Q$175:Q$179)</f>
        <v>0</v>
      </c>
      <c r="R181" s="66"/>
      <c r="S181" s="65">
        <f>SUM(S$175:S$179)</f>
        <v>0</v>
      </c>
      <c r="T181" s="66"/>
      <c r="U181" s="65">
        <f>SUM(U$175:U$179)</f>
        <v>0</v>
      </c>
      <c r="V181" s="66"/>
      <c r="W181" s="65">
        <f>SUM(W$175:W$179)</f>
        <v>0</v>
      </c>
      <c r="X181" s="63"/>
    </row>
    <row r="182" spans="2:24" s="20" customFormat="1" ht="13.8" outlineLevel="1" x14ac:dyDescent="0.25">
      <c r="B182" s="226"/>
      <c r="D182" s="27"/>
      <c r="E182" s="66"/>
      <c r="F182" s="22"/>
      <c r="G182" s="66"/>
      <c r="H182" s="66"/>
      <c r="I182" s="66"/>
      <c r="J182" s="66"/>
      <c r="K182" s="66"/>
      <c r="L182" s="66"/>
      <c r="M182" s="66"/>
      <c r="N182" s="66"/>
      <c r="O182" s="66"/>
      <c r="P182" s="66"/>
      <c r="Q182" s="66"/>
      <c r="R182" s="66"/>
      <c r="S182" s="66"/>
      <c r="T182" s="66"/>
      <c r="U182" s="66"/>
      <c r="V182" s="66"/>
      <c r="W182" s="66"/>
      <c r="X182" s="63"/>
    </row>
    <row r="183" spans="2:24" s="20" customFormat="1" ht="18.899999999999999" customHeight="1" outlineLevel="1" x14ac:dyDescent="0.25">
      <c r="B183" s="229"/>
      <c r="C183" s="207" t="s">
        <v>157</v>
      </c>
      <c r="D183" s="27" t="s">
        <v>1</v>
      </c>
      <c r="E183" s="67">
        <f>Obliczenia!E12*E13</f>
        <v>0</v>
      </c>
      <c r="F183" s="22"/>
      <c r="G183" s="67">
        <f>Obliczenia!G12*G13</f>
        <v>0</v>
      </c>
      <c r="H183" s="66"/>
      <c r="I183" s="67">
        <f>Obliczenia!I12*I13</f>
        <v>0</v>
      </c>
      <c r="J183" s="66"/>
      <c r="K183" s="67">
        <f>Obliczenia!K12*K13</f>
        <v>0</v>
      </c>
      <c r="L183" s="66"/>
      <c r="M183" s="67">
        <f>Obliczenia!M12*M13</f>
        <v>0</v>
      </c>
      <c r="N183" s="66"/>
      <c r="O183" s="67">
        <f>Obliczenia!O12*O13</f>
        <v>0</v>
      </c>
      <c r="P183" s="66"/>
      <c r="Q183" s="67">
        <f>Obliczenia!Q12*Q13</f>
        <v>0</v>
      </c>
      <c r="R183" s="66"/>
      <c r="S183" s="67">
        <f>Obliczenia!S12*S13</f>
        <v>0</v>
      </c>
      <c r="T183" s="66"/>
      <c r="U183" s="67">
        <f>Obliczenia!U12*U13</f>
        <v>0</v>
      </c>
      <c r="V183" s="66"/>
      <c r="W183" s="67">
        <f>Obliczenia!W12*W13</f>
        <v>0</v>
      </c>
      <c r="X183" s="63"/>
    </row>
    <row r="184" spans="2:24" s="20" customFormat="1" ht="18" customHeight="1" outlineLevel="1" x14ac:dyDescent="0.25">
      <c r="B184" s="229"/>
      <c r="C184" s="207" t="s">
        <v>158</v>
      </c>
      <c r="D184" s="27" t="s">
        <v>159</v>
      </c>
      <c r="E184" s="252">
        <f>IF(E$65="",E$183*E$63,E$183*E$65)</f>
        <v>0</v>
      </c>
      <c r="F184" s="22"/>
      <c r="G184" s="252">
        <f>IF(G$65="",G$183*G$63,G$183*G$65)</f>
        <v>0</v>
      </c>
      <c r="H184" s="66"/>
      <c r="I184" s="252">
        <f>IF(I$65="",I$183*I$63,I$183*I$65)</f>
        <v>0</v>
      </c>
      <c r="J184" s="66"/>
      <c r="K184" s="252">
        <f>IF(K$65="",K$183*K$63,K$183*K$65)</f>
        <v>0</v>
      </c>
      <c r="L184" s="66"/>
      <c r="M184" s="252">
        <f>IF(M$65="",M$183*M$63,M$183*M$65)</f>
        <v>0</v>
      </c>
      <c r="N184" s="66"/>
      <c r="O184" s="252">
        <f>IF(O$65="",O$183*O$63,O$183*O$65)</f>
        <v>0</v>
      </c>
      <c r="P184" s="66"/>
      <c r="Q184" s="252">
        <f>IF(Q$65="",Q$183*Q$63,Q$183*Q$65)</f>
        <v>0</v>
      </c>
      <c r="R184" s="66"/>
      <c r="S184" s="252">
        <f>IF(S$65="",S$183*S$63,S$183*S$65)</f>
        <v>0</v>
      </c>
      <c r="T184" s="66"/>
      <c r="U184" s="252">
        <f>IF(U$65="",U$183*U$63,U$183*U$65)</f>
        <v>0</v>
      </c>
      <c r="V184" s="66"/>
      <c r="W184" s="252">
        <f>IF(W$65="",W$183*W$63,W$183*W$65)</f>
        <v>0</v>
      </c>
      <c r="X184" s="63"/>
    </row>
    <row r="185" spans="2:24" s="20" customFormat="1" ht="13.8" x14ac:dyDescent="0.25">
      <c r="B185" s="226"/>
      <c r="C185" s="21"/>
      <c r="D185" s="27"/>
      <c r="E185" s="68"/>
      <c r="F185" s="22"/>
      <c r="G185" s="22"/>
      <c r="H185" s="22"/>
      <c r="I185" s="22"/>
      <c r="J185" s="22"/>
      <c r="K185" s="22"/>
      <c r="L185" s="22"/>
      <c r="M185" s="22"/>
      <c r="N185" s="22"/>
      <c r="O185" s="22"/>
      <c r="P185" s="22"/>
      <c r="Q185" s="22"/>
      <c r="R185" s="22"/>
      <c r="S185" s="22"/>
      <c r="T185" s="22"/>
      <c r="U185" s="22"/>
      <c r="V185" s="22"/>
      <c r="W185" s="22"/>
      <c r="X185" s="63"/>
    </row>
    <row r="186" spans="2:24" s="20" customFormat="1" ht="13.8" outlineLevel="1" x14ac:dyDescent="0.25">
      <c r="B186" s="226"/>
      <c r="C186" s="21"/>
      <c r="D186" s="27"/>
      <c r="E186" s="68"/>
      <c r="F186" s="22"/>
      <c r="G186" s="22"/>
      <c r="H186" s="22"/>
      <c r="I186" s="22"/>
      <c r="J186" s="22"/>
      <c r="K186" s="22"/>
      <c r="L186" s="22"/>
      <c r="M186" s="22"/>
      <c r="N186" s="22"/>
      <c r="O186" s="22"/>
      <c r="P186" s="22"/>
      <c r="Q186" s="22"/>
      <c r="R186" s="22"/>
      <c r="S186" s="22"/>
      <c r="T186" s="22"/>
      <c r="U186" s="22"/>
      <c r="V186" s="22"/>
      <c r="W186" s="22"/>
      <c r="X186" s="63"/>
    </row>
    <row r="187" spans="2:24" s="20" customFormat="1" ht="13.8" outlineLevel="1" x14ac:dyDescent="0.25">
      <c r="B187" s="227"/>
      <c r="C187" s="197" t="s">
        <v>160</v>
      </c>
      <c r="D187" s="27" t="str">
        <f t="shared" ref="D187:D191" si="1">$E$12</f>
        <v/>
      </c>
      <c r="E187" s="64">
        <f>SUM(E175:X175)</f>
        <v>0</v>
      </c>
      <c r="F187" s="22"/>
      <c r="G187" s="277"/>
      <c r="H187" s="277"/>
      <c r="I187" s="277"/>
      <c r="J187" s="277"/>
      <c r="K187" s="277"/>
      <c r="L187" s="277"/>
      <c r="M187" s="277"/>
      <c r="N187" s="277"/>
      <c r="O187" s="277"/>
      <c r="P187" s="277"/>
      <c r="Q187" s="277"/>
      <c r="R187" s="277"/>
      <c r="S187" s="277"/>
      <c r="T187" s="277"/>
      <c r="U187" s="277"/>
      <c r="V187" s="277"/>
      <c r="W187" s="277"/>
      <c r="X187" s="63"/>
    </row>
    <row r="188" spans="2:24" s="20" customFormat="1" ht="13.8" outlineLevel="1" x14ac:dyDescent="0.25">
      <c r="B188" s="227"/>
      <c r="C188" s="197" t="s">
        <v>161</v>
      </c>
      <c r="D188" s="27" t="str">
        <f t="shared" si="1"/>
        <v/>
      </c>
      <c r="E188" s="64">
        <f>SUM(E176:X176)</f>
        <v>0</v>
      </c>
      <c r="F188" s="22"/>
      <c r="G188" s="277"/>
      <c r="H188" s="277"/>
      <c r="I188" s="277"/>
      <c r="J188" s="277"/>
      <c r="K188" s="277"/>
      <c r="L188" s="277"/>
      <c r="M188" s="277"/>
      <c r="N188" s="277"/>
      <c r="O188" s="277"/>
      <c r="P188" s="277"/>
      <c r="Q188" s="277"/>
      <c r="R188" s="277"/>
      <c r="S188" s="277"/>
      <c r="T188" s="277"/>
      <c r="U188" s="277"/>
      <c r="V188" s="277"/>
      <c r="W188" s="277"/>
      <c r="X188" s="63"/>
    </row>
    <row r="189" spans="2:24" s="20" customFormat="1" ht="13.8" outlineLevel="1" x14ac:dyDescent="0.25">
      <c r="B189" s="227"/>
      <c r="C189" s="197" t="s">
        <v>162</v>
      </c>
      <c r="D189" s="27" t="str">
        <f t="shared" si="1"/>
        <v/>
      </c>
      <c r="E189" s="64">
        <f>SUM(E177:X177)</f>
        <v>0</v>
      </c>
      <c r="F189" s="22"/>
      <c r="G189" s="277"/>
      <c r="H189" s="277"/>
      <c r="I189" s="277"/>
      <c r="J189" s="277"/>
      <c r="K189" s="277"/>
      <c r="L189" s="277"/>
      <c r="M189" s="277"/>
      <c r="N189" s="277"/>
      <c r="O189" s="277"/>
      <c r="P189" s="277"/>
      <c r="Q189" s="277"/>
      <c r="R189" s="277"/>
      <c r="S189" s="277"/>
      <c r="T189" s="277"/>
      <c r="U189" s="277"/>
      <c r="V189" s="277"/>
      <c r="W189" s="277"/>
      <c r="X189" s="63"/>
    </row>
    <row r="190" spans="2:24" s="20" customFormat="1" ht="13.8" outlineLevel="1" x14ac:dyDescent="0.25">
      <c r="B190" s="227"/>
      <c r="C190" s="197" t="s">
        <v>163</v>
      </c>
      <c r="D190" s="27" t="str">
        <f t="shared" si="1"/>
        <v/>
      </c>
      <c r="E190" s="64">
        <f>SUM(E178:X178)</f>
        <v>0</v>
      </c>
      <c r="F190" s="22"/>
      <c r="G190" s="277"/>
      <c r="H190" s="277"/>
      <c r="I190" s="277"/>
      <c r="J190" s="277"/>
      <c r="K190" s="277"/>
      <c r="L190" s="277"/>
      <c r="M190" s="277"/>
      <c r="N190" s="277"/>
      <c r="O190" s="277"/>
      <c r="P190" s="277"/>
      <c r="Q190" s="277"/>
      <c r="R190" s="277"/>
      <c r="S190" s="277"/>
      <c r="T190" s="277"/>
      <c r="U190" s="277"/>
      <c r="V190" s="277"/>
      <c r="W190" s="277"/>
      <c r="X190" s="63"/>
    </row>
    <row r="191" spans="2:24" s="20" customFormat="1" ht="13.8" outlineLevel="1" x14ac:dyDescent="0.25">
      <c r="B191" s="227"/>
      <c r="C191" s="197" t="s">
        <v>386</v>
      </c>
      <c r="D191" s="27" t="str">
        <f t="shared" si="1"/>
        <v/>
      </c>
      <c r="E191" s="64">
        <f>SUM(E179:X179)</f>
        <v>0</v>
      </c>
      <c r="F191" s="22"/>
      <c r="G191" s="277"/>
      <c r="H191" s="277"/>
      <c r="I191" s="277"/>
      <c r="J191" s="277"/>
      <c r="K191" s="277"/>
      <c r="L191" s="277"/>
      <c r="M191" s="277"/>
      <c r="N191" s="277"/>
      <c r="O191" s="277"/>
      <c r="P191" s="277"/>
      <c r="Q191" s="277"/>
      <c r="R191" s="277"/>
      <c r="S191" s="277"/>
      <c r="T191" s="277"/>
      <c r="U191" s="277"/>
      <c r="V191" s="277"/>
      <c r="W191" s="277"/>
      <c r="X191" s="63"/>
    </row>
    <row r="192" spans="2:24" s="20" customFormat="1" ht="13.8" outlineLevel="1" x14ac:dyDescent="0.25">
      <c r="B192" s="226"/>
      <c r="C192" s="21"/>
      <c r="D192" s="27"/>
      <c r="E192" s="22"/>
      <c r="F192" s="22"/>
      <c r="G192" s="277"/>
      <c r="H192" s="277"/>
      <c r="I192" s="277"/>
      <c r="J192" s="277"/>
      <c r="K192" s="277"/>
      <c r="L192" s="277"/>
      <c r="M192" s="277"/>
      <c r="N192" s="277"/>
      <c r="O192" s="277"/>
      <c r="P192" s="277"/>
      <c r="Q192" s="277"/>
      <c r="R192" s="277"/>
      <c r="S192" s="277"/>
      <c r="T192" s="277"/>
      <c r="U192" s="277"/>
      <c r="V192" s="277"/>
      <c r="W192" s="277"/>
      <c r="X192" s="63"/>
    </row>
    <row r="193" spans="2:24" s="20" customFormat="1" ht="18.899999999999999" customHeight="1" outlineLevel="1" x14ac:dyDescent="0.25">
      <c r="B193" s="228"/>
      <c r="C193" s="206" t="s">
        <v>165</v>
      </c>
      <c r="D193" s="35" t="str">
        <f>$E$12</f>
        <v/>
      </c>
      <c r="E193" s="280">
        <f>SUM(E181:X181)</f>
        <v>0</v>
      </c>
      <c r="F193" s="22"/>
      <c r="G193" s="278"/>
      <c r="H193" s="278"/>
      <c r="I193" s="278"/>
      <c r="J193" s="278"/>
      <c r="K193" s="278"/>
      <c r="L193" s="278"/>
      <c r="M193" s="278"/>
      <c r="N193" s="278"/>
      <c r="O193" s="278"/>
      <c r="P193" s="278"/>
      <c r="Q193" s="278"/>
      <c r="R193" s="278"/>
      <c r="S193" s="278"/>
      <c r="T193" s="278"/>
      <c r="U193" s="278"/>
      <c r="V193" s="278"/>
      <c r="W193" s="278"/>
      <c r="X193" s="63"/>
    </row>
    <row r="194" spans="2:24" s="20" customFormat="1" ht="13.8" x14ac:dyDescent="0.25">
      <c r="B194" s="226"/>
      <c r="D194" s="27"/>
      <c r="E194" s="66"/>
      <c r="F194" s="22"/>
      <c r="G194" s="278"/>
      <c r="H194" s="278"/>
      <c r="I194" s="278"/>
      <c r="J194" s="278"/>
      <c r="K194" s="278"/>
      <c r="L194" s="278"/>
      <c r="M194" s="278"/>
      <c r="N194" s="278"/>
      <c r="O194" s="278"/>
      <c r="P194" s="278"/>
      <c r="Q194" s="278"/>
      <c r="R194" s="278"/>
      <c r="S194" s="278"/>
      <c r="T194" s="278"/>
      <c r="U194" s="278"/>
      <c r="V194" s="278"/>
      <c r="W194" s="278"/>
      <c r="X194" s="63"/>
    </row>
    <row r="195" spans="2:24" s="20" customFormat="1" ht="18.899999999999999" customHeight="1" outlineLevel="1" x14ac:dyDescent="0.25">
      <c r="B195" s="229"/>
      <c r="C195" s="207" t="s">
        <v>166</v>
      </c>
      <c r="D195" s="27" t="s">
        <v>1</v>
      </c>
      <c r="E195" s="279">
        <f>SUM(E183:X183)</f>
        <v>0</v>
      </c>
      <c r="F195" s="22"/>
      <c r="G195" s="278"/>
      <c r="H195" s="278"/>
      <c r="I195" s="278"/>
      <c r="J195" s="278"/>
      <c r="K195" s="278"/>
      <c r="L195" s="278"/>
      <c r="M195" s="278"/>
      <c r="N195" s="278"/>
      <c r="O195" s="278"/>
      <c r="P195" s="278"/>
      <c r="Q195" s="278"/>
      <c r="R195" s="278"/>
      <c r="S195" s="278"/>
      <c r="T195" s="278"/>
      <c r="U195" s="278"/>
      <c r="V195" s="278"/>
      <c r="W195" s="278"/>
      <c r="X195" s="63"/>
    </row>
    <row r="196" spans="2:24" s="20" customFormat="1" ht="18" customHeight="1" outlineLevel="1" x14ac:dyDescent="0.25">
      <c r="B196" s="229"/>
      <c r="C196" s="207" t="s">
        <v>167</v>
      </c>
      <c r="D196" s="27" t="s">
        <v>159</v>
      </c>
      <c r="E196" s="279">
        <f>SUM(E184:X184)</f>
        <v>0</v>
      </c>
      <c r="F196" s="22"/>
      <c r="G196" s="278"/>
      <c r="H196" s="278"/>
      <c r="I196" s="278"/>
      <c r="J196" s="278"/>
      <c r="K196" s="278"/>
      <c r="L196" s="278"/>
      <c r="M196" s="278"/>
      <c r="N196" s="278"/>
      <c r="O196" s="278"/>
      <c r="P196" s="278"/>
      <c r="Q196" s="278"/>
      <c r="R196" s="278"/>
      <c r="S196" s="278"/>
      <c r="T196" s="278"/>
      <c r="U196" s="278"/>
      <c r="V196" s="278"/>
      <c r="W196" s="278"/>
      <c r="X196" s="63"/>
    </row>
    <row r="197" spans="2:24" ht="14.1" customHeight="1" x14ac:dyDescent="0.25">
      <c r="B197" s="230"/>
      <c r="C197" s="231"/>
      <c r="D197" s="69"/>
      <c r="E197" s="70"/>
      <c r="F197" s="70"/>
      <c r="G197" s="70"/>
      <c r="H197" s="70"/>
      <c r="I197" s="70"/>
      <c r="J197" s="70"/>
      <c r="K197" s="70"/>
      <c r="L197" s="70"/>
      <c r="M197" s="70"/>
      <c r="N197" s="70"/>
      <c r="O197" s="70"/>
      <c r="P197" s="70"/>
      <c r="Q197" s="70"/>
      <c r="R197" s="70"/>
      <c r="S197" s="70"/>
      <c r="T197" s="70"/>
      <c r="U197" s="70"/>
      <c r="V197" s="70"/>
      <c r="W197" s="70"/>
      <c r="X197" s="71"/>
    </row>
  </sheetData>
  <conditionalFormatting sqref="E75:E77 E128">
    <cfRule type="expression" dxfId="170" priority="225">
      <formula>E$8&lt;&gt;""</formula>
    </cfRule>
  </conditionalFormatting>
  <conditionalFormatting sqref="G75:G77">
    <cfRule type="expression" dxfId="156" priority="190">
      <formula>G$8&lt;&gt;""</formula>
    </cfRule>
  </conditionalFormatting>
  <conditionalFormatting sqref="G128">
    <cfRule type="expression" dxfId="155" priority="204">
      <formula>$E$8&lt;&gt;""</formula>
    </cfRule>
  </conditionalFormatting>
  <conditionalFormatting sqref="I75:I77">
    <cfRule type="expression" dxfId="141" priority="161">
      <formula>I$8&lt;&gt;""</formula>
    </cfRule>
  </conditionalFormatting>
  <conditionalFormatting sqref="I128">
    <cfRule type="expression" dxfId="140" priority="164">
      <formula>$E$8&lt;&gt;""</formula>
    </cfRule>
  </conditionalFormatting>
  <conditionalFormatting sqref="K75:K77">
    <cfRule type="expression" dxfId="126" priority="144">
      <formula>K$8&lt;&gt;""</formula>
    </cfRule>
  </conditionalFormatting>
  <conditionalFormatting sqref="K128">
    <cfRule type="expression" dxfId="125" priority="147">
      <formula>$E$8&lt;&gt;""</formula>
    </cfRule>
  </conditionalFormatting>
  <conditionalFormatting sqref="M75:M77">
    <cfRule type="expression" dxfId="111" priority="127">
      <formula>M$8&lt;&gt;""</formula>
    </cfRule>
  </conditionalFormatting>
  <conditionalFormatting sqref="M128">
    <cfRule type="expression" dxfId="110" priority="130">
      <formula>$E$8&lt;&gt;""</formula>
    </cfRule>
  </conditionalFormatting>
  <conditionalFormatting sqref="O75:O77">
    <cfRule type="expression" dxfId="96" priority="110">
      <formula>O$8&lt;&gt;""</formula>
    </cfRule>
  </conditionalFormatting>
  <conditionalFormatting sqref="O128">
    <cfRule type="expression" dxfId="95" priority="113">
      <formula>$E$8&lt;&gt;""</formula>
    </cfRule>
  </conditionalFormatting>
  <conditionalFormatting sqref="Q75:Q77">
    <cfRule type="expression" dxfId="81" priority="93">
      <formula>Q$8&lt;&gt;""</formula>
    </cfRule>
  </conditionalFormatting>
  <conditionalFormatting sqref="Q128">
    <cfRule type="expression" dxfId="80" priority="96">
      <formula>$E$8&lt;&gt;""</formula>
    </cfRule>
  </conditionalFormatting>
  <conditionalFormatting sqref="S75:S77">
    <cfRule type="expression" dxfId="66" priority="76">
      <formula>S$8&lt;&gt;""</formula>
    </cfRule>
  </conditionalFormatting>
  <conditionalFormatting sqref="S128">
    <cfRule type="expression" dxfId="65" priority="79">
      <formula>$E$8&lt;&gt;""</formula>
    </cfRule>
  </conditionalFormatting>
  <conditionalFormatting sqref="U75:U77">
    <cfRule type="expression" dxfId="51" priority="59">
      <formula>U$8&lt;&gt;""</formula>
    </cfRule>
  </conditionalFormatting>
  <conditionalFormatting sqref="U128">
    <cfRule type="expression" dxfId="50" priority="62">
      <formula>$E$8&lt;&gt;""</formula>
    </cfRule>
  </conditionalFormatting>
  <conditionalFormatting sqref="W75:W77">
    <cfRule type="expression" dxfId="36" priority="42">
      <formula>W$8&lt;&gt;""</formula>
    </cfRule>
  </conditionalFormatting>
  <conditionalFormatting sqref="W128">
    <cfRule type="expression" dxfId="35" priority="45">
      <formula>$E$8&lt;&gt;""</formula>
    </cfRule>
  </conditionalFormatting>
  <pageMargins left="0.59027777777777801" right="0.59027777777777801" top="0.39374999999999999" bottom="0.78749999999999998" header="0.51180555555555496" footer="0.51180555555555496"/>
  <pageSetup firstPageNumber="0" orientation="portrait" horizontalDpi="300" verticalDpi="300"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861" id="{AC5566C7-0BCF-8E47-8D6A-74F81DED61E2}">
            <xm:f>E$6=Dane_referencyjne!$H$7</xm:f>
            <x14:dxf>
              <font>
                <color auto="1"/>
              </font>
              <fill>
                <patternFill>
                  <bgColor theme="1" tint="0.499984740745262"/>
                </patternFill>
              </fill>
            </x14:dxf>
          </x14:cfRule>
          <x14:cfRule type="expression" priority="862" id="{D8C1DAD3-BB98-034A-9482-73C5042BEF4A}">
            <xm:f>E$20=Dane_referencyjne!$H$14</xm:f>
            <x14:dxf>
              <font>
                <color auto="1"/>
              </font>
              <fill>
                <patternFill>
                  <bgColor theme="1" tint="0.499984740745262"/>
                </patternFill>
              </fill>
            </x14:dxf>
          </x14:cfRule>
          <xm:sqref>E21 E105 G105 I105 K105 M105 O105 Q105 S105 U105 W105</xm:sqref>
        </x14:conditionalFormatting>
        <x14:conditionalFormatting xmlns:xm="http://schemas.microsoft.com/office/excel/2006/main">
          <x14:cfRule type="expression" priority="232" id="{A44215DB-F715-3143-982C-48AE62AB6227}">
            <xm:f>E$49=Dane_referencyjne!$H$21</xm:f>
            <x14:dxf>
              <font>
                <color auto="1"/>
              </font>
              <fill>
                <patternFill>
                  <bgColor theme="1" tint="0.499984740745262"/>
                </patternFill>
              </fill>
            </x14:dxf>
          </x14:cfRule>
          <xm:sqref>E51:E54</xm:sqref>
        </x14:conditionalFormatting>
        <x14:conditionalFormatting xmlns:xm="http://schemas.microsoft.com/office/excel/2006/main">
          <x14:cfRule type="expression" priority="187" id="{D2784801-2E95-3541-A55A-C2CB81E2AA9E}">
            <xm:f>E$49=Dane_referencyjne!$H$20</xm:f>
            <x14:dxf>
              <font>
                <color auto="1"/>
              </font>
              <fill>
                <patternFill>
                  <bgColor rgb="FF808080"/>
                </patternFill>
              </fill>
            </x14:dxf>
          </x14:cfRule>
          <xm:sqref>E133</xm:sqref>
        </x14:conditionalFormatting>
        <x14:conditionalFormatting xmlns:xm="http://schemas.microsoft.com/office/excel/2006/main">
          <x14:cfRule type="expression" priority="185" id="{BEE60A46-A7D9-3648-A6B0-38D8869EE8C5}">
            <xm:f>E$49=Dane_referencyjne!$H$20</xm:f>
            <x14:dxf>
              <font>
                <color auto="1"/>
              </font>
              <fill>
                <patternFill>
                  <bgColor rgb="FF808080"/>
                </patternFill>
              </fill>
            </x14:dxf>
          </x14:cfRule>
          <xm:sqref>E136</xm:sqref>
        </x14:conditionalFormatting>
        <x14:conditionalFormatting xmlns:xm="http://schemas.microsoft.com/office/excel/2006/main">
          <x14:cfRule type="expression" priority="183" id="{7A590EB9-5291-5F42-B559-6011F3EBC21B}">
            <xm:f>E$49=Dane_referencyjne!$H$20</xm:f>
            <x14:dxf>
              <font>
                <color auto="1"/>
              </font>
              <fill>
                <patternFill>
                  <bgColor rgb="FF808080"/>
                </patternFill>
              </fill>
            </x14:dxf>
          </x14:cfRule>
          <xm:sqref>E141</xm:sqref>
        </x14:conditionalFormatting>
        <x14:conditionalFormatting xmlns:xm="http://schemas.microsoft.com/office/excel/2006/main">
          <x14:cfRule type="expression" priority="181" id="{186ED4E2-8203-CD41-936B-13D0C0A6602C}">
            <xm:f>E$49=Dane_referencyjne!$H$20</xm:f>
            <x14:dxf>
              <font>
                <color auto="1"/>
              </font>
              <fill>
                <patternFill>
                  <bgColor rgb="FF808080"/>
                </patternFill>
              </fill>
            </x14:dxf>
          </x14:cfRule>
          <xm:sqref>E144</xm:sqref>
        </x14:conditionalFormatting>
        <x14:conditionalFormatting xmlns:xm="http://schemas.microsoft.com/office/excel/2006/main">
          <x14:cfRule type="expression" priority="179" id="{952D7755-FBCE-A947-9104-BDA728F83879}">
            <xm:f>E$49=Dane_referencyjne!$H$20</xm:f>
            <x14:dxf>
              <font>
                <color auto="1"/>
              </font>
              <fill>
                <patternFill>
                  <bgColor rgb="FF808080"/>
                </patternFill>
              </fill>
            </x14:dxf>
          </x14:cfRule>
          <xm:sqref>E149</xm:sqref>
        </x14:conditionalFormatting>
        <x14:conditionalFormatting xmlns:xm="http://schemas.microsoft.com/office/excel/2006/main">
          <x14:cfRule type="expression" priority="177" id="{91A9EB58-C4B3-E943-8799-008AF30D1A75}">
            <xm:f>E$49=Dane_referencyjne!$H$20</xm:f>
            <x14:dxf>
              <font>
                <color auto="1"/>
              </font>
              <fill>
                <patternFill>
                  <bgColor rgb="FF808080"/>
                </patternFill>
              </fill>
            </x14:dxf>
          </x14:cfRule>
          <xm:sqref>E152</xm:sqref>
        </x14:conditionalFormatting>
        <x14:conditionalFormatting xmlns:xm="http://schemas.microsoft.com/office/excel/2006/main">
          <x14:cfRule type="expression" priority="175" id="{E654150E-90E4-D141-B951-EF9895D160D6}">
            <xm:f>E$49=Dane_referencyjne!$H$20</xm:f>
            <x14:dxf>
              <font>
                <color auto="1"/>
              </font>
              <fill>
                <patternFill>
                  <bgColor rgb="FF808080"/>
                </patternFill>
              </fill>
            </x14:dxf>
          </x14:cfRule>
          <xm:sqref>E157</xm:sqref>
        </x14:conditionalFormatting>
        <x14:conditionalFormatting xmlns:xm="http://schemas.microsoft.com/office/excel/2006/main">
          <x14:cfRule type="expression" priority="174" id="{18B7DCC8-8C34-0E4D-BDFD-354D2EFF4ABF}">
            <xm:f>E$49=Dane_referencyjne!$H$20</xm:f>
            <x14:dxf>
              <font>
                <color auto="1"/>
              </font>
              <fill>
                <patternFill>
                  <bgColor rgb="FF808080"/>
                </patternFill>
              </fill>
            </x14:dxf>
          </x14:cfRule>
          <xm:sqref>E160</xm:sqref>
        </x14:conditionalFormatting>
        <x14:conditionalFormatting xmlns:xm="http://schemas.microsoft.com/office/excel/2006/main">
          <x14:cfRule type="expression" priority="171" id="{DDEDE5E4-E69E-784D-BC6C-0B7C6C3BBA74}">
            <xm:f>E$49=Dane_referencyjne!$H$20</xm:f>
            <x14:dxf>
              <font>
                <color auto="1"/>
              </font>
              <fill>
                <patternFill>
                  <bgColor rgb="FF808080"/>
                </patternFill>
              </fill>
            </x14:dxf>
          </x14:cfRule>
          <xm:sqref>E165</xm:sqref>
        </x14:conditionalFormatting>
        <x14:conditionalFormatting xmlns:xm="http://schemas.microsoft.com/office/excel/2006/main">
          <x14:cfRule type="expression" priority="170" id="{F667170F-9395-124A-BF9A-A18E3749D71F}">
            <xm:f>E$49=Dane_referencyjne!$H$20</xm:f>
            <x14:dxf>
              <font>
                <color auto="1"/>
              </font>
              <fill>
                <patternFill>
                  <bgColor rgb="FF808080"/>
                </patternFill>
              </fill>
            </x14:dxf>
          </x14:cfRule>
          <xm:sqref>E168</xm:sqref>
        </x14:conditionalFormatting>
        <x14:conditionalFormatting xmlns:xm="http://schemas.microsoft.com/office/excel/2006/main">
          <x14:cfRule type="expression" priority="26" id="{EF7AF817-DAA1-F94F-A1B6-19F9C10B30DC}">
            <xm:f>G$6=Dane_referencyjne!$H$7</xm:f>
            <x14:dxf>
              <font>
                <color auto="1"/>
              </font>
              <fill>
                <patternFill>
                  <bgColor theme="1" tint="0.499984740745262"/>
                </patternFill>
              </fill>
            </x14:dxf>
          </x14:cfRule>
          <x14:cfRule type="expression" priority="27" id="{D6D3D428-B6A0-454A-9B82-8B7FB7353E79}">
            <xm:f>G$20=Dane_referencyjne!$H$14</xm:f>
            <x14:dxf>
              <font>
                <color auto="1"/>
              </font>
              <fill>
                <patternFill>
                  <bgColor theme="1" tint="0.499984740745262"/>
                </patternFill>
              </fill>
            </x14:dxf>
          </x14:cfRule>
          <xm:sqref>G21</xm:sqref>
        </x14:conditionalFormatting>
        <x14:conditionalFormatting xmlns:xm="http://schemas.microsoft.com/office/excel/2006/main">
          <x14:cfRule type="expression" priority="9" id="{CADBCE74-E4B6-B741-BE57-9EEF4DFB6A18}">
            <xm:f>G$49=Dane_referencyjne!$H$21</xm:f>
            <x14:dxf>
              <font>
                <color auto="1"/>
              </font>
              <fill>
                <patternFill>
                  <bgColor theme="1" tint="0.499984740745262"/>
                </patternFill>
              </fill>
            </x14:dxf>
          </x14:cfRule>
          <xm:sqref>G51:G54</xm:sqref>
        </x14:conditionalFormatting>
        <x14:conditionalFormatting xmlns:xm="http://schemas.microsoft.com/office/excel/2006/main">
          <x14:cfRule type="expression" priority="186" id="{ECEA5CB8-78D9-EB42-9293-1D9F0582F7B8}">
            <xm:f>G$49=Dane_referencyjne!$H$20</xm:f>
            <x14:dxf>
              <font>
                <color auto="1"/>
              </font>
              <fill>
                <patternFill>
                  <bgColor rgb="FF808080"/>
                </patternFill>
              </fill>
            </x14:dxf>
          </x14:cfRule>
          <xm:sqref>G133</xm:sqref>
        </x14:conditionalFormatting>
        <x14:conditionalFormatting xmlns:xm="http://schemas.microsoft.com/office/excel/2006/main">
          <x14:cfRule type="expression" priority="184" id="{9DB75EEE-0424-F24A-A98B-394B07F6992F}">
            <xm:f>G$49=Dane_referencyjne!$H$20</xm:f>
            <x14:dxf>
              <font>
                <color auto="1"/>
              </font>
              <fill>
                <patternFill>
                  <bgColor rgb="FF808080"/>
                </patternFill>
              </fill>
            </x14:dxf>
          </x14:cfRule>
          <xm:sqref>G136</xm:sqref>
        </x14:conditionalFormatting>
        <x14:conditionalFormatting xmlns:xm="http://schemas.microsoft.com/office/excel/2006/main">
          <x14:cfRule type="expression" priority="182" id="{8BA21652-3055-244D-8A9F-FF504C0BE8BA}">
            <xm:f>G$49=Dane_referencyjne!$H$20</xm:f>
            <x14:dxf>
              <font>
                <color auto="1"/>
              </font>
              <fill>
                <patternFill>
                  <bgColor rgb="FF808080"/>
                </patternFill>
              </fill>
            </x14:dxf>
          </x14:cfRule>
          <xm:sqref>G141</xm:sqref>
        </x14:conditionalFormatting>
        <x14:conditionalFormatting xmlns:xm="http://schemas.microsoft.com/office/excel/2006/main">
          <x14:cfRule type="expression" priority="180" id="{4AB0B9EC-A8C5-F54D-A099-7486BF082C3C}">
            <xm:f>G$49=Dane_referencyjne!$H$20</xm:f>
            <x14:dxf>
              <font>
                <color auto="1"/>
              </font>
              <fill>
                <patternFill>
                  <bgColor rgb="FF808080"/>
                </patternFill>
              </fill>
            </x14:dxf>
          </x14:cfRule>
          <xm:sqref>G144</xm:sqref>
        </x14:conditionalFormatting>
        <x14:conditionalFormatting xmlns:xm="http://schemas.microsoft.com/office/excel/2006/main">
          <x14:cfRule type="expression" priority="178" id="{B9FAF661-CE74-7E4B-80A7-E17A401A32D4}">
            <xm:f>G$49=Dane_referencyjne!$H$20</xm:f>
            <x14:dxf>
              <font>
                <color auto="1"/>
              </font>
              <fill>
                <patternFill>
                  <bgColor rgb="FF808080"/>
                </patternFill>
              </fill>
            </x14:dxf>
          </x14:cfRule>
          <xm:sqref>G149</xm:sqref>
        </x14:conditionalFormatting>
        <x14:conditionalFormatting xmlns:xm="http://schemas.microsoft.com/office/excel/2006/main">
          <x14:cfRule type="expression" priority="176" id="{AD9F79B0-3A77-8441-9AA5-9BA80716A46B}">
            <xm:f>G$49=Dane_referencyjne!$H$20</xm:f>
            <x14:dxf>
              <font>
                <color auto="1"/>
              </font>
              <fill>
                <patternFill>
                  <bgColor rgb="FF808080"/>
                </patternFill>
              </fill>
            </x14:dxf>
          </x14:cfRule>
          <xm:sqref>G152</xm:sqref>
        </x14:conditionalFormatting>
        <x14:conditionalFormatting xmlns:xm="http://schemas.microsoft.com/office/excel/2006/main">
          <x14:cfRule type="expression" priority="173" id="{105D3C68-2D39-A64C-A432-1AD9C36359A5}">
            <xm:f>G$49=Dane_referencyjne!$H$20</xm:f>
            <x14:dxf>
              <font>
                <color auto="1"/>
              </font>
              <fill>
                <patternFill>
                  <bgColor rgb="FF808080"/>
                </patternFill>
              </fill>
            </x14:dxf>
          </x14:cfRule>
          <xm:sqref>G157</xm:sqref>
        </x14:conditionalFormatting>
        <x14:conditionalFormatting xmlns:xm="http://schemas.microsoft.com/office/excel/2006/main">
          <x14:cfRule type="expression" priority="172" id="{966AF533-6BDA-B244-9FBE-A988C5B20E0E}">
            <xm:f>G$49=Dane_referencyjne!$H$20</xm:f>
            <x14:dxf>
              <font>
                <color auto="1"/>
              </font>
              <fill>
                <patternFill>
                  <bgColor rgb="FF808080"/>
                </patternFill>
              </fill>
            </x14:dxf>
          </x14:cfRule>
          <xm:sqref>G160</xm:sqref>
        </x14:conditionalFormatting>
        <x14:conditionalFormatting xmlns:xm="http://schemas.microsoft.com/office/excel/2006/main">
          <x14:cfRule type="expression" priority="169" id="{BDB4077D-367B-CD46-974D-189B2A4661B3}">
            <xm:f>G$49=Dane_referencyjne!$H$20</xm:f>
            <x14:dxf>
              <font>
                <color auto="1"/>
              </font>
              <fill>
                <patternFill>
                  <bgColor rgb="FF808080"/>
                </patternFill>
              </fill>
            </x14:dxf>
          </x14:cfRule>
          <xm:sqref>G165</xm:sqref>
        </x14:conditionalFormatting>
        <x14:conditionalFormatting xmlns:xm="http://schemas.microsoft.com/office/excel/2006/main">
          <x14:cfRule type="expression" priority="168" id="{0604ACA8-E011-684E-95B8-C6674D3D8F78}">
            <xm:f>G$49=Dane_referencyjne!$H$20</xm:f>
            <x14:dxf>
              <font>
                <color auto="1"/>
              </font>
              <fill>
                <patternFill>
                  <bgColor rgb="FF808080"/>
                </patternFill>
              </fill>
            </x14:dxf>
          </x14:cfRule>
          <xm:sqref>G168</xm:sqref>
        </x14:conditionalFormatting>
        <x14:conditionalFormatting xmlns:xm="http://schemas.microsoft.com/office/excel/2006/main">
          <x14:cfRule type="expression" priority="24" id="{BB13490C-910F-5743-A2A9-98062FACB3C8}">
            <xm:f>I$6=Dane_referencyjne!$H$7</xm:f>
            <x14:dxf>
              <font>
                <color auto="1"/>
              </font>
              <fill>
                <patternFill>
                  <bgColor theme="1" tint="0.499984740745262"/>
                </patternFill>
              </fill>
            </x14:dxf>
          </x14:cfRule>
          <x14:cfRule type="expression" priority="25" id="{4CD636D8-7759-074E-810B-75EE58CEF727}">
            <xm:f>I$20=Dane_referencyjne!$H$14</xm:f>
            <x14:dxf>
              <font>
                <color auto="1"/>
              </font>
              <fill>
                <patternFill>
                  <bgColor theme="1" tint="0.499984740745262"/>
                </patternFill>
              </fill>
            </x14:dxf>
          </x14:cfRule>
          <xm:sqref>I21</xm:sqref>
        </x14:conditionalFormatting>
        <x14:conditionalFormatting xmlns:xm="http://schemas.microsoft.com/office/excel/2006/main">
          <x14:cfRule type="expression" priority="8" id="{90C35919-ECB8-334B-B720-B3F9E0E383D0}">
            <xm:f>I$49=Dane_referencyjne!$H$21</xm:f>
            <x14:dxf>
              <font>
                <color auto="1"/>
              </font>
              <fill>
                <patternFill>
                  <bgColor theme="1" tint="0.499984740745262"/>
                </patternFill>
              </fill>
            </x14:dxf>
          </x14:cfRule>
          <xm:sqref>I51:I54</xm:sqref>
        </x14:conditionalFormatting>
        <x14:conditionalFormatting xmlns:xm="http://schemas.microsoft.com/office/excel/2006/main">
          <x14:cfRule type="expression" priority="160" id="{AEF5CA64-5425-CC4D-91B9-CBADC96A33BB}">
            <xm:f>I$49=Dane_referencyjne!$H$20</xm:f>
            <x14:dxf>
              <font>
                <color auto="1"/>
              </font>
              <fill>
                <patternFill>
                  <bgColor rgb="FF808080"/>
                </patternFill>
              </fill>
            </x14:dxf>
          </x14:cfRule>
          <xm:sqref>I133</xm:sqref>
        </x14:conditionalFormatting>
        <x14:conditionalFormatting xmlns:xm="http://schemas.microsoft.com/office/excel/2006/main">
          <x14:cfRule type="expression" priority="159" id="{443A1A73-1856-A54D-AE1A-A677C26D3291}">
            <xm:f>I$49=Dane_referencyjne!$H$20</xm:f>
            <x14:dxf>
              <font>
                <color auto="1"/>
              </font>
              <fill>
                <patternFill>
                  <bgColor rgb="FF808080"/>
                </patternFill>
              </fill>
            </x14:dxf>
          </x14:cfRule>
          <xm:sqref>I136</xm:sqref>
        </x14:conditionalFormatting>
        <x14:conditionalFormatting xmlns:xm="http://schemas.microsoft.com/office/excel/2006/main">
          <x14:cfRule type="expression" priority="158" id="{98331160-CD9E-BC4F-B934-8D5EC556E505}">
            <xm:f>I$49=Dane_referencyjne!$H$20</xm:f>
            <x14:dxf>
              <font>
                <color auto="1"/>
              </font>
              <fill>
                <patternFill>
                  <bgColor rgb="FF808080"/>
                </patternFill>
              </fill>
            </x14:dxf>
          </x14:cfRule>
          <xm:sqref>I141</xm:sqref>
        </x14:conditionalFormatting>
        <x14:conditionalFormatting xmlns:xm="http://schemas.microsoft.com/office/excel/2006/main">
          <x14:cfRule type="expression" priority="157" id="{E1D306CF-818E-EB4A-917F-A60AECF56309}">
            <xm:f>I$49=Dane_referencyjne!$H$20</xm:f>
            <x14:dxf>
              <font>
                <color auto="1"/>
              </font>
              <fill>
                <patternFill>
                  <bgColor rgb="FF808080"/>
                </patternFill>
              </fill>
            </x14:dxf>
          </x14:cfRule>
          <xm:sqref>I144</xm:sqref>
        </x14:conditionalFormatting>
        <x14:conditionalFormatting xmlns:xm="http://schemas.microsoft.com/office/excel/2006/main">
          <x14:cfRule type="expression" priority="156" id="{E1CDEBAF-727C-E743-99DC-DBB16CD414FF}">
            <xm:f>I$49=Dane_referencyjne!$H$20</xm:f>
            <x14:dxf>
              <font>
                <color auto="1"/>
              </font>
              <fill>
                <patternFill>
                  <bgColor rgb="FF808080"/>
                </patternFill>
              </fill>
            </x14:dxf>
          </x14:cfRule>
          <xm:sqref>I149</xm:sqref>
        </x14:conditionalFormatting>
        <x14:conditionalFormatting xmlns:xm="http://schemas.microsoft.com/office/excel/2006/main">
          <x14:cfRule type="expression" priority="155" id="{FB29CA41-B221-F74E-B4EC-6DCEA392A240}">
            <xm:f>I$49=Dane_referencyjne!$H$20</xm:f>
            <x14:dxf>
              <font>
                <color auto="1"/>
              </font>
              <fill>
                <patternFill>
                  <bgColor rgb="FF808080"/>
                </patternFill>
              </fill>
            </x14:dxf>
          </x14:cfRule>
          <xm:sqref>I152</xm:sqref>
        </x14:conditionalFormatting>
        <x14:conditionalFormatting xmlns:xm="http://schemas.microsoft.com/office/excel/2006/main">
          <x14:cfRule type="expression" priority="154" id="{D4A9BD30-E595-D541-837E-B2362B04A907}">
            <xm:f>I$49=Dane_referencyjne!$H$20</xm:f>
            <x14:dxf>
              <font>
                <color auto="1"/>
              </font>
              <fill>
                <patternFill>
                  <bgColor rgb="FF808080"/>
                </patternFill>
              </fill>
            </x14:dxf>
          </x14:cfRule>
          <xm:sqref>I157</xm:sqref>
        </x14:conditionalFormatting>
        <x14:conditionalFormatting xmlns:xm="http://schemas.microsoft.com/office/excel/2006/main">
          <x14:cfRule type="expression" priority="153" id="{50FA0B11-37E8-CA45-8E90-96A2F1493DE5}">
            <xm:f>I$49=Dane_referencyjne!$H$20</xm:f>
            <x14:dxf>
              <font>
                <color auto="1"/>
              </font>
              <fill>
                <patternFill>
                  <bgColor rgb="FF808080"/>
                </patternFill>
              </fill>
            </x14:dxf>
          </x14:cfRule>
          <xm:sqref>I160</xm:sqref>
        </x14:conditionalFormatting>
        <x14:conditionalFormatting xmlns:xm="http://schemas.microsoft.com/office/excel/2006/main">
          <x14:cfRule type="expression" priority="152" id="{9F8420A6-B32B-4742-B544-DD1BAF217F2F}">
            <xm:f>I$49=Dane_referencyjne!$H$20</xm:f>
            <x14:dxf>
              <font>
                <color auto="1"/>
              </font>
              <fill>
                <patternFill>
                  <bgColor rgb="FF808080"/>
                </patternFill>
              </fill>
            </x14:dxf>
          </x14:cfRule>
          <xm:sqref>I165</xm:sqref>
        </x14:conditionalFormatting>
        <x14:conditionalFormatting xmlns:xm="http://schemas.microsoft.com/office/excel/2006/main">
          <x14:cfRule type="expression" priority="151" id="{B1209F61-FAC5-D045-8FFF-51CD8C2D5109}">
            <xm:f>I$49=Dane_referencyjne!$H$20</xm:f>
            <x14:dxf>
              <font>
                <color auto="1"/>
              </font>
              <fill>
                <patternFill>
                  <bgColor rgb="FF808080"/>
                </patternFill>
              </fill>
            </x14:dxf>
          </x14:cfRule>
          <xm:sqref>I168</xm:sqref>
        </x14:conditionalFormatting>
        <x14:conditionalFormatting xmlns:xm="http://schemas.microsoft.com/office/excel/2006/main">
          <x14:cfRule type="expression" priority="23" id="{5F6E0A0B-4A84-3E49-8C73-72E26DC59228}">
            <xm:f>K$20=Dane_referencyjne!$H$14</xm:f>
            <x14:dxf>
              <font>
                <color auto="1"/>
              </font>
              <fill>
                <patternFill>
                  <bgColor theme="1" tint="0.499984740745262"/>
                </patternFill>
              </fill>
            </x14:dxf>
          </x14:cfRule>
          <x14:cfRule type="expression" priority="22" id="{A216E3E6-64CC-9740-817F-095DF8A1F0CF}">
            <xm:f>K$6=Dane_referencyjne!$H$7</xm:f>
            <x14:dxf>
              <font>
                <color auto="1"/>
              </font>
              <fill>
                <patternFill>
                  <bgColor theme="1" tint="0.499984740745262"/>
                </patternFill>
              </fill>
            </x14:dxf>
          </x14:cfRule>
          <xm:sqref>K21</xm:sqref>
        </x14:conditionalFormatting>
        <x14:conditionalFormatting xmlns:xm="http://schemas.microsoft.com/office/excel/2006/main">
          <x14:cfRule type="expression" priority="7" id="{DCF08D75-6332-6C40-A132-2F1092ED87CF}">
            <xm:f>K$49=Dane_referencyjne!$H$21</xm:f>
            <x14:dxf>
              <font>
                <color auto="1"/>
              </font>
              <fill>
                <patternFill>
                  <bgColor theme="1" tint="0.499984740745262"/>
                </patternFill>
              </fill>
            </x14:dxf>
          </x14:cfRule>
          <xm:sqref>K51:K54</xm:sqref>
        </x14:conditionalFormatting>
        <x14:conditionalFormatting xmlns:xm="http://schemas.microsoft.com/office/excel/2006/main">
          <x14:cfRule type="expression" priority="143" id="{FA21A0F4-C1B4-3747-9716-1BEC78A12B14}">
            <xm:f>K$49=Dane_referencyjne!$H$20</xm:f>
            <x14:dxf>
              <font>
                <color auto="1"/>
              </font>
              <fill>
                <patternFill>
                  <bgColor rgb="FF808080"/>
                </patternFill>
              </fill>
            </x14:dxf>
          </x14:cfRule>
          <xm:sqref>K133</xm:sqref>
        </x14:conditionalFormatting>
        <x14:conditionalFormatting xmlns:xm="http://schemas.microsoft.com/office/excel/2006/main">
          <x14:cfRule type="expression" priority="142" id="{0FDBC958-9395-2C4B-85EB-546E2DB1EE97}">
            <xm:f>K$49=Dane_referencyjne!$H$20</xm:f>
            <x14:dxf>
              <font>
                <color auto="1"/>
              </font>
              <fill>
                <patternFill>
                  <bgColor rgb="FF808080"/>
                </patternFill>
              </fill>
            </x14:dxf>
          </x14:cfRule>
          <xm:sqref>K136</xm:sqref>
        </x14:conditionalFormatting>
        <x14:conditionalFormatting xmlns:xm="http://schemas.microsoft.com/office/excel/2006/main">
          <x14:cfRule type="expression" priority="141" id="{80D9479D-1AE5-B947-A233-10C31A1E78AA}">
            <xm:f>K$49=Dane_referencyjne!$H$20</xm:f>
            <x14:dxf>
              <font>
                <color auto="1"/>
              </font>
              <fill>
                <patternFill>
                  <bgColor rgb="FF808080"/>
                </patternFill>
              </fill>
            </x14:dxf>
          </x14:cfRule>
          <xm:sqref>K141</xm:sqref>
        </x14:conditionalFormatting>
        <x14:conditionalFormatting xmlns:xm="http://schemas.microsoft.com/office/excel/2006/main">
          <x14:cfRule type="expression" priority="140" id="{496F9D4D-E55F-654E-87F3-F7664AEE2A4C}">
            <xm:f>K$49=Dane_referencyjne!$H$20</xm:f>
            <x14:dxf>
              <font>
                <color auto="1"/>
              </font>
              <fill>
                <patternFill>
                  <bgColor rgb="FF808080"/>
                </patternFill>
              </fill>
            </x14:dxf>
          </x14:cfRule>
          <xm:sqref>K144</xm:sqref>
        </x14:conditionalFormatting>
        <x14:conditionalFormatting xmlns:xm="http://schemas.microsoft.com/office/excel/2006/main">
          <x14:cfRule type="expression" priority="139" id="{53BE9355-0537-EA49-B165-2B092839ADB3}">
            <xm:f>K$49=Dane_referencyjne!$H$20</xm:f>
            <x14:dxf>
              <font>
                <color auto="1"/>
              </font>
              <fill>
                <patternFill>
                  <bgColor rgb="FF808080"/>
                </patternFill>
              </fill>
            </x14:dxf>
          </x14:cfRule>
          <xm:sqref>K149</xm:sqref>
        </x14:conditionalFormatting>
        <x14:conditionalFormatting xmlns:xm="http://schemas.microsoft.com/office/excel/2006/main">
          <x14:cfRule type="expression" priority="138" id="{7CF75C37-16B7-A447-A4F6-ED9F79B8666A}">
            <xm:f>K$49=Dane_referencyjne!$H$20</xm:f>
            <x14:dxf>
              <font>
                <color auto="1"/>
              </font>
              <fill>
                <patternFill>
                  <bgColor rgb="FF808080"/>
                </patternFill>
              </fill>
            </x14:dxf>
          </x14:cfRule>
          <xm:sqref>K152</xm:sqref>
        </x14:conditionalFormatting>
        <x14:conditionalFormatting xmlns:xm="http://schemas.microsoft.com/office/excel/2006/main">
          <x14:cfRule type="expression" priority="137" id="{B90A5109-D369-624D-BCC1-2B9A73471F60}">
            <xm:f>K$49=Dane_referencyjne!$H$20</xm:f>
            <x14:dxf>
              <font>
                <color auto="1"/>
              </font>
              <fill>
                <patternFill>
                  <bgColor rgb="FF808080"/>
                </patternFill>
              </fill>
            </x14:dxf>
          </x14:cfRule>
          <xm:sqref>K157</xm:sqref>
        </x14:conditionalFormatting>
        <x14:conditionalFormatting xmlns:xm="http://schemas.microsoft.com/office/excel/2006/main">
          <x14:cfRule type="expression" priority="136" id="{1966E1C1-9A80-914E-BACF-60C9E947B155}">
            <xm:f>K$49=Dane_referencyjne!$H$20</xm:f>
            <x14:dxf>
              <font>
                <color auto="1"/>
              </font>
              <fill>
                <patternFill>
                  <bgColor rgb="FF808080"/>
                </patternFill>
              </fill>
            </x14:dxf>
          </x14:cfRule>
          <xm:sqref>K160</xm:sqref>
        </x14:conditionalFormatting>
        <x14:conditionalFormatting xmlns:xm="http://schemas.microsoft.com/office/excel/2006/main">
          <x14:cfRule type="expression" priority="135" id="{EEEC82A1-34FB-1741-829B-D205A7B2A7AA}">
            <xm:f>K$49=Dane_referencyjne!$H$20</xm:f>
            <x14:dxf>
              <font>
                <color auto="1"/>
              </font>
              <fill>
                <patternFill>
                  <bgColor rgb="FF808080"/>
                </patternFill>
              </fill>
            </x14:dxf>
          </x14:cfRule>
          <xm:sqref>K165</xm:sqref>
        </x14:conditionalFormatting>
        <x14:conditionalFormatting xmlns:xm="http://schemas.microsoft.com/office/excel/2006/main">
          <x14:cfRule type="expression" priority="134" id="{2B950988-5ED9-C044-B10B-C22810213099}">
            <xm:f>K$49=Dane_referencyjne!$H$20</xm:f>
            <x14:dxf>
              <font>
                <color auto="1"/>
              </font>
              <fill>
                <patternFill>
                  <bgColor rgb="FF808080"/>
                </patternFill>
              </fill>
            </x14:dxf>
          </x14:cfRule>
          <xm:sqref>K168</xm:sqref>
        </x14:conditionalFormatting>
        <x14:conditionalFormatting xmlns:xm="http://schemas.microsoft.com/office/excel/2006/main">
          <x14:cfRule type="expression" priority="21" id="{EEAC7D72-B364-AF47-BE89-23DC78A3AD66}">
            <xm:f>M$20=Dane_referencyjne!$H$14</xm:f>
            <x14:dxf>
              <font>
                <color auto="1"/>
              </font>
              <fill>
                <patternFill>
                  <bgColor theme="1" tint="0.499984740745262"/>
                </patternFill>
              </fill>
            </x14:dxf>
          </x14:cfRule>
          <x14:cfRule type="expression" priority="20" id="{DEE59A01-AD87-D34B-9CC5-38BF032B6124}">
            <xm:f>M$6=Dane_referencyjne!$H$7</xm:f>
            <x14:dxf>
              <font>
                <color auto="1"/>
              </font>
              <fill>
                <patternFill>
                  <bgColor theme="1" tint="0.499984740745262"/>
                </patternFill>
              </fill>
            </x14:dxf>
          </x14:cfRule>
          <xm:sqref>M21</xm:sqref>
        </x14:conditionalFormatting>
        <x14:conditionalFormatting xmlns:xm="http://schemas.microsoft.com/office/excel/2006/main">
          <x14:cfRule type="expression" priority="6" id="{2CF44829-D568-7A4E-96B0-A3C40DFBEAB1}">
            <xm:f>M$49=Dane_referencyjne!$H$21</xm:f>
            <x14:dxf>
              <font>
                <color auto="1"/>
              </font>
              <fill>
                <patternFill>
                  <bgColor theme="1" tint="0.499984740745262"/>
                </patternFill>
              </fill>
            </x14:dxf>
          </x14:cfRule>
          <xm:sqref>M51:M54</xm:sqref>
        </x14:conditionalFormatting>
        <x14:conditionalFormatting xmlns:xm="http://schemas.microsoft.com/office/excel/2006/main">
          <x14:cfRule type="expression" priority="126" id="{4316AA49-CA7D-E149-8E97-3E702F439C23}">
            <xm:f>M$49=Dane_referencyjne!$H$20</xm:f>
            <x14:dxf>
              <font>
                <color auto="1"/>
              </font>
              <fill>
                <patternFill>
                  <bgColor rgb="FF808080"/>
                </patternFill>
              </fill>
            </x14:dxf>
          </x14:cfRule>
          <xm:sqref>M133</xm:sqref>
        </x14:conditionalFormatting>
        <x14:conditionalFormatting xmlns:xm="http://schemas.microsoft.com/office/excel/2006/main">
          <x14:cfRule type="expression" priority="125" id="{1D7BE33F-BDBF-5643-9CAC-7608514D9979}">
            <xm:f>M$49=Dane_referencyjne!$H$20</xm:f>
            <x14:dxf>
              <font>
                <color auto="1"/>
              </font>
              <fill>
                <patternFill>
                  <bgColor rgb="FF808080"/>
                </patternFill>
              </fill>
            </x14:dxf>
          </x14:cfRule>
          <xm:sqref>M136</xm:sqref>
        </x14:conditionalFormatting>
        <x14:conditionalFormatting xmlns:xm="http://schemas.microsoft.com/office/excel/2006/main">
          <x14:cfRule type="expression" priority="124" id="{A389FB20-F524-A548-AFF8-E5240CBE5012}">
            <xm:f>M$49=Dane_referencyjne!$H$20</xm:f>
            <x14:dxf>
              <font>
                <color auto="1"/>
              </font>
              <fill>
                <patternFill>
                  <bgColor rgb="FF808080"/>
                </patternFill>
              </fill>
            </x14:dxf>
          </x14:cfRule>
          <xm:sqref>M141</xm:sqref>
        </x14:conditionalFormatting>
        <x14:conditionalFormatting xmlns:xm="http://schemas.microsoft.com/office/excel/2006/main">
          <x14:cfRule type="expression" priority="123" id="{7E5F6BD7-1EE1-F445-B598-F25AEDE104F7}">
            <xm:f>M$49=Dane_referencyjne!$H$20</xm:f>
            <x14:dxf>
              <font>
                <color auto="1"/>
              </font>
              <fill>
                <patternFill>
                  <bgColor rgb="FF808080"/>
                </patternFill>
              </fill>
            </x14:dxf>
          </x14:cfRule>
          <xm:sqref>M144</xm:sqref>
        </x14:conditionalFormatting>
        <x14:conditionalFormatting xmlns:xm="http://schemas.microsoft.com/office/excel/2006/main">
          <x14:cfRule type="expression" priority="122" id="{E30B5286-2E1E-8F44-AB6B-56F928DCC4F8}">
            <xm:f>M$49=Dane_referencyjne!$H$20</xm:f>
            <x14:dxf>
              <font>
                <color auto="1"/>
              </font>
              <fill>
                <patternFill>
                  <bgColor rgb="FF808080"/>
                </patternFill>
              </fill>
            </x14:dxf>
          </x14:cfRule>
          <xm:sqref>M149</xm:sqref>
        </x14:conditionalFormatting>
        <x14:conditionalFormatting xmlns:xm="http://schemas.microsoft.com/office/excel/2006/main">
          <x14:cfRule type="expression" priority="121" id="{A7879822-C3BB-014B-B60B-D8DCA961FD29}">
            <xm:f>M$49=Dane_referencyjne!$H$20</xm:f>
            <x14:dxf>
              <font>
                <color auto="1"/>
              </font>
              <fill>
                <patternFill>
                  <bgColor rgb="FF808080"/>
                </patternFill>
              </fill>
            </x14:dxf>
          </x14:cfRule>
          <xm:sqref>M152</xm:sqref>
        </x14:conditionalFormatting>
        <x14:conditionalFormatting xmlns:xm="http://schemas.microsoft.com/office/excel/2006/main">
          <x14:cfRule type="expression" priority="120" id="{D5FA4B40-7E78-624A-9DCD-615AAF00139A}">
            <xm:f>M$49=Dane_referencyjne!$H$20</xm:f>
            <x14:dxf>
              <font>
                <color auto="1"/>
              </font>
              <fill>
                <patternFill>
                  <bgColor rgb="FF808080"/>
                </patternFill>
              </fill>
            </x14:dxf>
          </x14:cfRule>
          <xm:sqref>M157</xm:sqref>
        </x14:conditionalFormatting>
        <x14:conditionalFormatting xmlns:xm="http://schemas.microsoft.com/office/excel/2006/main">
          <x14:cfRule type="expression" priority="119" id="{C2DA5BE0-73CA-6748-AC18-0C8DADF67F61}">
            <xm:f>M$49=Dane_referencyjne!$H$20</xm:f>
            <x14:dxf>
              <font>
                <color auto="1"/>
              </font>
              <fill>
                <patternFill>
                  <bgColor rgb="FF808080"/>
                </patternFill>
              </fill>
            </x14:dxf>
          </x14:cfRule>
          <xm:sqref>M160</xm:sqref>
        </x14:conditionalFormatting>
        <x14:conditionalFormatting xmlns:xm="http://schemas.microsoft.com/office/excel/2006/main">
          <x14:cfRule type="expression" priority="118" id="{8E70008E-7211-A940-BB27-08748303BF3B}">
            <xm:f>M$49=Dane_referencyjne!$H$20</xm:f>
            <x14:dxf>
              <font>
                <color auto="1"/>
              </font>
              <fill>
                <patternFill>
                  <bgColor rgb="FF808080"/>
                </patternFill>
              </fill>
            </x14:dxf>
          </x14:cfRule>
          <xm:sqref>M165</xm:sqref>
        </x14:conditionalFormatting>
        <x14:conditionalFormatting xmlns:xm="http://schemas.microsoft.com/office/excel/2006/main">
          <x14:cfRule type="expression" priority="117" id="{E3559863-2991-2B4E-B5D5-AEC7042BC159}">
            <xm:f>M$49=Dane_referencyjne!$H$20</xm:f>
            <x14:dxf>
              <font>
                <color auto="1"/>
              </font>
              <fill>
                <patternFill>
                  <bgColor rgb="FF808080"/>
                </patternFill>
              </fill>
            </x14:dxf>
          </x14:cfRule>
          <xm:sqref>M168</xm:sqref>
        </x14:conditionalFormatting>
        <x14:conditionalFormatting xmlns:xm="http://schemas.microsoft.com/office/excel/2006/main">
          <x14:cfRule type="expression" priority="19" id="{6A91B8BD-141B-404A-8CCC-731F3F3780C6}">
            <xm:f>O$20=Dane_referencyjne!$H$14</xm:f>
            <x14:dxf>
              <font>
                <color auto="1"/>
              </font>
              <fill>
                <patternFill>
                  <bgColor theme="1" tint="0.499984740745262"/>
                </patternFill>
              </fill>
            </x14:dxf>
          </x14:cfRule>
          <x14:cfRule type="expression" priority="18" id="{F5A08C9D-327F-DA4D-8D20-23CB0BCF59F8}">
            <xm:f>O$6=Dane_referencyjne!$H$7</xm:f>
            <x14:dxf>
              <font>
                <color auto="1"/>
              </font>
              <fill>
                <patternFill>
                  <bgColor theme="1" tint="0.499984740745262"/>
                </patternFill>
              </fill>
            </x14:dxf>
          </x14:cfRule>
          <xm:sqref>O21</xm:sqref>
        </x14:conditionalFormatting>
        <x14:conditionalFormatting xmlns:xm="http://schemas.microsoft.com/office/excel/2006/main">
          <x14:cfRule type="expression" priority="5" id="{EFF0BD1B-E8B9-8B4F-862B-C6AD3C35D992}">
            <xm:f>O$49=Dane_referencyjne!$H$21</xm:f>
            <x14:dxf>
              <font>
                <color auto="1"/>
              </font>
              <fill>
                <patternFill>
                  <bgColor theme="1" tint="0.499984740745262"/>
                </patternFill>
              </fill>
            </x14:dxf>
          </x14:cfRule>
          <xm:sqref>O51:O54</xm:sqref>
        </x14:conditionalFormatting>
        <x14:conditionalFormatting xmlns:xm="http://schemas.microsoft.com/office/excel/2006/main">
          <x14:cfRule type="expression" priority="109" id="{323C964A-686E-A94E-8AAA-6EB2C0310866}">
            <xm:f>O$49=Dane_referencyjne!$H$20</xm:f>
            <x14:dxf>
              <font>
                <color auto="1"/>
              </font>
              <fill>
                <patternFill>
                  <bgColor rgb="FF808080"/>
                </patternFill>
              </fill>
            </x14:dxf>
          </x14:cfRule>
          <xm:sqref>O133</xm:sqref>
        </x14:conditionalFormatting>
        <x14:conditionalFormatting xmlns:xm="http://schemas.microsoft.com/office/excel/2006/main">
          <x14:cfRule type="expression" priority="108" id="{04775895-0579-384A-A115-CB6B89F28DB7}">
            <xm:f>O$49=Dane_referencyjne!$H$20</xm:f>
            <x14:dxf>
              <font>
                <color auto="1"/>
              </font>
              <fill>
                <patternFill>
                  <bgColor rgb="FF808080"/>
                </patternFill>
              </fill>
            </x14:dxf>
          </x14:cfRule>
          <xm:sqref>O136</xm:sqref>
        </x14:conditionalFormatting>
        <x14:conditionalFormatting xmlns:xm="http://schemas.microsoft.com/office/excel/2006/main">
          <x14:cfRule type="expression" priority="107" id="{6A0376C6-946F-A64F-99CE-BC94DA1B8878}">
            <xm:f>O$49=Dane_referencyjne!$H$20</xm:f>
            <x14:dxf>
              <font>
                <color auto="1"/>
              </font>
              <fill>
                <patternFill>
                  <bgColor rgb="FF808080"/>
                </patternFill>
              </fill>
            </x14:dxf>
          </x14:cfRule>
          <xm:sqref>O141</xm:sqref>
        </x14:conditionalFormatting>
        <x14:conditionalFormatting xmlns:xm="http://schemas.microsoft.com/office/excel/2006/main">
          <x14:cfRule type="expression" priority="106" id="{D85263A4-34C0-B148-A92B-FADD6B88821E}">
            <xm:f>O$49=Dane_referencyjne!$H$20</xm:f>
            <x14:dxf>
              <font>
                <color auto="1"/>
              </font>
              <fill>
                <patternFill>
                  <bgColor rgb="FF808080"/>
                </patternFill>
              </fill>
            </x14:dxf>
          </x14:cfRule>
          <xm:sqref>O144</xm:sqref>
        </x14:conditionalFormatting>
        <x14:conditionalFormatting xmlns:xm="http://schemas.microsoft.com/office/excel/2006/main">
          <x14:cfRule type="expression" priority="105" id="{C8EB72F5-D139-7C44-83ED-1B31981FA4EA}">
            <xm:f>O$49=Dane_referencyjne!$H$20</xm:f>
            <x14:dxf>
              <font>
                <color auto="1"/>
              </font>
              <fill>
                <patternFill>
                  <bgColor rgb="FF808080"/>
                </patternFill>
              </fill>
            </x14:dxf>
          </x14:cfRule>
          <xm:sqref>O149</xm:sqref>
        </x14:conditionalFormatting>
        <x14:conditionalFormatting xmlns:xm="http://schemas.microsoft.com/office/excel/2006/main">
          <x14:cfRule type="expression" priority="104" id="{474A6478-1DF9-564B-8461-1C000696A1D0}">
            <xm:f>O$49=Dane_referencyjne!$H$20</xm:f>
            <x14:dxf>
              <font>
                <color auto="1"/>
              </font>
              <fill>
                <patternFill>
                  <bgColor rgb="FF808080"/>
                </patternFill>
              </fill>
            </x14:dxf>
          </x14:cfRule>
          <xm:sqref>O152</xm:sqref>
        </x14:conditionalFormatting>
        <x14:conditionalFormatting xmlns:xm="http://schemas.microsoft.com/office/excel/2006/main">
          <x14:cfRule type="expression" priority="103" id="{581F4FA9-4C2F-D047-8971-6892B982B0ED}">
            <xm:f>O$49=Dane_referencyjne!$H$20</xm:f>
            <x14:dxf>
              <font>
                <color auto="1"/>
              </font>
              <fill>
                <patternFill>
                  <bgColor rgb="FF808080"/>
                </patternFill>
              </fill>
            </x14:dxf>
          </x14:cfRule>
          <xm:sqref>O157</xm:sqref>
        </x14:conditionalFormatting>
        <x14:conditionalFormatting xmlns:xm="http://schemas.microsoft.com/office/excel/2006/main">
          <x14:cfRule type="expression" priority="102" id="{06220DCF-45BD-104F-87B6-2189C29984AD}">
            <xm:f>O$49=Dane_referencyjne!$H$20</xm:f>
            <x14:dxf>
              <font>
                <color auto="1"/>
              </font>
              <fill>
                <patternFill>
                  <bgColor rgb="FF808080"/>
                </patternFill>
              </fill>
            </x14:dxf>
          </x14:cfRule>
          <xm:sqref>O160</xm:sqref>
        </x14:conditionalFormatting>
        <x14:conditionalFormatting xmlns:xm="http://schemas.microsoft.com/office/excel/2006/main">
          <x14:cfRule type="expression" priority="101" id="{5BA5918C-96BF-7546-963C-F90A6F6D906D}">
            <xm:f>O$49=Dane_referencyjne!$H$20</xm:f>
            <x14:dxf>
              <font>
                <color auto="1"/>
              </font>
              <fill>
                <patternFill>
                  <bgColor rgb="FF808080"/>
                </patternFill>
              </fill>
            </x14:dxf>
          </x14:cfRule>
          <xm:sqref>O165</xm:sqref>
        </x14:conditionalFormatting>
        <x14:conditionalFormatting xmlns:xm="http://schemas.microsoft.com/office/excel/2006/main">
          <x14:cfRule type="expression" priority="100" id="{254C2334-B584-6848-B255-4C7C6AF9D63B}">
            <xm:f>O$49=Dane_referencyjne!$H$20</xm:f>
            <x14:dxf>
              <font>
                <color auto="1"/>
              </font>
              <fill>
                <patternFill>
                  <bgColor rgb="FF808080"/>
                </patternFill>
              </fill>
            </x14:dxf>
          </x14:cfRule>
          <xm:sqref>O168</xm:sqref>
        </x14:conditionalFormatting>
        <x14:conditionalFormatting xmlns:xm="http://schemas.microsoft.com/office/excel/2006/main">
          <x14:cfRule type="expression" priority="16" id="{F5CFE1FB-7475-904C-AFC6-8D78C63E2135}">
            <xm:f>Q$6=Dane_referencyjne!$H$7</xm:f>
            <x14:dxf>
              <font>
                <color auto="1"/>
              </font>
              <fill>
                <patternFill>
                  <bgColor theme="1" tint="0.499984740745262"/>
                </patternFill>
              </fill>
            </x14:dxf>
          </x14:cfRule>
          <x14:cfRule type="expression" priority="17" id="{1A6BB372-ED3F-584E-AD54-139509472AA3}">
            <xm:f>Q$20=Dane_referencyjne!$H$14</xm:f>
            <x14:dxf>
              <font>
                <color auto="1"/>
              </font>
              <fill>
                <patternFill>
                  <bgColor theme="1" tint="0.499984740745262"/>
                </patternFill>
              </fill>
            </x14:dxf>
          </x14:cfRule>
          <xm:sqref>Q21</xm:sqref>
        </x14:conditionalFormatting>
        <x14:conditionalFormatting xmlns:xm="http://schemas.microsoft.com/office/excel/2006/main">
          <x14:cfRule type="expression" priority="4" id="{1AED6C4A-631E-1F42-B357-ABD52726522A}">
            <xm:f>Q$49=Dane_referencyjne!$H$21</xm:f>
            <x14:dxf>
              <font>
                <color auto="1"/>
              </font>
              <fill>
                <patternFill>
                  <bgColor theme="1" tint="0.499984740745262"/>
                </patternFill>
              </fill>
            </x14:dxf>
          </x14:cfRule>
          <xm:sqref>Q51:Q54</xm:sqref>
        </x14:conditionalFormatting>
        <x14:conditionalFormatting xmlns:xm="http://schemas.microsoft.com/office/excel/2006/main">
          <x14:cfRule type="expression" priority="92" id="{152509ED-9AB1-494F-BD91-3942225A351B}">
            <xm:f>Q$49=Dane_referencyjne!$H$20</xm:f>
            <x14:dxf>
              <font>
                <color auto="1"/>
              </font>
              <fill>
                <patternFill>
                  <bgColor rgb="FF808080"/>
                </patternFill>
              </fill>
            </x14:dxf>
          </x14:cfRule>
          <xm:sqref>Q133</xm:sqref>
        </x14:conditionalFormatting>
        <x14:conditionalFormatting xmlns:xm="http://schemas.microsoft.com/office/excel/2006/main">
          <x14:cfRule type="expression" priority="91" id="{0BACA858-FECB-F34C-BE78-B8879E5787F4}">
            <xm:f>Q$49=Dane_referencyjne!$H$20</xm:f>
            <x14:dxf>
              <font>
                <color auto="1"/>
              </font>
              <fill>
                <patternFill>
                  <bgColor rgb="FF808080"/>
                </patternFill>
              </fill>
            </x14:dxf>
          </x14:cfRule>
          <xm:sqref>Q136</xm:sqref>
        </x14:conditionalFormatting>
        <x14:conditionalFormatting xmlns:xm="http://schemas.microsoft.com/office/excel/2006/main">
          <x14:cfRule type="expression" priority="90" id="{5973202B-DF6F-3046-9304-14898D7C6DAF}">
            <xm:f>Q$49=Dane_referencyjne!$H$20</xm:f>
            <x14:dxf>
              <font>
                <color auto="1"/>
              </font>
              <fill>
                <patternFill>
                  <bgColor rgb="FF808080"/>
                </patternFill>
              </fill>
            </x14:dxf>
          </x14:cfRule>
          <xm:sqref>Q141</xm:sqref>
        </x14:conditionalFormatting>
        <x14:conditionalFormatting xmlns:xm="http://schemas.microsoft.com/office/excel/2006/main">
          <x14:cfRule type="expression" priority="89" id="{414496BF-1EA2-B445-AFE9-B17EF83217DD}">
            <xm:f>Q$49=Dane_referencyjne!$H$20</xm:f>
            <x14:dxf>
              <font>
                <color auto="1"/>
              </font>
              <fill>
                <patternFill>
                  <bgColor rgb="FF808080"/>
                </patternFill>
              </fill>
            </x14:dxf>
          </x14:cfRule>
          <xm:sqref>Q144</xm:sqref>
        </x14:conditionalFormatting>
        <x14:conditionalFormatting xmlns:xm="http://schemas.microsoft.com/office/excel/2006/main">
          <x14:cfRule type="expression" priority="88" id="{67FFD688-3901-1C41-9D86-36019F3EB3A3}">
            <xm:f>Q$49=Dane_referencyjne!$H$20</xm:f>
            <x14:dxf>
              <font>
                <color auto="1"/>
              </font>
              <fill>
                <patternFill>
                  <bgColor rgb="FF808080"/>
                </patternFill>
              </fill>
            </x14:dxf>
          </x14:cfRule>
          <xm:sqref>Q149</xm:sqref>
        </x14:conditionalFormatting>
        <x14:conditionalFormatting xmlns:xm="http://schemas.microsoft.com/office/excel/2006/main">
          <x14:cfRule type="expression" priority="87" id="{09491DA5-5F7E-114A-859C-539C4D1CB5C3}">
            <xm:f>Q$49=Dane_referencyjne!$H$20</xm:f>
            <x14:dxf>
              <font>
                <color auto="1"/>
              </font>
              <fill>
                <patternFill>
                  <bgColor rgb="FF808080"/>
                </patternFill>
              </fill>
            </x14:dxf>
          </x14:cfRule>
          <xm:sqref>Q152</xm:sqref>
        </x14:conditionalFormatting>
        <x14:conditionalFormatting xmlns:xm="http://schemas.microsoft.com/office/excel/2006/main">
          <x14:cfRule type="expression" priority="86" id="{20FAA688-55C2-904B-AEC5-C76637CC39FE}">
            <xm:f>Q$49=Dane_referencyjne!$H$20</xm:f>
            <x14:dxf>
              <font>
                <color auto="1"/>
              </font>
              <fill>
                <patternFill>
                  <bgColor rgb="FF808080"/>
                </patternFill>
              </fill>
            </x14:dxf>
          </x14:cfRule>
          <xm:sqref>Q157</xm:sqref>
        </x14:conditionalFormatting>
        <x14:conditionalFormatting xmlns:xm="http://schemas.microsoft.com/office/excel/2006/main">
          <x14:cfRule type="expression" priority="85" id="{CF381C3D-5891-7B42-A65E-40556266087A}">
            <xm:f>Q$49=Dane_referencyjne!$H$20</xm:f>
            <x14:dxf>
              <font>
                <color auto="1"/>
              </font>
              <fill>
                <patternFill>
                  <bgColor rgb="FF808080"/>
                </patternFill>
              </fill>
            </x14:dxf>
          </x14:cfRule>
          <xm:sqref>Q160</xm:sqref>
        </x14:conditionalFormatting>
        <x14:conditionalFormatting xmlns:xm="http://schemas.microsoft.com/office/excel/2006/main">
          <x14:cfRule type="expression" priority="84" id="{B7C799E7-6A3C-AF47-93A6-8EA0FFB46671}">
            <xm:f>Q$49=Dane_referencyjne!$H$20</xm:f>
            <x14:dxf>
              <font>
                <color auto="1"/>
              </font>
              <fill>
                <patternFill>
                  <bgColor rgb="FF808080"/>
                </patternFill>
              </fill>
            </x14:dxf>
          </x14:cfRule>
          <xm:sqref>Q165</xm:sqref>
        </x14:conditionalFormatting>
        <x14:conditionalFormatting xmlns:xm="http://schemas.microsoft.com/office/excel/2006/main">
          <x14:cfRule type="expression" priority="83" id="{93D60922-903C-D544-A3C0-03DB6452434A}">
            <xm:f>Q$49=Dane_referencyjne!$H$20</xm:f>
            <x14:dxf>
              <font>
                <color auto="1"/>
              </font>
              <fill>
                <patternFill>
                  <bgColor rgb="FF808080"/>
                </patternFill>
              </fill>
            </x14:dxf>
          </x14:cfRule>
          <xm:sqref>Q168</xm:sqref>
        </x14:conditionalFormatting>
        <x14:conditionalFormatting xmlns:xm="http://schemas.microsoft.com/office/excel/2006/main">
          <x14:cfRule type="expression" priority="15" id="{BDF96A9D-6AD7-8844-AAF8-146703FCAA7F}">
            <xm:f>S$20=Dane_referencyjne!$H$14</xm:f>
            <x14:dxf>
              <font>
                <color auto="1"/>
              </font>
              <fill>
                <patternFill>
                  <bgColor theme="1" tint="0.499984740745262"/>
                </patternFill>
              </fill>
            </x14:dxf>
          </x14:cfRule>
          <x14:cfRule type="expression" priority="14" id="{0837D41C-B0E6-284C-8399-427E5BC42EE1}">
            <xm:f>S$6=Dane_referencyjne!$H$7</xm:f>
            <x14:dxf>
              <font>
                <color auto="1"/>
              </font>
              <fill>
                <patternFill>
                  <bgColor theme="1" tint="0.499984740745262"/>
                </patternFill>
              </fill>
            </x14:dxf>
          </x14:cfRule>
          <xm:sqref>S21</xm:sqref>
        </x14:conditionalFormatting>
        <x14:conditionalFormatting xmlns:xm="http://schemas.microsoft.com/office/excel/2006/main">
          <x14:cfRule type="expression" priority="3" id="{848ADE6D-466F-354C-8B47-0BD986A3B792}">
            <xm:f>S$49=Dane_referencyjne!$H$21</xm:f>
            <x14:dxf>
              <font>
                <color auto="1"/>
              </font>
              <fill>
                <patternFill>
                  <bgColor theme="1" tint="0.499984740745262"/>
                </patternFill>
              </fill>
            </x14:dxf>
          </x14:cfRule>
          <xm:sqref>S51:S54</xm:sqref>
        </x14:conditionalFormatting>
        <x14:conditionalFormatting xmlns:xm="http://schemas.microsoft.com/office/excel/2006/main">
          <x14:cfRule type="expression" priority="75" id="{4C5E67D8-D731-3D40-B3B2-B25447CF5547}">
            <xm:f>S$49=Dane_referencyjne!$H$20</xm:f>
            <x14:dxf>
              <font>
                <color auto="1"/>
              </font>
              <fill>
                <patternFill>
                  <bgColor rgb="FF808080"/>
                </patternFill>
              </fill>
            </x14:dxf>
          </x14:cfRule>
          <xm:sqref>S133</xm:sqref>
        </x14:conditionalFormatting>
        <x14:conditionalFormatting xmlns:xm="http://schemas.microsoft.com/office/excel/2006/main">
          <x14:cfRule type="expression" priority="74" id="{25D3FA76-0385-C647-918F-6CF117F55831}">
            <xm:f>S$49=Dane_referencyjne!$H$20</xm:f>
            <x14:dxf>
              <font>
                <color auto="1"/>
              </font>
              <fill>
                <patternFill>
                  <bgColor rgb="FF808080"/>
                </patternFill>
              </fill>
            </x14:dxf>
          </x14:cfRule>
          <xm:sqref>S136</xm:sqref>
        </x14:conditionalFormatting>
        <x14:conditionalFormatting xmlns:xm="http://schemas.microsoft.com/office/excel/2006/main">
          <x14:cfRule type="expression" priority="73" id="{789A664A-7995-0E47-9EF0-A9D6410FF1D6}">
            <xm:f>S$49=Dane_referencyjne!$H$20</xm:f>
            <x14:dxf>
              <font>
                <color auto="1"/>
              </font>
              <fill>
                <patternFill>
                  <bgColor rgb="FF808080"/>
                </patternFill>
              </fill>
            </x14:dxf>
          </x14:cfRule>
          <xm:sqref>S141</xm:sqref>
        </x14:conditionalFormatting>
        <x14:conditionalFormatting xmlns:xm="http://schemas.microsoft.com/office/excel/2006/main">
          <x14:cfRule type="expression" priority="72" id="{615EA59F-1E54-0F45-A32B-B797E8403C24}">
            <xm:f>S$49=Dane_referencyjne!$H$20</xm:f>
            <x14:dxf>
              <font>
                <color auto="1"/>
              </font>
              <fill>
                <patternFill>
                  <bgColor rgb="FF808080"/>
                </patternFill>
              </fill>
            </x14:dxf>
          </x14:cfRule>
          <xm:sqref>S144</xm:sqref>
        </x14:conditionalFormatting>
        <x14:conditionalFormatting xmlns:xm="http://schemas.microsoft.com/office/excel/2006/main">
          <x14:cfRule type="expression" priority="71" id="{DE5BC782-CD7D-E248-9E7F-3A482B7CFC63}">
            <xm:f>S$49=Dane_referencyjne!$H$20</xm:f>
            <x14:dxf>
              <font>
                <color auto="1"/>
              </font>
              <fill>
                <patternFill>
                  <bgColor rgb="FF808080"/>
                </patternFill>
              </fill>
            </x14:dxf>
          </x14:cfRule>
          <xm:sqref>S149</xm:sqref>
        </x14:conditionalFormatting>
        <x14:conditionalFormatting xmlns:xm="http://schemas.microsoft.com/office/excel/2006/main">
          <x14:cfRule type="expression" priority="70" id="{D7A4E06D-B0D4-9B41-9F2E-0BE2CCBD697D}">
            <xm:f>S$49=Dane_referencyjne!$H$20</xm:f>
            <x14:dxf>
              <font>
                <color auto="1"/>
              </font>
              <fill>
                <patternFill>
                  <bgColor rgb="FF808080"/>
                </patternFill>
              </fill>
            </x14:dxf>
          </x14:cfRule>
          <xm:sqref>S152</xm:sqref>
        </x14:conditionalFormatting>
        <x14:conditionalFormatting xmlns:xm="http://schemas.microsoft.com/office/excel/2006/main">
          <x14:cfRule type="expression" priority="69" id="{5BAD72FB-65A8-9A4D-869F-A3A03F4ADF01}">
            <xm:f>S$49=Dane_referencyjne!$H$20</xm:f>
            <x14:dxf>
              <font>
                <color auto="1"/>
              </font>
              <fill>
                <patternFill>
                  <bgColor rgb="FF808080"/>
                </patternFill>
              </fill>
            </x14:dxf>
          </x14:cfRule>
          <xm:sqref>S157</xm:sqref>
        </x14:conditionalFormatting>
        <x14:conditionalFormatting xmlns:xm="http://schemas.microsoft.com/office/excel/2006/main">
          <x14:cfRule type="expression" priority="68" id="{AE3B96C9-3503-294B-A13A-16D036187A22}">
            <xm:f>S$49=Dane_referencyjne!$H$20</xm:f>
            <x14:dxf>
              <font>
                <color auto="1"/>
              </font>
              <fill>
                <patternFill>
                  <bgColor rgb="FF808080"/>
                </patternFill>
              </fill>
            </x14:dxf>
          </x14:cfRule>
          <xm:sqref>S160</xm:sqref>
        </x14:conditionalFormatting>
        <x14:conditionalFormatting xmlns:xm="http://schemas.microsoft.com/office/excel/2006/main">
          <x14:cfRule type="expression" priority="67" id="{B0132829-8329-9C46-A159-4826FDA010AD}">
            <xm:f>S$49=Dane_referencyjne!$H$20</xm:f>
            <x14:dxf>
              <font>
                <color auto="1"/>
              </font>
              <fill>
                <patternFill>
                  <bgColor rgb="FF808080"/>
                </patternFill>
              </fill>
            </x14:dxf>
          </x14:cfRule>
          <xm:sqref>S165</xm:sqref>
        </x14:conditionalFormatting>
        <x14:conditionalFormatting xmlns:xm="http://schemas.microsoft.com/office/excel/2006/main">
          <x14:cfRule type="expression" priority="66" id="{7522F462-FD7A-ED49-973D-641CC998A20D}">
            <xm:f>S$49=Dane_referencyjne!$H$20</xm:f>
            <x14:dxf>
              <font>
                <color auto="1"/>
              </font>
              <fill>
                <patternFill>
                  <bgColor rgb="FF808080"/>
                </patternFill>
              </fill>
            </x14:dxf>
          </x14:cfRule>
          <xm:sqref>S168</xm:sqref>
        </x14:conditionalFormatting>
        <x14:conditionalFormatting xmlns:xm="http://schemas.microsoft.com/office/excel/2006/main">
          <x14:cfRule type="expression" priority="13" id="{C7212B07-D91C-B040-9E90-2E472C840950}">
            <xm:f>U$20=Dane_referencyjne!$H$14</xm:f>
            <x14:dxf>
              <font>
                <color auto="1"/>
              </font>
              <fill>
                <patternFill>
                  <bgColor theme="1" tint="0.499984740745262"/>
                </patternFill>
              </fill>
            </x14:dxf>
          </x14:cfRule>
          <x14:cfRule type="expression" priority="12" id="{AECCCEDF-753B-AF4E-A4B2-A7C7EC64B47E}">
            <xm:f>U$6=Dane_referencyjne!$H$7</xm:f>
            <x14:dxf>
              <font>
                <color auto="1"/>
              </font>
              <fill>
                <patternFill>
                  <bgColor theme="1" tint="0.499984740745262"/>
                </patternFill>
              </fill>
            </x14:dxf>
          </x14:cfRule>
          <xm:sqref>U21</xm:sqref>
        </x14:conditionalFormatting>
        <x14:conditionalFormatting xmlns:xm="http://schemas.microsoft.com/office/excel/2006/main">
          <x14:cfRule type="expression" priority="2" id="{1C784002-4A5D-9449-BE7C-E96BFF2CCB66}">
            <xm:f>U$49=Dane_referencyjne!$H$21</xm:f>
            <x14:dxf>
              <font>
                <color auto="1"/>
              </font>
              <fill>
                <patternFill>
                  <bgColor theme="1" tint="0.499984740745262"/>
                </patternFill>
              </fill>
            </x14:dxf>
          </x14:cfRule>
          <xm:sqref>U51:U54</xm:sqref>
        </x14:conditionalFormatting>
        <x14:conditionalFormatting xmlns:xm="http://schemas.microsoft.com/office/excel/2006/main">
          <x14:cfRule type="expression" priority="58" id="{C1662182-036A-034A-A901-4D37345F1B22}">
            <xm:f>U$49=Dane_referencyjne!$H$20</xm:f>
            <x14:dxf>
              <font>
                <color auto="1"/>
              </font>
              <fill>
                <patternFill>
                  <bgColor rgb="FF808080"/>
                </patternFill>
              </fill>
            </x14:dxf>
          </x14:cfRule>
          <xm:sqref>U133</xm:sqref>
        </x14:conditionalFormatting>
        <x14:conditionalFormatting xmlns:xm="http://schemas.microsoft.com/office/excel/2006/main">
          <x14:cfRule type="expression" priority="57" id="{FCDBC946-4EB8-8641-ACB9-BC1FA39DE746}">
            <xm:f>U$49=Dane_referencyjne!$H$20</xm:f>
            <x14:dxf>
              <font>
                <color auto="1"/>
              </font>
              <fill>
                <patternFill>
                  <bgColor rgb="FF808080"/>
                </patternFill>
              </fill>
            </x14:dxf>
          </x14:cfRule>
          <xm:sqref>U136</xm:sqref>
        </x14:conditionalFormatting>
        <x14:conditionalFormatting xmlns:xm="http://schemas.microsoft.com/office/excel/2006/main">
          <x14:cfRule type="expression" priority="56" id="{A7283C97-5E71-464F-81A1-F63478E487DE}">
            <xm:f>U$49=Dane_referencyjne!$H$20</xm:f>
            <x14:dxf>
              <font>
                <color auto="1"/>
              </font>
              <fill>
                <patternFill>
                  <bgColor rgb="FF808080"/>
                </patternFill>
              </fill>
            </x14:dxf>
          </x14:cfRule>
          <xm:sqref>U141</xm:sqref>
        </x14:conditionalFormatting>
        <x14:conditionalFormatting xmlns:xm="http://schemas.microsoft.com/office/excel/2006/main">
          <x14:cfRule type="expression" priority="55" id="{18A49EB7-5755-994C-B8F9-3B7CF23AE564}">
            <xm:f>U$49=Dane_referencyjne!$H$20</xm:f>
            <x14:dxf>
              <font>
                <color auto="1"/>
              </font>
              <fill>
                <patternFill>
                  <bgColor rgb="FF808080"/>
                </patternFill>
              </fill>
            </x14:dxf>
          </x14:cfRule>
          <xm:sqref>U144</xm:sqref>
        </x14:conditionalFormatting>
        <x14:conditionalFormatting xmlns:xm="http://schemas.microsoft.com/office/excel/2006/main">
          <x14:cfRule type="expression" priority="54" id="{9A15CEA9-11CF-1C40-AA2B-5E46FBBAE979}">
            <xm:f>U$49=Dane_referencyjne!$H$20</xm:f>
            <x14:dxf>
              <font>
                <color auto="1"/>
              </font>
              <fill>
                <patternFill>
                  <bgColor rgb="FF808080"/>
                </patternFill>
              </fill>
            </x14:dxf>
          </x14:cfRule>
          <xm:sqref>U149</xm:sqref>
        </x14:conditionalFormatting>
        <x14:conditionalFormatting xmlns:xm="http://schemas.microsoft.com/office/excel/2006/main">
          <x14:cfRule type="expression" priority="53" id="{4889E1A0-2A22-434C-ADF2-425CEB96565E}">
            <xm:f>U$49=Dane_referencyjne!$H$20</xm:f>
            <x14:dxf>
              <font>
                <color auto="1"/>
              </font>
              <fill>
                <patternFill>
                  <bgColor rgb="FF808080"/>
                </patternFill>
              </fill>
            </x14:dxf>
          </x14:cfRule>
          <xm:sqref>U152</xm:sqref>
        </x14:conditionalFormatting>
        <x14:conditionalFormatting xmlns:xm="http://schemas.microsoft.com/office/excel/2006/main">
          <x14:cfRule type="expression" priority="52" id="{48570C69-1D18-854F-9D7F-1C324BB3D482}">
            <xm:f>U$49=Dane_referencyjne!$H$20</xm:f>
            <x14:dxf>
              <font>
                <color auto="1"/>
              </font>
              <fill>
                <patternFill>
                  <bgColor rgb="FF808080"/>
                </patternFill>
              </fill>
            </x14:dxf>
          </x14:cfRule>
          <xm:sqref>U157</xm:sqref>
        </x14:conditionalFormatting>
        <x14:conditionalFormatting xmlns:xm="http://schemas.microsoft.com/office/excel/2006/main">
          <x14:cfRule type="expression" priority="51" id="{59E625DB-226F-4E4D-AF95-9E17161F5933}">
            <xm:f>U$49=Dane_referencyjne!$H$20</xm:f>
            <x14:dxf>
              <font>
                <color auto="1"/>
              </font>
              <fill>
                <patternFill>
                  <bgColor rgb="FF808080"/>
                </patternFill>
              </fill>
            </x14:dxf>
          </x14:cfRule>
          <xm:sqref>U160</xm:sqref>
        </x14:conditionalFormatting>
        <x14:conditionalFormatting xmlns:xm="http://schemas.microsoft.com/office/excel/2006/main">
          <x14:cfRule type="expression" priority="50" id="{5E9A70EC-1A62-304B-9E52-6E87BE3BDC53}">
            <xm:f>U$49=Dane_referencyjne!$H$20</xm:f>
            <x14:dxf>
              <font>
                <color auto="1"/>
              </font>
              <fill>
                <patternFill>
                  <bgColor rgb="FF808080"/>
                </patternFill>
              </fill>
            </x14:dxf>
          </x14:cfRule>
          <xm:sqref>U165</xm:sqref>
        </x14:conditionalFormatting>
        <x14:conditionalFormatting xmlns:xm="http://schemas.microsoft.com/office/excel/2006/main">
          <x14:cfRule type="expression" priority="49" id="{7D87FAE6-F133-F840-B320-653F69DF6C1D}">
            <xm:f>U$49=Dane_referencyjne!$H$20</xm:f>
            <x14:dxf>
              <font>
                <color auto="1"/>
              </font>
              <fill>
                <patternFill>
                  <bgColor rgb="FF808080"/>
                </patternFill>
              </fill>
            </x14:dxf>
          </x14:cfRule>
          <xm:sqref>U168</xm:sqref>
        </x14:conditionalFormatting>
        <x14:conditionalFormatting xmlns:xm="http://schemas.microsoft.com/office/excel/2006/main">
          <x14:cfRule type="expression" priority="10" id="{5F4AF076-4C31-5F4B-84E3-BE2612B1DB22}">
            <xm:f>W$6=Dane_referencyjne!$H$7</xm:f>
            <x14:dxf>
              <font>
                <color auto="1"/>
              </font>
              <fill>
                <patternFill>
                  <bgColor theme="1" tint="0.499984740745262"/>
                </patternFill>
              </fill>
            </x14:dxf>
          </x14:cfRule>
          <x14:cfRule type="expression" priority="11" id="{FCF95AF3-CD92-ED45-8F92-9CFB7B2E5126}">
            <xm:f>W$20=Dane_referencyjne!$H$14</xm:f>
            <x14:dxf>
              <font>
                <color auto="1"/>
              </font>
              <fill>
                <patternFill>
                  <bgColor theme="1" tint="0.499984740745262"/>
                </patternFill>
              </fill>
            </x14:dxf>
          </x14:cfRule>
          <xm:sqref>W21</xm:sqref>
        </x14:conditionalFormatting>
        <x14:conditionalFormatting xmlns:xm="http://schemas.microsoft.com/office/excel/2006/main">
          <x14:cfRule type="expression" priority="1" id="{FC10CBDC-EE12-B647-A93D-2508B77B798E}">
            <xm:f>W$49=Dane_referencyjne!$H$21</xm:f>
            <x14:dxf>
              <font>
                <color auto="1"/>
              </font>
              <fill>
                <patternFill>
                  <bgColor theme="1" tint="0.499984740745262"/>
                </patternFill>
              </fill>
            </x14:dxf>
          </x14:cfRule>
          <xm:sqref>W51:W54</xm:sqref>
        </x14:conditionalFormatting>
        <x14:conditionalFormatting xmlns:xm="http://schemas.microsoft.com/office/excel/2006/main">
          <x14:cfRule type="expression" priority="41" id="{7A574187-5216-7A4D-A44B-CE992627036B}">
            <xm:f>W$49=Dane_referencyjne!$H$20</xm:f>
            <x14:dxf>
              <font>
                <color auto="1"/>
              </font>
              <fill>
                <patternFill>
                  <bgColor rgb="FF808080"/>
                </patternFill>
              </fill>
            </x14:dxf>
          </x14:cfRule>
          <xm:sqref>W133</xm:sqref>
        </x14:conditionalFormatting>
        <x14:conditionalFormatting xmlns:xm="http://schemas.microsoft.com/office/excel/2006/main">
          <x14:cfRule type="expression" priority="40" id="{4C03637D-C5FC-FC47-9DDD-D1E1BD4173A3}">
            <xm:f>W$49=Dane_referencyjne!$H$20</xm:f>
            <x14:dxf>
              <font>
                <color auto="1"/>
              </font>
              <fill>
                <patternFill>
                  <bgColor rgb="FF808080"/>
                </patternFill>
              </fill>
            </x14:dxf>
          </x14:cfRule>
          <xm:sqref>W136</xm:sqref>
        </x14:conditionalFormatting>
        <x14:conditionalFormatting xmlns:xm="http://schemas.microsoft.com/office/excel/2006/main">
          <x14:cfRule type="expression" priority="39" id="{FE328909-70D0-4040-B06C-E1C298BDC079}">
            <xm:f>W$49=Dane_referencyjne!$H$20</xm:f>
            <x14:dxf>
              <font>
                <color auto="1"/>
              </font>
              <fill>
                <patternFill>
                  <bgColor rgb="FF808080"/>
                </patternFill>
              </fill>
            </x14:dxf>
          </x14:cfRule>
          <xm:sqref>W141</xm:sqref>
        </x14:conditionalFormatting>
        <x14:conditionalFormatting xmlns:xm="http://schemas.microsoft.com/office/excel/2006/main">
          <x14:cfRule type="expression" priority="38" id="{EFF22FCB-BAB7-AB47-BFF2-B4C576F6314D}">
            <xm:f>W$49=Dane_referencyjne!$H$20</xm:f>
            <x14:dxf>
              <font>
                <color auto="1"/>
              </font>
              <fill>
                <patternFill>
                  <bgColor rgb="FF808080"/>
                </patternFill>
              </fill>
            </x14:dxf>
          </x14:cfRule>
          <xm:sqref>W144</xm:sqref>
        </x14:conditionalFormatting>
        <x14:conditionalFormatting xmlns:xm="http://schemas.microsoft.com/office/excel/2006/main">
          <x14:cfRule type="expression" priority="37" id="{963CE92C-3879-8745-AA19-BDAADF9BC601}">
            <xm:f>W$49=Dane_referencyjne!$H$20</xm:f>
            <x14:dxf>
              <font>
                <color auto="1"/>
              </font>
              <fill>
                <patternFill>
                  <bgColor rgb="FF808080"/>
                </patternFill>
              </fill>
            </x14:dxf>
          </x14:cfRule>
          <xm:sqref>W149</xm:sqref>
        </x14:conditionalFormatting>
        <x14:conditionalFormatting xmlns:xm="http://schemas.microsoft.com/office/excel/2006/main">
          <x14:cfRule type="expression" priority="36" id="{010D153E-C60B-CA4E-8E62-58D06F74824A}">
            <xm:f>W$49=Dane_referencyjne!$H$20</xm:f>
            <x14:dxf>
              <font>
                <color auto="1"/>
              </font>
              <fill>
                <patternFill>
                  <bgColor rgb="FF808080"/>
                </patternFill>
              </fill>
            </x14:dxf>
          </x14:cfRule>
          <xm:sqref>W152</xm:sqref>
        </x14:conditionalFormatting>
        <x14:conditionalFormatting xmlns:xm="http://schemas.microsoft.com/office/excel/2006/main">
          <x14:cfRule type="expression" priority="35" id="{700D006E-CFD0-0A4F-AE2A-F6956E0E67FC}">
            <xm:f>W$49=Dane_referencyjne!$H$20</xm:f>
            <x14:dxf>
              <font>
                <color auto="1"/>
              </font>
              <fill>
                <patternFill>
                  <bgColor rgb="FF808080"/>
                </patternFill>
              </fill>
            </x14:dxf>
          </x14:cfRule>
          <xm:sqref>W157</xm:sqref>
        </x14:conditionalFormatting>
        <x14:conditionalFormatting xmlns:xm="http://schemas.microsoft.com/office/excel/2006/main">
          <x14:cfRule type="expression" priority="34" id="{4B18C894-9DA3-5C43-8CDE-22A005628689}">
            <xm:f>W$49=Dane_referencyjne!$H$20</xm:f>
            <x14:dxf>
              <font>
                <color auto="1"/>
              </font>
              <fill>
                <patternFill>
                  <bgColor rgb="FF808080"/>
                </patternFill>
              </fill>
            </x14:dxf>
          </x14:cfRule>
          <xm:sqref>W160</xm:sqref>
        </x14:conditionalFormatting>
        <x14:conditionalFormatting xmlns:xm="http://schemas.microsoft.com/office/excel/2006/main">
          <x14:cfRule type="expression" priority="33" id="{78597AB8-0B32-2F48-8DE9-D8E0B84455EE}">
            <xm:f>W$49=Dane_referencyjne!$H$20</xm:f>
            <x14:dxf>
              <font>
                <color auto="1"/>
              </font>
              <fill>
                <patternFill>
                  <bgColor rgb="FF808080"/>
                </patternFill>
              </fill>
            </x14:dxf>
          </x14:cfRule>
          <xm:sqref>W165</xm:sqref>
        </x14:conditionalFormatting>
        <x14:conditionalFormatting xmlns:xm="http://schemas.microsoft.com/office/excel/2006/main">
          <x14:cfRule type="expression" priority="32" id="{544FCF99-A3D1-6E4F-9B86-8D5E8AFDC566}">
            <xm:f>W$49=Dane_referencyjne!$H$20</xm:f>
            <x14:dxf>
              <font>
                <color auto="1"/>
              </font>
              <fill>
                <patternFill>
                  <bgColor rgb="FF808080"/>
                </patternFill>
              </fill>
            </x14:dxf>
          </x14:cfRule>
          <xm:sqref>W168</xm:sqref>
        </x14:conditionalFormatting>
      </x14:conditionalFormattings>
    </ext>
    <ext xmlns:x14="http://schemas.microsoft.com/office/spreadsheetml/2009/9/main" uri="{CCE6A557-97BC-4b89-ADB6-D9C93CAAB3DF}">
      <x14:dataValidations xmlns:xm="http://schemas.microsoft.com/office/excel/2006/main" count="4">
        <x14:dataValidation type="list" operator="equal" allowBlank="1" showErrorMessage="1" xr:uid="{00000000-0002-0000-0100-000000000000}">
          <x14:formula1>
            <xm:f>Dane_referencyjne!$H$5:$H$7</xm:f>
          </x14:formula1>
          <xm:sqref>E6 U6 S6 G6 I6 K6 M6 O6 Q6 W6</xm:sqref>
        </x14:dataValidation>
        <x14:dataValidation type="list" allowBlank="1" showInputMessage="1" showErrorMessage="1" xr:uid="{00000000-0002-0000-0100-000001000000}">
          <x14:formula1>
            <xm:f>Dane_referencyjne!$H$12:$H$14</xm:f>
          </x14:formula1>
          <xm:sqref>E20 U20 G20 I20 K20 M20 O20 Q20 S20 W20</xm:sqref>
        </x14:dataValidation>
        <x14:dataValidation type="list" allowBlank="1" showInputMessage="1" showErrorMessage="1" xr:uid="{00000000-0002-0000-0100-000002000000}">
          <x14:formula1>
            <xm:f>Dane_referencyjne!$H$19:$H$21</xm:f>
          </x14:formula1>
          <xm:sqref>E49 U49 G49 I49 K49 M49 O49 Q49 S49 W49</xm:sqref>
        </x14:dataValidation>
        <x14:dataValidation type="list" operator="equal" allowBlank="1" showErrorMessage="1" xr:uid="{00000000-0002-0000-0100-000003000000}">
          <x14:formula1>
            <xm:f>Dane_referencyjne!$B$5:$B$33</xm:f>
          </x14:formula1>
          <x14:formula2>
            <xm:f>0</xm:f>
          </x14:formula2>
          <xm:sqref>E11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NB104"/>
  <sheetViews>
    <sheetView topLeftCell="A43" zoomScaleNormal="100" workbookViewId="0">
      <selection activeCell="C101" sqref="C101"/>
    </sheetView>
  </sheetViews>
  <sheetFormatPr defaultColWidth="8.90625" defaultRowHeight="13.8" outlineLevelRow="1" outlineLevelCol="1" x14ac:dyDescent="0.25"/>
  <cols>
    <col min="1" max="2" width="3.90625" style="1" customWidth="1"/>
    <col min="3" max="3" width="74.36328125" style="1" customWidth="1"/>
    <col min="4" max="4" width="12" style="1" customWidth="1"/>
    <col min="5" max="5" width="25.08984375" style="183" customWidth="1"/>
    <col min="6" max="6" width="5.36328125" style="1" customWidth="1"/>
    <col min="7" max="7" width="25.08984375" style="183" customWidth="1"/>
    <col min="8" max="8" width="5.36328125" style="1" customWidth="1" outlineLevel="1"/>
    <col min="9" max="9" width="25.08984375" style="183" customWidth="1" outlineLevel="1"/>
    <col min="10" max="10" width="5.36328125" style="1" customWidth="1" outlineLevel="1"/>
    <col min="11" max="11" width="25.08984375" style="183" customWidth="1" outlineLevel="1"/>
    <col min="12" max="12" width="5.36328125" style="1" customWidth="1" outlineLevel="1"/>
    <col min="13" max="13" width="25.08984375" style="183" customWidth="1" outlineLevel="1"/>
    <col min="14" max="14" width="5.36328125" style="1" customWidth="1" outlineLevel="1"/>
    <col min="15" max="15" width="25.08984375" style="183" customWidth="1" outlineLevel="1"/>
    <col min="16" max="16" width="5.36328125" style="1" customWidth="1" outlineLevel="1"/>
    <col min="17" max="17" width="25.08984375" style="183" customWidth="1" outlineLevel="1"/>
    <col min="18" max="18" width="5.36328125" style="1" customWidth="1" outlineLevel="1"/>
    <col min="19" max="19" width="25.08984375" style="183" customWidth="1" outlineLevel="1"/>
    <col min="20" max="20" width="5.36328125" style="1" customWidth="1" outlineLevel="1"/>
    <col min="21" max="21" width="25.08984375" style="183" customWidth="1" outlineLevel="1"/>
    <col min="22" max="22" width="5.36328125" style="1" customWidth="1" outlineLevel="1"/>
    <col min="23" max="23" width="25.08984375" style="183" customWidth="1" outlineLevel="1"/>
    <col min="24" max="24" width="5" style="1" customWidth="1"/>
    <col min="25" max="25" width="4.453125" style="1" customWidth="1"/>
    <col min="26" max="1042" width="10.6328125" style="1" customWidth="1"/>
  </cols>
  <sheetData>
    <row r="1" spans="1:1042" s="72" customFormat="1" ht="45.15" customHeight="1" x14ac:dyDescent="0.2">
      <c r="B1" s="73" t="s">
        <v>168</v>
      </c>
      <c r="C1" s="73"/>
      <c r="E1" s="182"/>
      <c r="G1" s="182"/>
      <c r="I1" s="182"/>
      <c r="K1" s="182"/>
      <c r="M1" s="182"/>
      <c r="O1" s="182"/>
      <c r="Q1" s="182"/>
      <c r="S1" s="182"/>
      <c r="U1" s="182"/>
      <c r="W1" s="182"/>
    </row>
    <row r="6" spans="1:1042" ht="15.6" x14ac:dyDescent="0.25">
      <c r="B6" s="210" t="s">
        <v>169</v>
      </c>
      <c r="C6" s="210"/>
      <c r="D6" s="211"/>
      <c r="E6" s="212"/>
      <c r="F6" s="213"/>
      <c r="G6" s="212"/>
      <c r="H6" s="213"/>
      <c r="I6" s="212"/>
      <c r="J6" s="213"/>
      <c r="K6" s="212"/>
      <c r="L6" s="213"/>
      <c r="M6" s="212"/>
      <c r="N6" s="213"/>
      <c r="O6" s="212"/>
      <c r="P6" s="213"/>
      <c r="Q6" s="212"/>
      <c r="R6" s="213"/>
      <c r="S6" s="212"/>
      <c r="T6" s="213"/>
      <c r="U6" s="212"/>
      <c r="V6" s="213"/>
      <c r="W6" s="212"/>
      <c r="X6" s="214"/>
    </row>
    <row r="7" spans="1:1042" x14ac:dyDescent="0.25">
      <c r="B7" s="75"/>
      <c r="C7" s="208"/>
      <c r="D7" s="27"/>
      <c r="E7" s="184"/>
      <c r="F7" s="20"/>
      <c r="G7" s="184"/>
      <c r="H7" s="20"/>
      <c r="I7" s="184"/>
      <c r="J7" s="20"/>
      <c r="K7" s="184"/>
      <c r="L7" s="20"/>
      <c r="M7" s="184"/>
      <c r="N7" s="20"/>
      <c r="O7" s="184"/>
      <c r="P7" s="20"/>
      <c r="Q7" s="184"/>
      <c r="R7" s="20"/>
      <c r="S7" s="184"/>
      <c r="T7" s="20"/>
      <c r="U7" s="184"/>
      <c r="V7" s="20"/>
      <c r="W7" s="184"/>
      <c r="X7" s="76"/>
    </row>
    <row r="8" spans="1:1042" x14ac:dyDescent="0.25">
      <c r="B8" s="75"/>
      <c r="C8" s="197" t="s">
        <v>170</v>
      </c>
      <c r="D8" s="27"/>
      <c r="E8" s="184"/>
      <c r="F8" s="20"/>
      <c r="G8" s="184"/>
      <c r="H8" s="20"/>
      <c r="I8" s="184"/>
      <c r="J8" s="20"/>
      <c r="K8" s="184"/>
      <c r="L8" s="20"/>
      <c r="M8" s="184"/>
      <c r="N8" s="20"/>
      <c r="O8" s="184"/>
      <c r="P8" s="20"/>
      <c r="Q8" s="184"/>
      <c r="R8" s="20"/>
      <c r="S8" s="184"/>
      <c r="T8" s="20"/>
      <c r="U8" s="184"/>
      <c r="V8" s="20"/>
      <c r="W8" s="184"/>
      <c r="X8" s="76"/>
    </row>
    <row r="9" spans="1:1042" ht="14.4" x14ac:dyDescent="0.25">
      <c r="B9" s="77"/>
      <c r="C9" s="20" t="s">
        <v>171</v>
      </c>
      <c r="D9" s="27"/>
      <c r="E9" s="186" t="str">
        <f>LCC_Dane_wejściowe_Wyniki!E6</f>
        <v>[KLIKNIJ, ABY WYBRAĆ]</v>
      </c>
      <c r="F9" s="78"/>
      <c r="G9" s="186" t="str">
        <f>LCC_Dane_wejściowe_Wyniki!G6</f>
        <v>[KLIKNIJ, ABY WYBRAĆ]</v>
      </c>
      <c r="H9" s="78"/>
      <c r="I9" s="186" t="str">
        <f>LCC_Dane_wejściowe_Wyniki!I6</f>
        <v>[KLIKNIJ, ABY WYBRAĆ]</v>
      </c>
      <c r="J9" s="78"/>
      <c r="K9" s="186" t="str">
        <f>LCC_Dane_wejściowe_Wyniki!K6</f>
        <v>[KLIKNIJ, ABY WYBRAĆ]</v>
      </c>
      <c r="L9" s="78"/>
      <c r="M9" s="186" t="str">
        <f>LCC_Dane_wejściowe_Wyniki!M6</f>
        <v>[KLIKNIJ, ABY WYBRAĆ]</v>
      </c>
      <c r="N9" s="78"/>
      <c r="O9" s="186" t="str">
        <f>LCC_Dane_wejściowe_Wyniki!O6</f>
        <v>[KLIKNIJ, ABY WYBRAĆ]</v>
      </c>
      <c r="P9" s="78"/>
      <c r="Q9" s="186" t="str">
        <f>LCC_Dane_wejściowe_Wyniki!Q6</f>
        <v>[KLIKNIJ, ABY WYBRAĆ]</v>
      </c>
      <c r="R9" s="78"/>
      <c r="S9" s="186" t="str">
        <f>LCC_Dane_wejściowe_Wyniki!S6</f>
        <v>[KLIKNIJ, ABY WYBRAĆ]</v>
      </c>
      <c r="T9" s="78"/>
      <c r="U9" s="186" t="str">
        <f>LCC_Dane_wejściowe_Wyniki!U6</f>
        <v>[KLIKNIJ, ABY WYBRAĆ]</v>
      </c>
      <c r="V9" s="78"/>
      <c r="W9" s="186" t="str">
        <f>LCC_Dane_wejściowe_Wyniki!W6</f>
        <v>[KLIKNIJ, ABY WYBRAĆ]</v>
      </c>
      <c r="X9" s="76"/>
    </row>
    <row r="10" spans="1:1042" ht="14.4" x14ac:dyDescent="0.25">
      <c r="B10" s="77"/>
      <c r="C10" s="20" t="s">
        <v>172</v>
      </c>
      <c r="D10" s="27"/>
      <c r="E10" s="186">
        <f>LCC_Dane_wejściowe_Wyniki!E7</f>
        <v>0</v>
      </c>
      <c r="F10" s="78"/>
      <c r="G10" s="186">
        <f>LCC_Dane_wejściowe_Wyniki!G7</f>
        <v>0</v>
      </c>
      <c r="H10" s="78"/>
      <c r="I10" s="186">
        <f>LCC_Dane_wejściowe_Wyniki!I7</f>
        <v>0</v>
      </c>
      <c r="J10" s="78"/>
      <c r="K10" s="186">
        <f>LCC_Dane_wejściowe_Wyniki!K7</f>
        <v>0</v>
      </c>
      <c r="L10" s="78"/>
      <c r="M10" s="186">
        <f>LCC_Dane_wejściowe_Wyniki!M7</f>
        <v>0</v>
      </c>
      <c r="N10" s="78"/>
      <c r="O10" s="186">
        <f>LCC_Dane_wejściowe_Wyniki!O7</f>
        <v>0</v>
      </c>
      <c r="P10" s="78"/>
      <c r="Q10" s="186">
        <f>LCC_Dane_wejściowe_Wyniki!Q7</f>
        <v>0</v>
      </c>
      <c r="R10" s="78"/>
      <c r="S10" s="186">
        <f>LCC_Dane_wejściowe_Wyniki!S7</f>
        <v>0</v>
      </c>
      <c r="T10" s="78"/>
      <c r="U10" s="186">
        <f>LCC_Dane_wejściowe_Wyniki!U7</f>
        <v>0</v>
      </c>
      <c r="V10" s="78"/>
      <c r="W10" s="186">
        <f>LCC_Dane_wejściowe_Wyniki!W7</f>
        <v>0</v>
      </c>
      <c r="X10" s="76"/>
    </row>
    <row r="11" spans="1:1042" ht="14.4" x14ac:dyDescent="0.25">
      <c r="B11" s="77"/>
      <c r="C11" s="20" t="s">
        <v>173</v>
      </c>
      <c r="D11" s="27" t="s">
        <v>100</v>
      </c>
      <c r="E11" s="186">
        <f>LCC_Dane_wejściowe_Wyniki!E8</f>
        <v>0</v>
      </c>
      <c r="F11" s="78"/>
      <c r="G11" s="186">
        <f>LCC_Dane_wejściowe_Wyniki!G8</f>
        <v>0</v>
      </c>
      <c r="H11" s="78"/>
      <c r="I11" s="186">
        <f>LCC_Dane_wejściowe_Wyniki!I8</f>
        <v>0</v>
      </c>
      <c r="J11" s="78"/>
      <c r="K11" s="186">
        <f>LCC_Dane_wejściowe_Wyniki!K8</f>
        <v>0</v>
      </c>
      <c r="L11" s="78"/>
      <c r="M11" s="186">
        <f>LCC_Dane_wejściowe_Wyniki!M8</f>
        <v>0</v>
      </c>
      <c r="N11" s="78"/>
      <c r="O11" s="186">
        <f>LCC_Dane_wejściowe_Wyniki!O8</f>
        <v>0</v>
      </c>
      <c r="P11" s="78"/>
      <c r="Q11" s="186">
        <f>LCC_Dane_wejściowe_Wyniki!Q8</f>
        <v>0</v>
      </c>
      <c r="R11" s="78"/>
      <c r="S11" s="186">
        <f>LCC_Dane_wejściowe_Wyniki!S8</f>
        <v>0</v>
      </c>
      <c r="T11" s="78"/>
      <c r="U11" s="186">
        <f>LCC_Dane_wejściowe_Wyniki!U8</f>
        <v>0</v>
      </c>
      <c r="V11" s="78"/>
      <c r="W11" s="186">
        <f>LCC_Dane_wejściowe_Wyniki!W8</f>
        <v>0</v>
      </c>
      <c r="X11" s="76"/>
    </row>
    <row r="12" spans="1:1042" x14ac:dyDescent="0.25">
      <c r="B12" s="75"/>
      <c r="C12" s="197"/>
      <c r="D12" s="27"/>
      <c r="E12" s="184"/>
      <c r="F12" s="20"/>
      <c r="G12" s="184"/>
      <c r="H12" s="20"/>
      <c r="I12" s="184"/>
      <c r="J12" s="20"/>
      <c r="K12" s="184"/>
      <c r="L12" s="20"/>
      <c r="M12" s="184"/>
      <c r="N12" s="20"/>
      <c r="O12" s="184"/>
      <c r="P12" s="20"/>
      <c r="Q12" s="184"/>
      <c r="R12" s="20"/>
      <c r="S12" s="184"/>
      <c r="T12" s="20"/>
      <c r="U12" s="184"/>
      <c r="V12" s="20"/>
      <c r="W12" s="184"/>
      <c r="X12" s="76"/>
    </row>
    <row r="13" spans="1:1042" s="194" customFormat="1" x14ac:dyDescent="0.25">
      <c r="A13" s="2"/>
      <c r="B13" s="191"/>
      <c r="C13" s="37" t="s">
        <v>174</v>
      </c>
      <c r="D13" s="38"/>
      <c r="E13" s="192"/>
      <c r="F13" s="108"/>
      <c r="G13" s="144" t="str">
        <f>IF($E13="","",$E13)</f>
        <v/>
      </c>
      <c r="H13" s="108"/>
      <c r="I13" s="144" t="str">
        <f>IF($E13="","",$E13)</f>
        <v/>
      </c>
      <c r="J13" s="108"/>
      <c r="K13" s="144" t="str">
        <f>IF($E13="","",$E13)</f>
        <v/>
      </c>
      <c r="L13" s="108"/>
      <c r="M13" s="144" t="str">
        <f>IF($E13="","",$E13)</f>
        <v/>
      </c>
      <c r="N13" s="108"/>
      <c r="O13" s="144" t="str">
        <f>IF($E13="","",$E13)</f>
        <v/>
      </c>
      <c r="P13" s="108"/>
      <c r="Q13" s="144" t="str">
        <f>IF($E13="","",$E13)</f>
        <v/>
      </c>
      <c r="R13" s="108"/>
      <c r="S13" s="144" t="str">
        <f>IF($E13="","",$E13)</f>
        <v/>
      </c>
      <c r="T13" s="108"/>
      <c r="U13" s="144" t="str">
        <f>IF($E13="","",$E13)</f>
        <v/>
      </c>
      <c r="V13" s="108"/>
      <c r="W13" s="144" t="str">
        <f>IF($E13="","",$E13)</f>
        <v/>
      </c>
      <c r="X13" s="193"/>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2"/>
      <c r="SN13" s="2"/>
      <c r="SO13" s="2"/>
      <c r="SP13" s="2"/>
      <c r="SQ13" s="2"/>
      <c r="SR13" s="2"/>
      <c r="SS13" s="2"/>
      <c r="ST13" s="2"/>
      <c r="SU13" s="2"/>
      <c r="SV13" s="2"/>
      <c r="SW13" s="2"/>
      <c r="SX13" s="2"/>
      <c r="SY13" s="2"/>
      <c r="SZ13" s="2"/>
      <c r="TA13" s="2"/>
      <c r="TB13" s="2"/>
      <c r="TC13" s="2"/>
      <c r="TD13" s="2"/>
      <c r="TE13" s="2"/>
      <c r="TF13" s="2"/>
      <c r="TG13" s="2"/>
      <c r="TH13" s="2"/>
      <c r="TI13" s="2"/>
      <c r="TJ13" s="2"/>
      <c r="TK13" s="2"/>
      <c r="TL13" s="2"/>
      <c r="TM13" s="2"/>
      <c r="TN13" s="2"/>
      <c r="TO13" s="2"/>
      <c r="TP13" s="2"/>
      <c r="TQ13" s="2"/>
      <c r="TR13" s="2"/>
      <c r="TS13" s="2"/>
      <c r="TT13" s="2"/>
      <c r="TU13" s="2"/>
      <c r="TV13" s="2"/>
      <c r="TW13" s="2"/>
      <c r="TX13" s="2"/>
      <c r="TY13" s="2"/>
      <c r="TZ13" s="2"/>
      <c r="UA13" s="2"/>
      <c r="UB13" s="2"/>
      <c r="UC13" s="2"/>
      <c r="UD13" s="2"/>
      <c r="UE13" s="2"/>
      <c r="UF13" s="2"/>
      <c r="UG13" s="2"/>
      <c r="UH13" s="2"/>
      <c r="UI13" s="2"/>
      <c r="UJ13" s="2"/>
      <c r="UK13" s="2"/>
      <c r="UL13" s="2"/>
      <c r="UM13" s="2"/>
      <c r="UN13" s="2"/>
      <c r="UO13" s="2"/>
      <c r="UP13" s="2"/>
      <c r="UQ13" s="2"/>
      <c r="UR13" s="2"/>
      <c r="US13" s="2"/>
      <c r="UT13" s="2"/>
      <c r="UU13" s="2"/>
      <c r="UV13" s="2"/>
      <c r="UW13" s="2"/>
      <c r="UX13" s="2"/>
      <c r="UY13" s="2"/>
      <c r="UZ13" s="2"/>
      <c r="VA13" s="2"/>
      <c r="VB13" s="2"/>
      <c r="VC13" s="2"/>
      <c r="VD13" s="2"/>
      <c r="VE13" s="2"/>
      <c r="VF13" s="2"/>
      <c r="VG13" s="2"/>
      <c r="VH13" s="2"/>
      <c r="VI13" s="2"/>
      <c r="VJ13" s="2"/>
      <c r="VK13" s="2"/>
      <c r="VL13" s="2"/>
      <c r="VM13" s="2"/>
      <c r="VN13" s="2"/>
      <c r="VO13" s="2"/>
      <c r="VP13" s="2"/>
      <c r="VQ13" s="2"/>
      <c r="VR13" s="2"/>
      <c r="VS13" s="2"/>
      <c r="VT13" s="2"/>
      <c r="VU13" s="2"/>
      <c r="VV13" s="2"/>
      <c r="VW13" s="2"/>
      <c r="VX13" s="2"/>
      <c r="VY13" s="2"/>
      <c r="VZ13" s="2"/>
      <c r="WA13" s="2"/>
      <c r="WB13" s="2"/>
      <c r="WC13" s="2"/>
      <c r="WD13" s="2"/>
      <c r="WE13" s="2"/>
      <c r="WF13" s="2"/>
      <c r="WG13" s="2"/>
      <c r="WH13" s="2"/>
      <c r="WI13" s="2"/>
      <c r="WJ13" s="2"/>
      <c r="WK13" s="2"/>
      <c r="WL13" s="2"/>
      <c r="WM13" s="2"/>
      <c r="WN13" s="2"/>
      <c r="WO13" s="2"/>
      <c r="WP13" s="2"/>
      <c r="WQ13" s="2"/>
      <c r="WR13" s="2"/>
      <c r="WS13" s="2"/>
      <c r="WT13" s="2"/>
      <c r="WU13" s="2"/>
      <c r="WV13" s="2"/>
      <c r="WW13" s="2"/>
      <c r="WX13" s="2"/>
      <c r="WY13" s="2"/>
      <c r="WZ13" s="2"/>
      <c r="XA13" s="2"/>
      <c r="XB13" s="2"/>
      <c r="XC13" s="2"/>
      <c r="XD13" s="2"/>
      <c r="XE13" s="2"/>
      <c r="XF13" s="2"/>
      <c r="XG13" s="2"/>
      <c r="XH13" s="2"/>
      <c r="XI13" s="2"/>
      <c r="XJ13" s="2"/>
      <c r="XK13" s="2"/>
      <c r="XL13" s="2"/>
      <c r="XM13" s="2"/>
      <c r="XN13" s="2"/>
      <c r="XO13" s="2"/>
      <c r="XP13" s="2"/>
      <c r="XQ13" s="2"/>
      <c r="XR13" s="2"/>
      <c r="XS13" s="2"/>
      <c r="XT13" s="2"/>
      <c r="XU13" s="2"/>
      <c r="XV13" s="2"/>
      <c r="XW13" s="2"/>
      <c r="XX13" s="2"/>
      <c r="XY13" s="2"/>
      <c r="XZ13" s="2"/>
      <c r="YA13" s="2"/>
      <c r="YB13" s="2"/>
      <c r="YC13" s="2"/>
      <c r="YD13" s="2"/>
      <c r="YE13" s="2"/>
      <c r="YF13" s="2"/>
      <c r="YG13" s="2"/>
      <c r="YH13" s="2"/>
      <c r="YI13" s="2"/>
      <c r="YJ13" s="2"/>
      <c r="YK13" s="2"/>
      <c r="YL13" s="2"/>
      <c r="YM13" s="2"/>
      <c r="YN13" s="2"/>
      <c r="YO13" s="2"/>
      <c r="YP13" s="2"/>
      <c r="YQ13" s="2"/>
      <c r="YR13" s="2"/>
      <c r="YS13" s="2"/>
      <c r="YT13" s="2"/>
      <c r="YU13" s="2"/>
      <c r="YV13" s="2"/>
      <c r="YW13" s="2"/>
      <c r="YX13" s="2"/>
      <c r="YY13" s="2"/>
      <c r="YZ13" s="2"/>
      <c r="ZA13" s="2"/>
      <c r="ZB13" s="2"/>
      <c r="ZC13" s="2"/>
      <c r="ZD13" s="2"/>
      <c r="ZE13" s="2"/>
      <c r="ZF13" s="2"/>
      <c r="ZG13" s="2"/>
      <c r="ZH13" s="2"/>
      <c r="ZI13" s="2"/>
      <c r="ZJ13" s="2"/>
      <c r="ZK13" s="2"/>
      <c r="ZL13" s="2"/>
      <c r="ZM13" s="2"/>
      <c r="ZN13" s="2"/>
      <c r="ZO13" s="2"/>
      <c r="ZP13" s="2"/>
      <c r="ZQ13" s="2"/>
      <c r="ZR13" s="2"/>
      <c r="ZS13" s="2"/>
      <c r="ZT13" s="2"/>
      <c r="ZU13" s="2"/>
      <c r="ZV13" s="2"/>
      <c r="ZW13" s="2"/>
      <c r="ZX13" s="2"/>
      <c r="ZY13" s="2"/>
      <c r="ZZ13" s="2"/>
      <c r="AAA13" s="2"/>
      <c r="AAB13" s="2"/>
      <c r="AAC13" s="2"/>
      <c r="AAD13" s="2"/>
      <c r="AAE13" s="2"/>
      <c r="AAF13" s="2"/>
      <c r="AAG13" s="2"/>
      <c r="AAH13" s="2"/>
      <c r="AAI13" s="2"/>
      <c r="AAJ13" s="2"/>
      <c r="AAK13" s="2"/>
      <c r="AAL13" s="2"/>
      <c r="AAM13" s="2"/>
      <c r="AAN13" s="2"/>
      <c r="AAO13" s="2"/>
      <c r="AAP13" s="2"/>
      <c r="AAQ13" s="2"/>
      <c r="AAR13" s="2"/>
      <c r="AAS13" s="2"/>
      <c r="AAT13" s="2"/>
      <c r="AAU13" s="2"/>
      <c r="AAV13" s="2"/>
      <c r="AAW13" s="2"/>
      <c r="AAX13" s="2"/>
      <c r="AAY13" s="2"/>
      <c r="AAZ13" s="2"/>
      <c r="ABA13" s="2"/>
      <c r="ABB13" s="2"/>
      <c r="ABC13" s="2"/>
      <c r="ABD13" s="2"/>
      <c r="ABE13" s="2"/>
      <c r="ABF13" s="2"/>
      <c r="ABG13" s="2"/>
      <c r="ABH13" s="2"/>
      <c r="ABI13" s="2"/>
      <c r="ABJ13" s="2"/>
      <c r="ABK13" s="2"/>
      <c r="ABL13" s="2"/>
      <c r="ABM13" s="2"/>
      <c r="ABN13" s="2"/>
      <c r="ABO13" s="2"/>
      <c r="ABP13" s="2"/>
      <c r="ABQ13" s="2"/>
      <c r="ABR13" s="2"/>
      <c r="ABS13" s="2"/>
      <c r="ABT13" s="2"/>
      <c r="ABU13" s="2"/>
      <c r="ABV13" s="2"/>
      <c r="ABW13" s="2"/>
      <c r="ABX13" s="2"/>
      <c r="ABY13" s="2"/>
      <c r="ABZ13" s="2"/>
      <c r="ACA13" s="2"/>
      <c r="ACB13" s="2"/>
      <c r="ACC13" s="2"/>
      <c r="ACD13" s="2"/>
      <c r="ACE13" s="2"/>
      <c r="ACF13" s="2"/>
      <c r="ACG13" s="2"/>
      <c r="ACH13" s="2"/>
      <c r="ACI13" s="2"/>
      <c r="ACJ13" s="2"/>
      <c r="ACK13" s="2"/>
      <c r="ACL13" s="2"/>
      <c r="ACM13" s="2"/>
      <c r="ACN13" s="2"/>
      <c r="ACO13" s="2"/>
      <c r="ACP13" s="2"/>
      <c r="ACQ13" s="2"/>
      <c r="ACR13" s="2"/>
      <c r="ACS13" s="2"/>
      <c r="ACT13" s="2"/>
      <c r="ACU13" s="2"/>
      <c r="ACV13" s="2"/>
      <c r="ACW13" s="2"/>
      <c r="ACX13" s="2"/>
      <c r="ACY13" s="2"/>
      <c r="ACZ13" s="2"/>
      <c r="ADA13" s="2"/>
      <c r="ADB13" s="2"/>
      <c r="ADC13" s="2"/>
      <c r="ADD13" s="2"/>
      <c r="ADE13" s="2"/>
      <c r="ADF13" s="2"/>
      <c r="ADG13" s="2"/>
      <c r="ADH13" s="2"/>
      <c r="ADI13" s="2"/>
      <c r="ADJ13" s="2"/>
      <c r="ADK13" s="2"/>
      <c r="ADL13" s="2"/>
      <c r="ADM13" s="2"/>
      <c r="ADN13" s="2"/>
      <c r="ADO13" s="2"/>
      <c r="ADP13" s="2"/>
      <c r="ADQ13" s="2"/>
      <c r="ADR13" s="2"/>
      <c r="ADS13" s="2"/>
      <c r="ADT13" s="2"/>
      <c r="ADU13" s="2"/>
      <c r="ADV13" s="2"/>
      <c r="ADW13" s="2"/>
      <c r="ADX13" s="2"/>
      <c r="ADY13" s="2"/>
      <c r="ADZ13" s="2"/>
      <c r="AEA13" s="2"/>
      <c r="AEB13" s="2"/>
      <c r="AEC13" s="2"/>
      <c r="AED13" s="2"/>
      <c r="AEE13" s="2"/>
      <c r="AEF13" s="2"/>
      <c r="AEG13" s="2"/>
      <c r="AEH13" s="2"/>
      <c r="AEI13" s="2"/>
      <c r="AEJ13" s="2"/>
      <c r="AEK13" s="2"/>
      <c r="AEL13" s="2"/>
      <c r="AEM13" s="2"/>
      <c r="AEN13" s="2"/>
      <c r="AEO13" s="2"/>
      <c r="AEP13" s="2"/>
      <c r="AEQ13" s="2"/>
      <c r="AER13" s="2"/>
      <c r="AES13" s="2"/>
      <c r="AET13" s="2"/>
      <c r="AEU13" s="2"/>
      <c r="AEV13" s="2"/>
      <c r="AEW13" s="2"/>
      <c r="AEX13" s="2"/>
      <c r="AEY13" s="2"/>
      <c r="AEZ13" s="2"/>
      <c r="AFA13" s="2"/>
      <c r="AFB13" s="2"/>
      <c r="AFC13" s="2"/>
      <c r="AFD13" s="2"/>
      <c r="AFE13" s="2"/>
      <c r="AFF13" s="2"/>
      <c r="AFG13" s="2"/>
      <c r="AFH13" s="2"/>
      <c r="AFI13" s="2"/>
      <c r="AFJ13" s="2"/>
      <c r="AFK13" s="2"/>
      <c r="AFL13" s="2"/>
      <c r="AFM13" s="2"/>
      <c r="AFN13" s="2"/>
      <c r="AFO13" s="2"/>
      <c r="AFP13" s="2"/>
      <c r="AFQ13" s="2"/>
      <c r="AFR13" s="2"/>
      <c r="AFS13" s="2"/>
      <c r="AFT13" s="2"/>
      <c r="AFU13" s="2"/>
      <c r="AFV13" s="2"/>
      <c r="AFW13" s="2"/>
      <c r="AFX13" s="2"/>
      <c r="AFY13" s="2"/>
      <c r="AFZ13" s="2"/>
      <c r="AGA13" s="2"/>
      <c r="AGB13" s="2"/>
      <c r="AGC13" s="2"/>
      <c r="AGD13" s="2"/>
      <c r="AGE13" s="2"/>
      <c r="AGF13" s="2"/>
      <c r="AGG13" s="2"/>
      <c r="AGH13" s="2"/>
      <c r="AGI13" s="2"/>
      <c r="AGJ13" s="2"/>
      <c r="AGK13" s="2"/>
      <c r="AGL13" s="2"/>
      <c r="AGM13" s="2"/>
      <c r="AGN13" s="2"/>
      <c r="AGO13" s="2"/>
      <c r="AGP13" s="2"/>
      <c r="AGQ13" s="2"/>
      <c r="AGR13" s="2"/>
      <c r="AGS13" s="2"/>
      <c r="AGT13" s="2"/>
      <c r="AGU13" s="2"/>
      <c r="AGV13" s="2"/>
      <c r="AGW13" s="2"/>
      <c r="AGX13" s="2"/>
      <c r="AGY13" s="2"/>
      <c r="AGZ13" s="2"/>
      <c r="AHA13" s="2"/>
      <c r="AHB13" s="2"/>
      <c r="AHC13" s="2"/>
      <c r="AHD13" s="2"/>
      <c r="AHE13" s="2"/>
      <c r="AHF13" s="2"/>
      <c r="AHG13" s="2"/>
      <c r="AHH13" s="2"/>
      <c r="AHI13" s="2"/>
      <c r="AHJ13" s="2"/>
      <c r="AHK13" s="2"/>
      <c r="AHL13" s="2"/>
      <c r="AHM13" s="2"/>
      <c r="AHN13" s="2"/>
      <c r="AHO13" s="2"/>
      <c r="AHP13" s="2"/>
      <c r="AHQ13" s="2"/>
      <c r="AHR13" s="2"/>
      <c r="AHS13" s="2"/>
      <c r="AHT13" s="2"/>
      <c r="AHU13" s="2"/>
      <c r="AHV13" s="2"/>
      <c r="AHW13" s="2"/>
      <c r="AHX13" s="2"/>
      <c r="AHY13" s="2"/>
      <c r="AHZ13" s="2"/>
      <c r="AIA13" s="2"/>
      <c r="AIB13" s="2"/>
      <c r="AIC13" s="2"/>
      <c r="AID13" s="2"/>
      <c r="AIE13" s="2"/>
      <c r="AIF13" s="2"/>
      <c r="AIG13" s="2"/>
      <c r="AIH13" s="2"/>
      <c r="AII13" s="2"/>
      <c r="AIJ13" s="2"/>
      <c r="AIK13" s="2"/>
      <c r="AIL13" s="2"/>
      <c r="AIM13" s="2"/>
      <c r="AIN13" s="2"/>
      <c r="AIO13" s="2"/>
      <c r="AIP13" s="2"/>
      <c r="AIQ13" s="2"/>
      <c r="AIR13" s="2"/>
      <c r="AIS13" s="2"/>
      <c r="AIT13" s="2"/>
      <c r="AIU13" s="2"/>
      <c r="AIV13" s="2"/>
      <c r="AIW13" s="2"/>
      <c r="AIX13" s="2"/>
      <c r="AIY13" s="2"/>
      <c r="AIZ13" s="2"/>
      <c r="AJA13" s="2"/>
      <c r="AJB13" s="2"/>
      <c r="AJC13" s="2"/>
      <c r="AJD13" s="2"/>
      <c r="AJE13" s="2"/>
      <c r="AJF13" s="2"/>
      <c r="AJG13" s="2"/>
      <c r="AJH13" s="2"/>
      <c r="AJI13" s="2"/>
      <c r="AJJ13" s="2"/>
      <c r="AJK13" s="2"/>
      <c r="AJL13" s="2"/>
      <c r="AJM13" s="2"/>
      <c r="AJN13" s="2"/>
      <c r="AJO13" s="2"/>
      <c r="AJP13" s="2"/>
      <c r="AJQ13" s="2"/>
      <c r="AJR13" s="2"/>
      <c r="AJS13" s="2"/>
      <c r="AJT13" s="2"/>
      <c r="AJU13" s="2"/>
      <c r="AJV13" s="2"/>
      <c r="AJW13" s="2"/>
      <c r="AJX13" s="2"/>
      <c r="AJY13" s="2"/>
      <c r="AJZ13" s="2"/>
      <c r="AKA13" s="2"/>
      <c r="AKB13" s="2"/>
      <c r="AKC13" s="2"/>
      <c r="AKD13" s="2"/>
      <c r="AKE13" s="2"/>
      <c r="AKF13" s="2"/>
      <c r="AKG13" s="2"/>
      <c r="AKH13" s="2"/>
      <c r="AKI13" s="2"/>
      <c r="AKJ13" s="2"/>
      <c r="AKK13" s="2"/>
      <c r="AKL13" s="2"/>
      <c r="AKM13" s="2"/>
      <c r="AKN13" s="2"/>
      <c r="AKO13" s="2"/>
      <c r="AKP13" s="2"/>
      <c r="AKQ13" s="2"/>
      <c r="AKR13" s="2"/>
      <c r="AKS13" s="2"/>
      <c r="AKT13" s="2"/>
      <c r="AKU13" s="2"/>
      <c r="AKV13" s="2"/>
      <c r="AKW13" s="2"/>
      <c r="AKX13" s="2"/>
      <c r="AKY13" s="2"/>
      <c r="AKZ13" s="2"/>
      <c r="ALA13" s="2"/>
      <c r="ALB13" s="2"/>
      <c r="ALC13" s="2"/>
      <c r="ALD13" s="2"/>
      <c r="ALE13" s="2"/>
      <c r="ALF13" s="2"/>
      <c r="ALG13" s="2"/>
      <c r="ALH13" s="2"/>
      <c r="ALI13" s="2"/>
      <c r="ALJ13" s="2"/>
      <c r="ALK13" s="2"/>
      <c r="ALL13" s="2"/>
      <c r="ALM13" s="2"/>
      <c r="ALN13" s="2"/>
      <c r="ALO13" s="2"/>
      <c r="ALP13" s="2"/>
      <c r="ALQ13" s="2"/>
      <c r="ALR13" s="2"/>
      <c r="ALS13" s="2"/>
      <c r="ALT13" s="2"/>
      <c r="ALU13" s="2"/>
      <c r="ALV13" s="2"/>
      <c r="ALW13" s="2"/>
      <c r="ALX13" s="2"/>
      <c r="ALY13" s="2"/>
      <c r="ALZ13" s="2"/>
      <c r="AMA13" s="2"/>
      <c r="AMB13" s="2"/>
      <c r="AMC13" s="2"/>
      <c r="AMD13" s="2"/>
      <c r="AME13" s="2"/>
      <c r="AMF13" s="2"/>
      <c r="AMG13" s="2"/>
      <c r="AMH13" s="2"/>
      <c r="AMI13" s="2"/>
      <c r="AMJ13" s="2"/>
      <c r="AMK13" s="2"/>
      <c r="AML13" s="2"/>
      <c r="AMM13" s="2"/>
      <c r="AMN13" s="2"/>
      <c r="AMO13" s="2"/>
      <c r="AMP13" s="2"/>
      <c r="AMQ13" s="2"/>
      <c r="AMR13" s="2"/>
      <c r="AMS13" s="2"/>
      <c r="AMT13" s="2"/>
      <c r="AMU13" s="2"/>
      <c r="AMV13" s="2"/>
      <c r="AMW13" s="2"/>
      <c r="AMX13" s="2"/>
      <c r="AMY13" s="2"/>
      <c r="AMZ13" s="2"/>
      <c r="ANA13" s="2"/>
      <c r="ANB13" s="2"/>
    </row>
    <row r="14" spans="1:1042" x14ac:dyDescent="0.25">
      <c r="B14" s="79"/>
      <c r="C14" s="81"/>
      <c r="D14" s="80"/>
      <c r="E14" s="185"/>
      <c r="F14" s="81"/>
      <c r="G14" s="185"/>
      <c r="H14" s="81"/>
      <c r="I14" s="185"/>
      <c r="J14" s="81"/>
      <c r="K14" s="185"/>
      <c r="L14" s="81"/>
      <c r="M14" s="185"/>
      <c r="N14" s="81"/>
      <c r="O14" s="185"/>
      <c r="P14" s="81"/>
      <c r="Q14" s="185"/>
      <c r="R14" s="81"/>
      <c r="S14" s="185"/>
      <c r="T14" s="81"/>
      <c r="U14" s="185"/>
      <c r="V14" s="81"/>
      <c r="W14" s="185"/>
      <c r="X14" s="82"/>
    </row>
    <row r="15" spans="1:1042" ht="15.6" x14ac:dyDescent="0.25">
      <c r="B15" s="209" t="s">
        <v>175</v>
      </c>
      <c r="C15" s="209"/>
      <c r="D15" s="187"/>
      <c r="E15" s="188"/>
      <c r="F15" s="189"/>
      <c r="G15" s="188"/>
      <c r="H15" s="189"/>
      <c r="I15" s="188"/>
      <c r="J15" s="189"/>
      <c r="K15" s="188"/>
      <c r="L15" s="189"/>
      <c r="M15" s="188"/>
      <c r="N15" s="189"/>
      <c r="O15" s="188"/>
      <c r="P15" s="189"/>
      <c r="Q15" s="188"/>
      <c r="R15" s="189"/>
      <c r="S15" s="188"/>
      <c r="T15" s="189"/>
      <c r="U15" s="188"/>
      <c r="V15" s="189"/>
      <c r="W15" s="188"/>
      <c r="X15" s="190"/>
    </row>
    <row r="16" spans="1:1042" x14ac:dyDescent="0.25">
      <c r="B16" s="50"/>
      <c r="C16" s="21"/>
      <c r="D16" s="27"/>
      <c r="E16" s="184"/>
      <c r="F16" s="20"/>
      <c r="G16" s="184"/>
      <c r="H16" s="20"/>
      <c r="I16" s="184"/>
      <c r="J16" s="20"/>
      <c r="K16" s="184"/>
      <c r="L16" s="20"/>
      <c r="M16" s="184"/>
      <c r="N16" s="20"/>
      <c r="O16" s="184"/>
      <c r="P16" s="20"/>
      <c r="Q16" s="184"/>
      <c r="R16" s="20"/>
      <c r="S16" s="184"/>
      <c r="T16" s="20"/>
      <c r="U16" s="184"/>
      <c r="V16" s="20"/>
      <c r="W16" s="184"/>
      <c r="X16" s="51"/>
    </row>
    <row r="17" spans="2:24" x14ac:dyDescent="0.25">
      <c r="B17" s="50"/>
      <c r="C17" s="197" t="s">
        <v>176</v>
      </c>
      <c r="D17" s="27"/>
      <c r="E17" s="269"/>
      <c r="F17" s="269"/>
      <c r="G17" s="269"/>
      <c r="H17" s="34"/>
      <c r="I17" s="269"/>
      <c r="J17" s="34"/>
      <c r="K17" s="269"/>
      <c r="L17" s="34"/>
      <c r="M17" s="269"/>
      <c r="N17" s="34"/>
      <c r="O17" s="269"/>
      <c r="P17" s="34"/>
      <c r="Q17" s="269"/>
      <c r="R17" s="34"/>
      <c r="S17" s="269"/>
      <c r="T17" s="34"/>
      <c r="U17" s="269"/>
      <c r="V17" s="34"/>
      <c r="W17" s="269"/>
      <c r="X17" s="51"/>
    </row>
    <row r="18" spans="2:24" x14ac:dyDescent="0.25">
      <c r="B18" s="50"/>
      <c r="C18" s="20" t="s">
        <v>177</v>
      </c>
      <c r="D18" s="146" t="s">
        <v>117</v>
      </c>
      <c r="E18" s="273"/>
      <c r="F18" s="269"/>
      <c r="G18" s="273"/>
      <c r="H18" s="34"/>
      <c r="I18" s="273"/>
      <c r="J18" s="34"/>
      <c r="K18" s="273"/>
      <c r="L18" s="34"/>
      <c r="M18" s="273"/>
      <c r="N18" s="34"/>
      <c r="O18" s="273"/>
      <c r="P18" s="34"/>
      <c r="Q18" s="273"/>
      <c r="R18" s="34"/>
      <c r="S18" s="273"/>
      <c r="T18" s="34"/>
      <c r="U18" s="273"/>
      <c r="V18" s="34"/>
      <c r="W18" s="273"/>
      <c r="X18" s="51"/>
    </row>
    <row r="19" spans="2:24" outlineLevel="1" x14ac:dyDescent="0.25">
      <c r="B19" s="50"/>
      <c r="C19" s="20"/>
      <c r="D19" s="146"/>
      <c r="E19" s="269"/>
      <c r="F19" s="269"/>
      <c r="G19" s="269"/>
      <c r="H19" s="34"/>
      <c r="I19" s="269"/>
      <c r="J19" s="34"/>
      <c r="K19" s="269"/>
      <c r="L19" s="34"/>
      <c r="M19" s="269"/>
      <c r="N19" s="34"/>
      <c r="O19" s="269"/>
      <c r="P19" s="34"/>
      <c r="Q19" s="269"/>
      <c r="R19" s="34"/>
      <c r="S19" s="269"/>
      <c r="T19" s="34"/>
      <c r="U19" s="269"/>
      <c r="V19" s="34"/>
      <c r="W19" s="269"/>
      <c r="X19" s="51"/>
    </row>
    <row r="20" spans="2:24" outlineLevel="1" x14ac:dyDescent="0.25">
      <c r="B20" s="50"/>
      <c r="C20" s="197" t="s">
        <v>178</v>
      </c>
      <c r="D20" s="27"/>
      <c r="E20" s="34"/>
      <c r="F20" s="34"/>
      <c r="G20" s="34"/>
      <c r="H20" s="34"/>
      <c r="I20" s="34"/>
      <c r="J20" s="34"/>
      <c r="K20" s="34"/>
      <c r="L20" s="34"/>
      <c r="M20" s="34"/>
      <c r="N20" s="34"/>
      <c r="O20" s="34"/>
      <c r="P20" s="34"/>
      <c r="Q20" s="34"/>
      <c r="R20" s="34"/>
      <c r="S20" s="34"/>
      <c r="T20" s="34"/>
      <c r="U20" s="34"/>
      <c r="V20" s="34"/>
      <c r="W20" s="34"/>
      <c r="X20" s="51"/>
    </row>
    <row r="21" spans="2:24" outlineLevel="1" x14ac:dyDescent="0.25">
      <c r="B21" s="232" t="s">
        <v>20</v>
      </c>
      <c r="C21" s="20" t="s">
        <v>179</v>
      </c>
      <c r="D21" s="27" t="s">
        <v>100</v>
      </c>
      <c r="E21" s="268"/>
      <c r="F21" s="269"/>
      <c r="G21" s="268"/>
      <c r="H21" s="34"/>
      <c r="I21" s="268"/>
      <c r="J21" s="34"/>
      <c r="K21" s="268"/>
      <c r="L21" s="34"/>
      <c r="M21" s="268"/>
      <c r="N21" s="34"/>
      <c r="O21" s="268"/>
      <c r="P21" s="34"/>
      <c r="Q21" s="268"/>
      <c r="R21" s="34"/>
      <c r="S21" s="268"/>
      <c r="T21" s="34"/>
      <c r="U21" s="268"/>
      <c r="V21" s="34"/>
      <c r="W21" s="268"/>
      <c r="X21" s="53"/>
    </row>
    <row r="22" spans="2:24" outlineLevel="1" x14ac:dyDescent="0.25">
      <c r="B22" s="232" t="s">
        <v>20</v>
      </c>
      <c r="C22" s="20" t="s">
        <v>180</v>
      </c>
      <c r="D22" s="27" t="s">
        <v>83</v>
      </c>
      <c r="E22" s="268"/>
      <c r="F22" s="269"/>
      <c r="G22" s="268"/>
      <c r="H22" s="34"/>
      <c r="I22" s="268"/>
      <c r="J22" s="34"/>
      <c r="K22" s="268"/>
      <c r="L22" s="34"/>
      <c r="M22" s="268"/>
      <c r="N22" s="34"/>
      <c r="O22" s="268"/>
      <c r="P22" s="34"/>
      <c r="Q22" s="268"/>
      <c r="R22" s="34"/>
      <c r="S22" s="268"/>
      <c r="T22" s="34"/>
      <c r="U22" s="268"/>
      <c r="V22" s="34"/>
      <c r="W22" s="268"/>
      <c r="X22" s="51"/>
    </row>
    <row r="23" spans="2:24" outlineLevel="1" x14ac:dyDescent="0.25">
      <c r="B23" s="232" t="s">
        <v>20</v>
      </c>
      <c r="C23" s="20" t="s">
        <v>102</v>
      </c>
      <c r="D23" s="27" t="s">
        <v>83</v>
      </c>
      <c r="E23" s="268"/>
      <c r="F23" s="269"/>
      <c r="G23" s="268"/>
      <c r="H23" s="34"/>
      <c r="I23" s="268"/>
      <c r="J23" s="34"/>
      <c r="K23" s="268"/>
      <c r="L23" s="34"/>
      <c r="M23" s="268"/>
      <c r="N23" s="34"/>
      <c r="O23" s="268"/>
      <c r="P23" s="34"/>
      <c r="Q23" s="268"/>
      <c r="R23" s="34"/>
      <c r="S23" s="268"/>
      <c r="T23" s="34"/>
      <c r="U23" s="268"/>
      <c r="V23" s="34"/>
      <c r="W23" s="268"/>
      <c r="X23" s="51"/>
    </row>
    <row r="24" spans="2:24" outlineLevel="1" x14ac:dyDescent="0.25">
      <c r="B24" s="232" t="s">
        <v>20</v>
      </c>
      <c r="C24" s="20" t="s">
        <v>181</v>
      </c>
      <c r="D24" s="146" t="s">
        <v>182</v>
      </c>
      <c r="E24" s="268"/>
      <c r="F24" s="269"/>
      <c r="G24" s="268"/>
      <c r="H24" s="34"/>
      <c r="I24" s="268"/>
      <c r="J24" s="34"/>
      <c r="K24" s="268"/>
      <c r="L24" s="34"/>
      <c r="M24" s="268"/>
      <c r="N24" s="34"/>
      <c r="O24" s="268"/>
      <c r="P24" s="34"/>
      <c r="Q24" s="268"/>
      <c r="R24" s="34"/>
      <c r="S24" s="268"/>
      <c r="T24" s="34"/>
      <c r="U24" s="268"/>
      <c r="V24" s="34"/>
      <c r="W24" s="268"/>
      <c r="X24" s="51"/>
    </row>
    <row r="25" spans="2:24" x14ac:dyDescent="0.25">
      <c r="B25" s="54"/>
      <c r="C25" s="20"/>
      <c r="D25" s="27"/>
      <c r="E25" s="313"/>
      <c r="F25" s="313"/>
      <c r="G25" s="313"/>
      <c r="H25" s="314"/>
      <c r="I25" s="313"/>
      <c r="J25" s="314"/>
      <c r="K25" s="313"/>
      <c r="L25" s="314"/>
      <c r="M25" s="313"/>
      <c r="N25" s="314"/>
      <c r="O25" s="313"/>
      <c r="P25" s="314"/>
      <c r="Q25" s="313"/>
      <c r="R25" s="314"/>
      <c r="S25" s="313"/>
      <c r="T25" s="314"/>
      <c r="U25" s="313"/>
      <c r="V25" s="314"/>
      <c r="W25" s="313"/>
      <c r="X25" s="51"/>
    </row>
    <row r="26" spans="2:24" x14ac:dyDescent="0.25">
      <c r="B26" s="232" t="s">
        <v>20</v>
      </c>
      <c r="C26" s="197" t="s">
        <v>183</v>
      </c>
      <c r="D26" s="27"/>
      <c r="E26" s="34"/>
      <c r="F26" s="34"/>
      <c r="G26" s="34"/>
      <c r="H26" s="34"/>
      <c r="I26" s="34"/>
      <c r="J26" s="34"/>
      <c r="K26" s="34"/>
      <c r="L26" s="34"/>
      <c r="M26" s="34"/>
      <c r="N26" s="34"/>
      <c r="O26" s="34"/>
      <c r="P26" s="34"/>
      <c r="Q26" s="34"/>
      <c r="R26" s="34"/>
      <c r="S26" s="34"/>
      <c r="T26" s="34"/>
      <c r="U26" s="34"/>
      <c r="V26" s="34"/>
      <c r="W26" s="34"/>
      <c r="X26" s="51"/>
    </row>
    <row r="27" spans="2:24" x14ac:dyDescent="0.25">
      <c r="B27" s="232" t="s">
        <v>20</v>
      </c>
      <c r="C27" s="20" t="s">
        <v>103</v>
      </c>
      <c r="D27" s="27" t="s">
        <v>184</v>
      </c>
      <c r="E27" s="268"/>
      <c r="F27" s="269"/>
      <c r="G27" s="268"/>
      <c r="H27" s="34"/>
      <c r="I27" s="268"/>
      <c r="J27" s="34"/>
      <c r="K27" s="268"/>
      <c r="L27" s="34"/>
      <c r="M27" s="268"/>
      <c r="N27" s="34"/>
      <c r="O27" s="268"/>
      <c r="P27" s="34"/>
      <c r="Q27" s="268"/>
      <c r="R27" s="34"/>
      <c r="S27" s="268"/>
      <c r="T27" s="34"/>
      <c r="U27" s="268"/>
      <c r="V27" s="34"/>
      <c r="W27" s="268"/>
      <c r="X27" s="51"/>
    </row>
    <row r="28" spans="2:24" x14ac:dyDescent="0.25">
      <c r="B28" s="232" t="s">
        <v>20</v>
      </c>
      <c r="C28" s="263" t="s">
        <v>105</v>
      </c>
      <c r="D28" s="27" t="s">
        <v>76</v>
      </c>
      <c r="E28" s="268"/>
      <c r="F28" s="269"/>
      <c r="G28" s="268"/>
      <c r="H28" s="34"/>
      <c r="I28" s="268"/>
      <c r="J28" s="34"/>
      <c r="K28" s="268"/>
      <c r="L28" s="34"/>
      <c r="M28" s="268"/>
      <c r="N28" s="34"/>
      <c r="O28" s="268"/>
      <c r="P28" s="34"/>
      <c r="Q28" s="268"/>
      <c r="R28" s="34"/>
      <c r="S28" s="268"/>
      <c r="T28" s="34"/>
      <c r="U28" s="268"/>
      <c r="V28" s="34"/>
      <c r="W28" s="268"/>
      <c r="X28" s="51"/>
    </row>
    <row r="29" spans="2:24" x14ac:dyDescent="0.25">
      <c r="B29" s="232" t="s">
        <v>20</v>
      </c>
      <c r="C29" s="263" t="s">
        <v>106</v>
      </c>
      <c r="D29" s="27" t="s">
        <v>76</v>
      </c>
      <c r="E29" s="268"/>
      <c r="F29" s="269"/>
      <c r="G29" s="268"/>
      <c r="H29" s="34"/>
      <c r="I29" s="268"/>
      <c r="J29" s="34"/>
      <c r="K29" s="268"/>
      <c r="L29" s="34"/>
      <c r="M29" s="268"/>
      <c r="N29" s="34"/>
      <c r="O29" s="268"/>
      <c r="P29" s="34"/>
      <c r="Q29" s="268"/>
      <c r="R29" s="34"/>
      <c r="S29" s="268"/>
      <c r="T29" s="34"/>
      <c r="U29" s="268"/>
      <c r="V29" s="34"/>
      <c r="W29" s="268"/>
      <c r="X29" s="51"/>
    </row>
    <row r="30" spans="2:24" x14ac:dyDescent="0.25">
      <c r="B30" s="232" t="s">
        <v>20</v>
      </c>
      <c r="C30" s="263" t="s">
        <v>185</v>
      </c>
      <c r="D30" s="146" t="s">
        <v>119</v>
      </c>
      <c r="E30" s="268"/>
      <c r="F30" s="269"/>
      <c r="G30" s="268"/>
      <c r="H30" s="34"/>
      <c r="I30" s="268"/>
      <c r="J30" s="34"/>
      <c r="K30" s="268"/>
      <c r="L30" s="34"/>
      <c r="M30" s="268"/>
      <c r="N30" s="34"/>
      <c r="O30" s="268"/>
      <c r="P30" s="34"/>
      <c r="Q30" s="268"/>
      <c r="R30" s="34"/>
      <c r="S30" s="268"/>
      <c r="T30" s="34"/>
      <c r="U30" s="268"/>
      <c r="V30" s="34"/>
      <c r="W30" s="268"/>
      <c r="X30" s="51"/>
    </row>
    <row r="31" spans="2:24" x14ac:dyDescent="0.25">
      <c r="B31" s="232" t="s">
        <v>20</v>
      </c>
      <c r="C31" s="263" t="s">
        <v>120</v>
      </c>
      <c r="D31" s="146" t="s">
        <v>119</v>
      </c>
      <c r="E31" s="268"/>
      <c r="F31" s="269"/>
      <c r="G31" s="268"/>
      <c r="H31" s="34"/>
      <c r="I31" s="268"/>
      <c r="J31" s="34"/>
      <c r="K31" s="268"/>
      <c r="L31" s="34"/>
      <c r="M31" s="268"/>
      <c r="N31" s="34"/>
      <c r="O31" s="268"/>
      <c r="P31" s="34"/>
      <c r="Q31" s="268"/>
      <c r="R31" s="34"/>
      <c r="S31" s="268"/>
      <c r="T31" s="34"/>
      <c r="U31" s="268"/>
      <c r="V31" s="34"/>
      <c r="W31" s="268"/>
      <c r="X31" s="51"/>
    </row>
    <row r="32" spans="2:24" x14ac:dyDescent="0.25">
      <c r="B32" s="232" t="s">
        <v>20</v>
      </c>
      <c r="C32" s="263" t="s">
        <v>121</v>
      </c>
      <c r="D32" s="146" t="s">
        <v>119</v>
      </c>
      <c r="E32" s="268"/>
      <c r="F32" s="269"/>
      <c r="G32" s="268"/>
      <c r="H32" s="34"/>
      <c r="I32" s="268"/>
      <c r="J32" s="34"/>
      <c r="K32" s="268"/>
      <c r="L32" s="34"/>
      <c r="M32" s="268"/>
      <c r="N32" s="34"/>
      <c r="O32" s="268"/>
      <c r="P32" s="34"/>
      <c r="Q32" s="268"/>
      <c r="R32" s="34"/>
      <c r="S32" s="268"/>
      <c r="T32" s="34"/>
      <c r="U32" s="268"/>
      <c r="V32" s="34"/>
      <c r="W32" s="268"/>
      <c r="X32" s="51"/>
    </row>
    <row r="33" spans="2:24" x14ac:dyDescent="0.25">
      <c r="B33" s="232" t="s">
        <v>20</v>
      </c>
      <c r="C33" s="263" t="s">
        <v>186</v>
      </c>
      <c r="D33" s="146" t="s">
        <v>136</v>
      </c>
      <c r="E33" s="268"/>
      <c r="F33" s="269"/>
      <c r="G33" s="268"/>
      <c r="H33" s="34"/>
      <c r="I33" s="268"/>
      <c r="J33" s="34"/>
      <c r="K33" s="268"/>
      <c r="L33" s="34"/>
      <c r="M33" s="268"/>
      <c r="N33" s="34"/>
      <c r="O33" s="268"/>
      <c r="P33" s="34"/>
      <c r="Q33" s="268"/>
      <c r="R33" s="34"/>
      <c r="S33" s="268"/>
      <c r="T33" s="34"/>
      <c r="U33" s="268"/>
      <c r="V33" s="34"/>
      <c r="W33" s="268"/>
      <c r="X33" s="51"/>
    </row>
    <row r="34" spans="2:24" x14ac:dyDescent="0.25">
      <c r="B34" s="232" t="s">
        <v>20</v>
      </c>
      <c r="C34" s="263" t="s">
        <v>187</v>
      </c>
      <c r="D34" s="146" t="s">
        <v>188</v>
      </c>
      <c r="E34" s="268"/>
      <c r="F34" s="269"/>
      <c r="G34" s="268"/>
      <c r="H34" s="34"/>
      <c r="I34" s="268"/>
      <c r="J34" s="34"/>
      <c r="K34" s="268"/>
      <c r="L34" s="34"/>
      <c r="M34" s="268"/>
      <c r="N34" s="34"/>
      <c r="O34" s="268"/>
      <c r="P34" s="34"/>
      <c r="Q34" s="268"/>
      <c r="R34" s="34"/>
      <c r="S34" s="268"/>
      <c r="T34" s="34"/>
      <c r="U34" s="268"/>
      <c r="V34" s="34"/>
      <c r="W34" s="268"/>
      <c r="X34" s="51"/>
    </row>
    <row r="35" spans="2:24" x14ac:dyDescent="0.25">
      <c r="B35" s="232" t="s">
        <v>20</v>
      </c>
      <c r="C35" s="263" t="s">
        <v>140</v>
      </c>
      <c r="D35" s="146" t="s">
        <v>76</v>
      </c>
      <c r="E35" s="268"/>
      <c r="F35" s="269"/>
      <c r="G35" s="268"/>
      <c r="H35" s="34"/>
      <c r="I35" s="268"/>
      <c r="J35" s="34"/>
      <c r="K35" s="268"/>
      <c r="L35" s="34"/>
      <c r="M35" s="268"/>
      <c r="N35" s="34"/>
      <c r="O35" s="268"/>
      <c r="P35" s="34"/>
      <c r="Q35" s="268"/>
      <c r="R35" s="34"/>
      <c r="S35" s="268"/>
      <c r="T35" s="34"/>
      <c r="U35" s="268"/>
      <c r="V35" s="34"/>
      <c r="W35" s="268"/>
      <c r="X35" s="51"/>
    </row>
    <row r="36" spans="2:24" x14ac:dyDescent="0.25">
      <c r="B36" s="232" t="s">
        <v>20</v>
      </c>
      <c r="C36" s="263" t="s">
        <v>141</v>
      </c>
      <c r="D36" s="146" t="s">
        <v>76</v>
      </c>
      <c r="E36" s="273"/>
      <c r="F36" s="269"/>
      <c r="G36" s="273"/>
      <c r="H36" s="34"/>
      <c r="I36" s="273"/>
      <c r="J36" s="34"/>
      <c r="K36" s="273"/>
      <c r="L36" s="34"/>
      <c r="M36" s="273"/>
      <c r="N36" s="34"/>
      <c r="O36" s="273"/>
      <c r="P36" s="34"/>
      <c r="Q36" s="273"/>
      <c r="R36" s="34"/>
      <c r="S36" s="273"/>
      <c r="T36" s="34"/>
      <c r="U36" s="273"/>
      <c r="V36" s="34"/>
      <c r="W36" s="273"/>
      <c r="X36" s="51"/>
    </row>
    <row r="37" spans="2:24" x14ac:dyDescent="0.25">
      <c r="B37" s="232" t="s">
        <v>20</v>
      </c>
      <c r="C37" s="263" t="s">
        <v>142</v>
      </c>
      <c r="D37" s="146" t="s">
        <v>188</v>
      </c>
      <c r="E37" s="268"/>
      <c r="F37" s="269"/>
      <c r="G37" s="268"/>
      <c r="H37" s="34"/>
      <c r="I37" s="268"/>
      <c r="J37" s="34"/>
      <c r="K37" s="268"/>
      <c r="L37" s="34"/>
      <c r="M37" s="268"/>
      <c r="N37" s="34"/>
      <c r="O37" s="268"/>
      <c r="P37" s="34"/>
      <c r="Q37" s="268"/>
      <c r="R37" s="34"/>
      <c r="S37" s="268"/>
      <c r="T37" s="34"/>
      <c r="U37" s="268"/>
      <c r="V37" s="34"/>
      <c r="W37" s="268"/>
      <c r="X37" s="51"/>
    </row>
    <row r="38" spans="2:24" x14ac:dyDescent="0.25">
      <c r="B38" s="232" t="s">
        <v>20</v>
      </c>
      <c r="C38" s="263" t="s">
        <v>143</v>
      </c>
      <c r="D38" s="146" t="s">
        <v>76</v>
      </c>
      <c r="E38" s="268"/>
      <c r="F38" s="269"/>
      <c r="G38" s="268"/>
      <c r="H38" s="34"/>
      <c r="I38" s="268"/>
      <c r="J38" s="34"/>
      <c r="K38" s="268"/>
      <c r="L38" s="34"/>
      <c r="M38" s="268"/>
      <c r="N38" s="34"/>
      <c r="O38" s="268"/>
      <c r="P38" s="34"/>
      <c r="Q38" s="268"/>
      <c r="R38" s="34"/>
      <c r="S38" s="268"/>
      <c r="T38" s="34"/>
      <c r="U38" s="268"/>
      <c r="V38" s="34"/>
      <c r="W38" s="268"/>
      <c r="X38" s="51"/>
    </row>
    <row r="39" spans="2:24" x14ac:dyDescent="0.25">
      <c r="B39" s="232" t="s">
        <v>20</v>
      </c>
      <c r="C39" s="263" t="s">
        <v>144</v>
      </c>
      <c r="D39" s="146" t="s">
        <v>76</v>
      </c>
      <c r="E39" s="273"/>
      <c r="F39" s="269"/>
      <c r="G39" s="273"/>
      <c r="H39" s="34"/>
      <c r="I39" s="273"/>
      <c r="J39" s="34"/>
      <c r="K39" s="273"/>
      <c r="L39" s="34"/>
      <c r="M39" s="273"/>
      <c r="N39" s="34"/>
      <c r="O39" s="273"/>
      <c r="P39" s="34"/>
      <c r="Q39" s="273"/>
      <c r="R39" s="34"/>
      <c r="S39" s="273"/>
      <c r="T39" s="34"/>
      <c r="U39" s="273"/>
      <c r="V39" s="34"/>
      <c r="W39" s="273"/>
      <c r="X39" s="51"/>
    </row>
    <row r="40" spans="2:24" x14ac:dyDescent="0.25">
      <c r="B40" s="54"/>
      <c r="C40" s="20"/>
      <c r="D40" s="27"/>
      <c r="E40" s="313"/>
      <c r="F40" s="313"/>
      <c r="G40" s="313"/>
      <c r="H40" s="34"/>
      <c r="I40" s="313"/>
      <c r="J40" s="34"/>
      <c r="K40" s="313"/>
      <c r="L40" s="34"/>
      <c r="M40" s="313"/>
      <c r="N40" s="34"/>
      <c r="O40" s="313"/>
      <c r="P40" s="34"/>
      <c r="Q40" s="313"/>
      <c r="R40" s="34"/>
      <c r="S40" s="313"/>
      <c r="T40" s="34"/>
      <c r="U40" s="313"/>
      <c r="V40" s="34"/>
      <c r="W40" s="313"/>
      <c r="X40" s="51"/>
    </row>
    <row r="41" spans="2:24" x14ac:dyDescent="0.25">
      <c r="B41" s="54"/>
      <c r="C41" s="20" t="s">
        <v>107</v>
      </c>
      <c r="D41" s="27" t="s">
        <v>184</v>
      </c>
      <c r="E41" s="268"/>
      <c r="F41" s="269"/>
      <c r="G41" s="268"/>
      <c r="H41" s="34"/>
      <c r="I41" s="268"/>
      <c r="J41" s="34"/>
      <c r="K41" s="268"/>
      <c r="L41" s="34"/>
      <c r="M41" s="268"/>
      <c r="N41" s="34"/>
      <c r="O41" s="268"/>
      <c r="P41" s="34"/>
      <c r="Q41" s="268"/>
      <c r="R41" s="34"/>
      <c r="S41" s="268"/>
      <c r="T41" s="34"/>
      <c r="U41" s="268"/>
      <c r="V41" s="34"/>
      <c r="W41" s="268"/>
      <c r="X41" s="51"/>
    </row>
    <row r="42" spans="2:24" outlineLevel="1" x14ac:dyDescent="0.25">
      <c r="B42" s="54"/>
      <c r="C42" s="263" t="s">
        <v>105</v>
      </c>
      <c r="D42" s="27" t="s">
        <v>76</v>
      </c>
      <c r="E42" s="268"/>
      <c r="F42" s="269"/>
      <c r="G42" s="268"/>
      <c r="H42" s="34"/>
      <c r="I42" s="268"/>
      <c r="J42" s="34"/>
      <c r="K42" s="268"/>
      <c r="L42" s="34"/>
      <c r="M42" s="268"/>
      <c r="N42" s="34"/>
      <c r="O42" s="268"/>
      <c r="P42" s="34"/>
      <c r="Q42" s="268"/>
      <c r="R42" s="34"/>
      <c r="S42" s="268"/>
      <c r="T42" s="34"/>
      <c r="U42" s="268"/>
      <c r="V42" s="34"/>
      <c r="W42" s="268"/>
      <c r="X42" s="51"/>
    </row>
    <row r="43" spans="2:24" outlineLevel="1" x14ac:dyDescent="0.25">
      <c r="B43" s="52"/>
      <c r="C43" s="263" t="s">
        <v>189</v>
      </c>
      <c r="D43" s="27" t="s">
        <v>76</v>
      </c>
      <c r="E43" s="268"/>
      <c r="F43" s="269"/>
      <c r="G43" s="268"/>
      <c r="H43" s="34"/>
      <c r="I43" s="268"/>
      <c r="J43" s="34"/>
      <c r="K43" s="268"/>
      <c r="L43" s="34"/>
      <c r="M43" s="268"/>
      <c r="N43" s="34"/>
      <c r="O43" s="268"/>
      <c r="P43" s="34"/>
      <c r="Q43" s="268"/>
      <c r="R43" s="34"/>
      <c r="S43" s="268"/>
      <c r="T43" s="34"/>
      <c r="U43" s="268"/>
      <c r="V43" s="34"/>
      <c r="W43" s="268"/>
      <c r="X43" s="51"/>
    </row>
    <row r="44" spans="2:24" outlineLevel="1" x14ac:dyDescent="0.25">
      <c r="B44" s="52"/>
      <c r="C44" s="263" t="s">
        <v>122</v>
      </c>
      <c r="D44" s="146" t="s">
        <v>119</v>
      </c>
      <c r="E44" s="268"/>
      <c r="F44" s="269"/>
      <c r="G44" s="268"/>
      <c r="H44" s="34"/>
      <c r="I44" s="268"/>
      <c r="J44" s="34"/>
      <c r="K44" s="268"/>
      <c r="L44" s="34"/>
      <c r="M44" s="268"/>
      <c r="N44" s="34"/>
      <c r="O44" s="268"/>
      <c r="P44" s="34"/>
      <c r="Q44" s="268"/>
      <c r="R44" s="34"/>
      <c r="S44" s="268"/>
      <c r="T44" s="34"/>
      <c r="U44" s="268"/>
      <c r="V44" s="34"/>
      <c r="W44" s="268"/>
      <c r="X44" s="51"/>
    </row>
    <row r="45" spans="2:24" outlineLevel="1" x14ac:dyDescent="0.25">
      <c r="B45" s="52"/>
      <c r="C45" s="263" t="s">
        <v>123</v>
      </c>
      <c r="D45" s="146" t="s">
        <v>119</v>
      </c>
      <c r="E45" s="268"/>
      <c r="F45" s="269"/>
      <c r="G45" s="268"/>
      <c r="H45" s="34"/>
      <c r="I45" s="268"/>
      <c r="J45" s="34"/>
      <c r="K45" s="268"/>
      <c r="L45" s="34"/>
      <c r="M45" s="268"/>
      <c r="N45" s="34"/>
      <c r="O45" s="268"/>
      <c r="P45" s="34"/>
      <c r="Q45" s="268"/>
      <c r="R45" s="34"/>
      <c r="S45" s="268"/>
      <c r="T45" s="34"/>
      <c r="U45" s="268"/>
      <c r="V45" s="34"/>
      <c r="W45" s="268"/>
      <c r="X45" s="51"/>
    </row>
    <row r="46" spans="2:24" outlineLevel="1" x14ac:dyDescent="0.25">
      <c r="B46" s="52"/>
      <c r="C46" s="263" t="s">
        <v>124</v>
      </c>
      <c r="D46" s="146" t="s">
        <v>119</v>
      </c>
      <c r="E46" s="268"/>
      <c r="F46" s="269"/>
      <c r="G46" s="268"/>
      <c r="H46" s="34"/>
      <c r="I46" s="268"/>
      <c r="J46" s="34"/>
      <c r="K46" s="268"/>
      <c r="L46" s="34"/>
      <c r="M46" s="268"/>
      <c r="N46" s="34"/>
      <c r="O46" s="268"/>
      <c r="P46" s="34"/>
      <c r="Q46" s="268"/>
      <c r="R46" s="34"/>
      <c r="S46" s="268"/>
      <c r="T46" s="34"/>
      <c r="U46" s="268"/>
      <c r="V46" s="34"/>
      <c r="W46" s="268"/>
      <c r="X46" s="51"/>
    </row>
    <row r="47" spans="2:24" outlineLevel="1" x14ac:dyDescent="0.25">
      <c r="B47" s="52"/>
      <c r="C47" s="263" t="s">
        <v>190</v>
      </c>
      <c r="D47" s="146" t="s">
        <v>136</v>
      </c>
      <c r="E47" s="268"/>
      <c r="F47" s="269"/>
      <c r="G47" s="268"/>
      <c r="H47" s="34"/>
      <c r="I47" s="268"/>
      <c r="J47" s="34"/>
      <c r="K47" s="268"/>
      <c r="L47" s="34"/>
      <c r="M47" s="268"/>
      <c r="N47" s="34"/>
      <c r="O47" s="268"/>
      <c r="P47" s="34"/>
      <c r="Q47" s="268"/>
      <c r="R47" s="34"/>
      <c r="S47" s="268"/>
      <c r="T47" s="34"/>
      <c r="U47" s="268"/>
      <c r="V47" s="34"/>
      <c r="W47" s="268"/>
      <c r="X47" s="51"/>
    </row>
    <row r="48" spans="2:24" outlineLevel="1" x14ac:dyDescent="0.25">
      <c r="B48" s="52"/>
      <c r="C48" s="263" t="s">
        <v>191</v>
      </c>
      <c r="D48" s="146" t="s">
        <v>188</v>
      </c>
      <c r="E48" s="268"/>
      <c r="F48" s="269"/>
      <c r="G48" s="268"/>
      <c r="H48" s="34"/>
      <c r="I48" s="268"/>
      <c r="J48" s="34"/>
      <c r="K48" s="268"/>
      <c r="L48" s="34"/>
      <c r="M48" s="268"/>
      <c r="N48" s="34"/>
      <c r="O48" s="268"/>
      <c r="P48" s="34"/>
      <c r="Q48" s="268"/>
      <c r="R48" s="34"/>
      <c r="S48" s="268"/>
      <c r="T48" s="34"/>
      <c r="U48" s="268"/>
      <c r="V48" s="34"/>
      <c r="W48" s="268"/>
      <c r="X48" s="51"/>
    </row>
    <row r="49" spans="2:24" outlineLevel="1" x14ac:dyDescent="0.25">
      <c r="B49" s="52"/>
      <c r="C49" s="263" t="s">
        <v>140</v>
      </c>
      <c r="D49" s="146" t="s">
        <v>76</v>
      </c>
      <c r="E49" s="268"/>
      <c r="F49" s="269"/>
      <c r="G49" s="268"/>
      <c r="H49" s="34"/>
      <c r="I49" s="268"/>
      <c r="J49" s="34"/>
      <c r="K49" s="268"/>
      <c r="L49" s="34"/>
      <c r="M49" s="268"/>
      <c r="N49" s="34"/>
      <c r="O49" s="268"/>
      <c r="P49" s="34"/>
      <c r="Q49" s="268"/>
      <c r="R49" s="34"/>
      <c r="S49" s="268"/>
      <c r="T49" s="34"/>
      <c r="U49" s="268"/>
      <c r="V49" s="34"/>
      <c r="W49" s="268"/>
      <c r="X49" s="51"/>
    </row>
    <row r="50" spans="2:24" outlineLevel="1" x14ac:dyDescent="0.25">
      <c r="B50" s="52"/>
      <c r="C50" s="263" t="s">
        <v>141</v>
      </c>
      <c r="D50" s="146" t="s">
        <v>76</v>
      </c>
      <c r="E50" s="273"/>
      <c r="F50" s="269"/>
      <c r="G50" s="273"/>
      <c r="H50" s="34"/>
      <c r="I50" s="273"/>
      <c r="J50" s="34"/>
      <c r="K50" s="273"/>
      <c r="L50" s="34"/>
      <c r="M50" s="273"/>
      <c r="N50" s="34"/>
      <c r="O50" s="273"/>
      <c r="P50" s="34"/>
      <c r="Q50" s="273"/>
      <c r="R50" s="34"/>
      <c r="S50" s="273"/>
      <c r="T50" s="34"/>
      <c r="U50" s="273"/>
      <c r="V50" s="34"/>
      <c r="W50" s="273"/>
      <c r="X50" s="51"/>
    </row>
    <row r="51" spans="2:24" outlineLevel="1" x14ac:dyDescent="0.25">
      <c r="B51" s="52"/>
      <c r="C51" s="263" t="s">
        <v>142</v>
      </c>
      <c r="D51" s="146" t="s">
        <v>188</v>
      </c>
      <c r="E51" s="268"/>
      <c r="F51" s="269"/>
      <c r="G51" s="268"/>
      <c r="H51" s="34"/>
      <c r="I51" s="268"/>
      <c r="J51" s="34"/>
      <c r="K51" s="268"/>
      <c r="L51" s="34"/>
      <c r="M51" s="268"/>
      <c r="N51" s="34"/>
      <c r="O51" s="268"/>
      <c r="P51" s="34"/>
      <c r="Q51" s="268"/>
      <c r="R51" s="34"/>
      <c r="S51" s="268"/>
      <c r="T51" s="34"/>
      <c r="U51" s="268"/>
      <c r="V51" s="34"/>
      <c r="W51" s="268"/>
      <c r="X51" s="51"/>
    </row>
    <row r="52" spans="2:24" outlineLevel="1" x14ac:dyDescent="0.25">
      <c r="B52" s="52"/>
      <c r="C52" s="263" t="s">
        <v>143</v>
      </c>
      <c r="D52" s="146" t="s">
        <v>76</v>
      </c>
      <c r="E52" s="268"/>
      <c r="F52" s="269"/>
      <c r="G52" s="268"/>
      <c r="H52" s="34"/>
      <c r="I52" s="268"/>
      <c r="J52" s="34"/>
      <c r="K52" s="268"/>
      <c r="L52" s="34"/>
      <c r="M52" s="268"/>
      <c r="N52" s="34"/>
      <c r="O52" s="268"/>
      <c r="P52" s="34"/>
      <c r="Q52" s="268"/>
      <c r="R52" s="34"/>
      <c r="S52" s="268"/>
      <c r="T52" s="34"/>
      <c r="U52" s="268"/>
      <c r="V52" s="34"/>
      <c r="W52" s="268"/>
      <c r="X52" s="51"/>
    </row>
    <row r="53" spans="2:24" outlineLevel="1" x14ac:dyDescent="0.25">
      <c r="B53" s="52"/>
      <c r="C53" s="263" t="s">
        <v>144</v>
      </c>
      <c r="D53" s="146" t="s">
        <v>76</v>
      </c>
      <c r="E53" s="273"/>
      <c r="F53" s="269"/>
      <c r="G53" s="273"/>
      <c r="H53" s="34"/>
      <c r="I53" s="273"/>
      <c r="J53" s="34"/>
      <c r="K53" s="273"/>
      <c r="L53" s="34"/>
      <c r="M53" s="273"/>
      <c r="N53" s="34"/>
      <c r="O53" s="273"/>
      <c r="P53" s="34"/>
      <c r="Q53" s="273"/>
      <c r="R53" s="34"/>
      <c r="S53" s="273"/>
      <c r="T53" s="34"/>
      <c r="U53" s="273"/>
      <c r="V53" s="34"/>
      <c r="W53" s="273"/>
      <c r="X53" s="51"/>
    </row>
    <row r="54" spans="2:24" x14ac:dyDescent="0.25">
      <c r="B54" s="52"/>
      <c r="C54" s="20"/>
      <c r="D54" s="27"/>
      <c r="E54" s="313"/>
      <c r="F54" s="313"/>
      <c r="G54" s="313"/>
      <c r="H54" s="34"/>
      <c r="I54" s="313"/>
      <c r="J54" s="34"/>
      <c r="K54" s="313"/>
      <c r="L54" s="34"/>
      <c r="M54" s="313"/>
      <c r="N54" s="34"/>
      <c r="O54" s="313"/>
      <c r="P54" s="34"/>
      <c r="Q54" s="313"/>
      <c r="R54" s="34"/>
      <c r="S54" s="313"/>
      <c r="T54" s="34"/>
      <c r="U54" s="313"/>
      <c r="V54" s="34"/>
      <c r="W54" s="313"/>
      <c r="X54" s="51"/>
    </row>
    <row r="55" spans="2:24" x14ac:dyDescent="0.25">
      <c r="B55" s="52"/>
      <c r="C55" s="20" t="s">
        <v>108</v>
      </c>
      <c r="D55" s="27" t="s">
        <v>184</v>
      </c>
      <c r="E55" s="268"/>
      <c r="F55" s="269"/>
      <c r="G55" s="268"/>
      <c r="H55" s="34"/>
      <c r="I55" s="268"/>
      <c r="J55" s="34"/>
      <c r="K55" s="268"/>
      <c r="L55" s="34"/>
      <c r="M55" s="268"/>
      <c r="N55" s="34"/>
      <c r="O55" s="268"/>
      <c r="P55" s="34"/>
      <c r="Q55" s="268"/>
      <c r="R55" s="34"/>
      <c r="S55" s="268"/>
      <c r="T55" s="34"/>
      <c r="U55" s="268"/>
      <c r="V55" s="34"/>
      <c r="W55" s="268"/>
      <c r="X55" s="51"/>
    </row>
    <row r="56" spans="2:24" outlineLevel="1" x14ac:dyDescent="0.25">
      <c r="B56" s="52"/>
      <c r="C56" s="263" t="s">
        <v>105</v>
      </c>
      <c r="D56" s="27" t="s">
        <v>76</v>
      </c>
      <c r="E56" s="268"/>
      <c r="F56" s="269"/>
      <c r="G56" s="268"/>
      <c r="H56" s="34"/>
      <c r="I56" s="268"/>
      <c r="J56" s="34"/>
      <c r="K56" s="268"/>
      <c r="L56" s="34"/>
      <c r="M56" s="268"/>
      <c r="N56" s="34"/>
      <c r="O56" s="268"/>
      <c r="P56" s="34"/>
      <c r="Q56" s="268"/>
      <c r="R56" s="34"/>
      <c r="S56" s="268"/>
      <c r="T56" s="34"/>
      <c r="U56" s="268"/>
      <c r="V56" s="34"/>
      <c r="W56" s="268"/>
      <c r="X56" s="51"/>
    </row>
    <row r="57" spans="2:24" outlineLevel="1" x14ac:dyDescent="0.25">
      <c r="B57" s="52"/>
      <c r="C57" s="263" t="s">
        <v>106</v>
      </c>
      <c r="D57" s="27" t="s">
        <v>76</v>
      </c>
      <c r="E57" s="268"/>
      <c r="F57" s="269"/>
      <c r="G57" s="268"/>
      <c r="H57" s="34"/>
      <c r="I57" s="268"/>
      <c r="J57" s="34"/>
      <c r="K57" s="268"/>
      <c r="L57" s="34"/>
      <c r="M57" s="268"/>
      <c r="N57" s="34"/>
      <c r="O57" s="268"/>
      <c r="P57" s="34"/>
      <c r="Q57" s="268"/>
      <c r="R57" s="34"/>
      <c r="S57" s="268"/>
      <c r="T57" s="34"/>
      <c r="U57" s="268"/>
      <c r="V57" s="34"/>
      <c r="W57" s="268"/>
      <c r="X57" s="51"/>
    </row>
    <row r="58" spans="2:24" outlineLevel="1" x14ac:dyDescent="0.25">
      <c r="B58" s="52"/>
      <c r="C58" s="263" t="s">
        <v>125</v>
      </c>
      <c r="D58" s="146" t="s">
        <v>119</v>
      </c>
      <c r="E58" s="268"/>
      <c r="F58" s="269"/>
      <c r="G58" s="268"/>
      <c r="H58" s="34"/>
      <c r="I58" s="268"/>
      <c r="J58" s="34"/>
      <c r="K58" s="268"/>
      <c r="L58" s="34"/>
      <c r="M58" s="268"/>
      <c r="N58" s="34"/>
      <c r="O58" s="268"/>
      <c r="P58" s="34"/>
      <c r="Q58" s="268"/>
      <c r="R58" s="34"/>
      <c r="S58" s="268"/>
      <c r="T58" s="34"/>
      <c r="U58" s="268"/>
      <c r="V58" s="34"/>
      <c r="W58" s="268"/>
      <c r="X58" s="51"/>
    </row>
    <row r="59" spans="2:24" outlineLevel="1" x14ac:dyDescent="0.25">
      <c r="B59" s="52"/>
      <c r="C59" s="263" t="s">
        <v>126</v>
      </c>
      <c r="D59" s="146" t="s">
        <v>119</v>
      </c>
      <c r="E59" s="268"/>
      <c r="F59" s="269"/>
      <c r="G59" s="268"/>
      <c r="H59" s="34"/>
      <c r="I59" s="268"/>
      <c r="J59" s="34"/>
      <c r="K59" s="268"/>
      <c r="L59" s="34"/>
      <c r="M59" s="268"/>
      <c r="N59" s="34"/>
      <c r="O59" s="268"/>
      <c r="P59" s="34"/>
      <c r="Q59" s="268"/>
      <c r="R59" s="34"/>
      <c r="S59" s="268"/>
      <c r="T59" s="34"/>
      <c r="U59" s="268"/>
      <c r="V59" s="34"/>
      <c r="W59" s="268"/>
      <c r="X59" s="51"/>
    </row>
    <row r="60" spans="2:24" outlineLevel="1" x14ac:dyDescent="0.25">
      <c r="B60" s="52"/>
      <c r="C60" s="263" t="s">
        <v>127</v>
      </c>
      <c r="D60" s="146" t="s">
        <v>119</v>
      </c>
      <c r="E60" s="268"/>
      <c r="F60" s="269"/>
      <c r="G60" s="268"/>
      <c r="H60" s="34"/>
      <c r="I60" s="268"/>
      <c r="J60" s="34"/>
      <c r="K60" s="268"/>
      <c r="L60" s="34"/>
      <c r="M60" s="268"/>
      <c r="N60" s="34"/>
      <c r="O60" s="268"/>
      <c r="P60" s="34"/>
      <c r="Q60" s="268"/>
      <c r="R60" s="34"/>
      <c r="S60" s="268"/>
      <c r="T60" s="34"/>
      <c r="U60" s="268"/>
      <c r="V60" s="34"/>
      <c r="W60" s="268"/>
      <c r="X60" s="51"/>
    </row>
    <row r="61" spans="2:24" outlineLevel="1" x14ac:dyDescent="0.25">
      <c r="B61" s="52"/>
      <c r="C61" s="263" t="s">
        <v>190</v>
      </c>
      <c r="D61" s="146" t="s">
        <v>136</v>
      </c>
      <c r="E61" s="268"/>
      <c r="F61" s="269"/>
      <c r="G61" s="268"/>
      <c r="H61" s="34"/>
      <c r="I61" s="268"/>
      <c r="J61" s="34"/>
      <c r="K61" s="268"/>
      <c r="L61" s="34"/>
      <c r="M61" s="268"/>
      <c r="N61" s="34"/>
      <c r="O61" s="268"/>
      <c r="P61" s="34"/>
      <c r="Q61" s="268"/>
      <c r="R61" s="34"/>
      <c r="S61" s="268"/>
      <c r="T61" s="34"/>
      <c r="U61" s="268"/>
      <c r="V61" s="34"/>
      <c r="W61" s="268"/>
      <c r="X61" s="51"/>
    </row>
    <row r="62" spans="2:24" outlineLevel="1" x14ac:dyDescent="0.25">
      <c r="B62" s="52"/>
      <c r="C62" s="263" t="s">
        <v>187</v>
      </c>
      <c r="D62" s="146" t="s">
        <v>188</v>
      </c>
      <c r="E62" s="268"/>
      <c r="F62" s="269"/>
      <c r="G62" s="268"/>
      <c r="H62" s="34"/>
      <c r="I62" s="268"/>
      <c r="J62" s="34"/>
      <c r="K62" s="268"/>
      <c r="L62" s="34"/>
      <c r="M62" s="268"/>
      <c r="N62" s="34"/>
      <c r="O62" s="268"/>
      <c r="P62" s="34"/>
      <c r="Q62" s="268"/>
      <c r="R62" s="34"/>
      <c r="S62" s="268"/>
      <c r="T62" s="34"/>
      <c r="U62" s="268"/>
      <c r="V62" s="34"/>
      <c r="W62" s="268"/>
      <c r="X62" s="51"/>
    </row>
    <row r="63" spans="2:24" outlineLevel="1" x14ac:dyDescent="0.25">
      <c r="B63" s="52"/>
      <c r="C63" s="263" t="s">
        <v>140</v>
      </c>
      <c r="D63" s="146" t="s">
        <v>76</v>
      </c>
      <c r="E63" s="268"/>
      <c r="F63" s="269"/>
      <c r="G63" s="268"/>
      <c r="H63" s="34"/>
      <c r="I63" s="268"/>
      <c r="J63" s="34"/>
      <c r="K63" s="268"/>
      <c r="L63" s="34"/>
      <c r="M63" s="268"/>
      <c r="N63" s="34"/>
      <c r="O63" s="268"/>
      <c r="P63" s="34"/>
      <c r="Q63" s="268"/>
      <c r="R63" s="34"/>
      <c r="S63" s="268"/>
      <c r="T63" s="34"/>
      <c r="U63" s="268"/>
      <c r="V63" s="34"/>
      <c r="W63" s="268"/>
      <c r="X63" s="51"/>
    </row>
    <row r="64" spans="2:24" outlineLevel="1" x14ac:dyDescent="0.25">
      <c r="B64" s="52"/>
      <c r="C64" s="263" t="s">
        <v>141</v>
      </c>
      <c r="D64" s="146" t="s">
        <v>76</v>
      </c>
      <c r="E64" s="273"/>
      <c r="F64" s="269"/>
      <c r="G64" s="273"/>
      <c r="H64" s="34"/>
      <c r="I64" s="273"/>
      <c r="J64" s="34"/>
      <c r="K64" s="273"/>
      <c r="L64" s="34"/>
      <c r="M64" s="273"/>
      <c r="N64" s="34"/>
      <c r="O64" s="273"/>
      <c r="P64" s="34"/>
      <c r="Q64" s="273"/>
      <c r="R64" s="34"/>
      <c r="S64" s="273"/>
      <c r="T64" s="34"/>
      <c r="U64" s="273"/>
      <c r="V64" s="34"/>
      <c r="W64" s="273"/>
      <c r="X64" s="51"/>
    </row>
    <row r="65" spans="2:24" outlineLevel="1" x14ac:dyDescent="0.25">
      <c r="B65" s="52"/>
      <c r="C65" s="263" t="s">
        <v>142</v>
      </c>
      <c r="D65" s="146" t="s">
        <v>188</v>
      </c>
      <c r="E65" s="268"/>
      <c r="F65" s="269"/>
      <c r="G65" s="268"/>
      <c r="H65" s="34"/>
      <c r="I65" s="268"/>
      <c r="J65" s="34"/>
      <c r="K65" s="268"/>
      <c r="L65" s="34"/>
      <c r="M65" s="268"/>
      <c r="N65" s="34"/>
      <c r="O65" s="268"/>
      <c r="P65" s="34"/>
      <c r="Q65" s="268"/>
      <c r="R65" s="34"/>
      <c r="S65" s="268"/>
      <c r="T65" s="34"/>
      <c r="U65" s="268"/>
      <c r="V65" s="34"/>
      <c r="W65" s="268"/>
      <c r="X65" s="51"/>
    </row>
    <row r="66" spans="2:24" outlineLevel="1" x14ac:dyDescent="0.25">
      <c r="B66" s="52"/>
      <c r="C66" s="263" t="s">
        <v>143</v>
      </c>
      <c r="D66" s="146" t="s">
        <v>76</v>
      </c>
      <c r="E66" s="268"/>
      <c r="F66" s="269"/>
      <c r="G66" s="268"/>
      <c r="H66" s="34"/>
      <c r="I66" s="268"/>
      <c r="J66" s="34"/>
      <c r="K66" s="268"/>
      <c r="L66" s="34"/>
      <c r="M66" s="268"/>
      <c r="N66" s="34"/>
      <c r="O66" s="268"/>
      <c r="P66" s="34"/>
      <c r="Q66" s="268"/>
      <c r="R66" s="34"/>
      <c r="S66" s="268"/>
      <c r="T66" s="34"/>
      <c r="U66" s="268"/>
      <c r="V66" s="34"/>
      <c r="W66" s="268"/>
      <c r="X66" s="51"/>
    </row>
    <row r="67" spans="2:24" outlineLevel="1" x14ac:dyDescent="0.25">
      <c r="B67" s="52"/>
      <c r="C67" s="263" t="s">
        <v>144</v>
      </c>
      <c r="D67" s="146" t="s">
        <v>76</v>
      </c>
      <c r="E67" s="273"/>
      <c r="F67" s="269"/>
      <c r="G67" s="273"/>
      <c r="H67" s="34"/>
      <c r="I67" s="273"/>
      <c r="J67" s="34"/>
      <c r="K67" s="273"/>
      <c r="L67" s="34"/>
      <c r="M67" s="273"/>
      <c r="N67" s="34"/>
      <c r="O67" s="273"/>
      <c r="P67" s="34"/>
      <c r="Q67" s="273"/>
      <c r="R67" s="34"/>
      <c r="S67" s="273"/>
      <c r="T67" s="34"/>
      <c r="U67" s="273"/>
      <c r="V67" s="34"/>
      <c r="W67" s="273"/>
      <c r="X67" s="51"/>
    </row>
    <row r="68" spans="2:24" x14ac:dyDescent="0.25">
      <c r="B68" s="52"/>
      <c r="C68" s="20"/>
      <c r="D68" s="27"/>
      <c r="E68" s="313"/>
      <c r="F68" s="313"/>
      <c r="G68" s="313"/>
      <c r="H68" s="314"/>
      <c r="I68" s="313"/>
      <c r="J68" s="314"/>
      <c r="K68" s="313"/>
      <c r="L68" s="314"/>
      <c r="M68" s="313"/>
      <c r="N68" s="314"/>
      <c r="O68" s="313"/>
      <c r="P68" s="314"/>
      <c r="Q68" s="313"/>
      <c r="R68" s="314"/>
      <c r="S68" s="313"/>
      <c r="T68" s="314"/>
      <c r="U68" s="313"/>
      <c r="V68" s="314"/>
      <c r="W68" s="313"/>
      <c r="X68" s="51"/>
    </row>
    <row r="69" spans="2:24" x14ac:dyDescent="0.25">
      <c r="B69" s="52"/>
      <c r="C69" s="20" t="s">
        <v>109</v>
      </c>
      <c r="D69" s="27" t="s">
        <v>184</v>
      </c>
      <c r="E69" s="268"/>
      <c r="F69" s="269"/>
      <c r="G69" s="268"/>
      <c r="H69" s="34"/>
      <c r="I69" s="268"/>
      <c r="J69" s="34"/>
      <c r="K69" s="268"/>
      <c r="L69" s="34"/>
      <c r="M69" s="268"/>
      <c r="N69" s="34"/>
      <c r="O69" s="268"/>
      <c r="P69" s="34"/>
      <c r="Q69" s="268"/>
      <c r="R69" s="34"/>
      <c r="S69" s="268"/>
      <c r="T69" s="34"/>
      <c r="U69" s="268"/>
      <c r="V69" s="34"/>
      <c r="W69" s="268"/>
      <c r="X69" s="51"/>
    </row>
    <row r="70" spans="2:24" outlineLevel="1" x14ac:dyDescent="0.25">
      <c r="B70" s="52"/>
      <c r="C70" s="263" t="s">
        <v>105</v>
      </c>
      <c r="D70" s="27" t="s">
        <v>76</v>
      </c>
      <c r="E70" s="268"/>
      <c r="F70" s="269"/>
      <c r="G70" s="268"/>
      <c r="H70" s="34"/>
      <c r="I70" s="268"/>
      <c r="J70" s="34"/>
      <c r="K70" s="268"/>
      <c r="L70" s="34"/>
      <c r="M70" s="268"/>
      <c r="N70" s="34"/>
      <c r="O70" s="268"/>
      <c r="P70" s="34"/>
      <c r="Q70" s="268"/>
      <c r="R70" s="34"/>
      <c r="S70" s="268"/>
      <c r="T70" s="34"/>
      <c r="U70" s="268"/>
      <c r="V70" s="34"/>
      <c r="W70" s="268"/>
      <c r="X70" s="51"/>
    </row>
    <row r="71" spans="2:24" outlineLevel="1" x14ac:dyDescent="0.25">
      <c r="B71" s="52"/>
      <c r="C71" s="263" t="s">
        <v>106</v>
      </c>
      <c r="D71" s="27" t="s">
        <v>76</v>
      </c>
      <c r="E71" s="268"/>
      <c r="F71" s="269"/>
      <c r="G71" s="268"/>
      <c r="H71" s="34"/>
      <c r="I71" s="268"/>
      <c r="J71" s="34"/>
      <c r="K71" s="268"/>
      <c r="L71" s="34"/>
      <c r="M71" s="268"/>
      <c r="N71" s="34"/>
      <c r="O71" s="268"/>
      <c r="P71" s="34"/>
      <c r="Q71" s="268"/>
      <c r="R71" s="34"/>
      <c r="S71" s="268"/>
      <c r="T71" s="34"/>
      <c r="U71" s="268"/>
      <c r="V71" s="34"/>
      <c r="W71" s="268"/>
      <c r="X71" s="51"/>
    </row>
    <row r="72" spans="2:24" outlineLevel="1" x14ac:dyDescent="0.25">
      <c r="B72" s="52"/>
      <c r="C72" s="263" t="s">
        <v>128</v>
      </c>
      <c r="D72" s="146" t="s">
        <v>119</v>
      </c>
      <c r="E72" s="268"/>
      <c r="F72" s="269"/>
      <c r="G72" s="268"/>
      <c r="H72" s="34"/>
      <c r="I72" s="268"/>
      <c r="J72" s="34"/>
      <c r="K72" s="268"/>
      <c r="L72" s="34"/>
      <c r="M72" s="268"/>
      <c r="N72" s="34"/>
      <c r="O72" s="268"/>
      <c r="P72" s="34"/>
      <c r="Q72" s="268"/>
      <c r="R72" s="34"/>
      <c r="S72" s="268"/>
      <c r="T72" s="34"/>
      <c r="U72" s="268"/>
      <c r="V72" s="34"/>
      <c r="W72" s="268"/>
      <c r="X72" s="51"/>
    </row>
    <row r="73" spans="2:24" outlineLevel="1" x14ac:dyDescent="0.25">
      <c r="B73" s="52"/>
      <c r="C73" s="263" t="s">
        <v>192</v>
      </c>
      <c r="D73" s="146" t="s">
        <v>119</v>
      </c>
      <c r="E73" s="268"/>
      <c r="F73" s="269"/>
      <c r="G73" s="268"/>
      <c r="H73" s="34"/>
      <c r="I73" s="268"/>
      <c r="J73" s="34"/>
      <c r="K73" s="268"/>
      <c r="L73" s="34"/>
      <c r="M73" s="268"/>
      <c r="N73" s="34"/>
      <c r="O73" s="268"/>
      <c r="P73" s="34"/>
      <c r="Q73" s="268"/>
      <c r="R73" s="34"/>
      <c r="S73" s="268"/>
      <c r="T73" s="34"/>
      <c r="U73" s="268"/>
      <c r="V73" s="34"/>
      <c r="W73" s="268"/>
      <c r="X73" s="51"/>
    </row>
    <row r="74" spans="2:24" outlineLevel="1" x14ac:dyDescent="0.25">
      <c r="B74" s="52"/>
      <c r="C74" s="263" t="s">
        <v>193</v>
      </c>
      <c r="D74" s="146" t="s">
        <v>119</v>
      </c>
      <c r="E74" s="268"/>
      <c r="F74" s="269"/>
      <c r="G74" s="268"/>
      <c r="H74" s="34"/>
      <c r="I74" s="268"/>
      <c r="J74" s="34"/>
      <c r="K74" s="268"/>
      <c r="L74" s="34"/>
      <c r="M74" s="268"/>
      <c r="N74" s="34"/>
      <c r="O74" s="268"/>
      <c r="P74" s="34"/>
      <c r="Q74" s="268"/>
      <c r="R74" s="34"/>
      <c r="S74" s="268"/>
      <c r="T74" s="34"/>
      <c r="U74" s="268"/>
      <c r="V74" s="34"/>
      <c r="W74" s="268"/>
      <c r="X74" s="51"/>
    </row>
    <row r="75" spans="2:24" outlineLevel="1" x14ac:dyDescent="0.25">
      <c r="B75" s="52"/>
      <c r="C75" s="263" t="s">
        <v>190</v>
      </c>
      <c r="D75" s="146" t="s">
        <v>136</v>
      </c>
      <c r="E75" s="268"/>
      <c r="F75" s="269"/>
      <c r="G75" s="268"/>
      <c r="H75" s="34"/>
      <c r="I75" s="268"/>
      <c r="J75" s="34"/>
      <c r="K75" s="268"/>
      <c r="L75" s="34"/>
      <c r="M75" s="268"/>
      <c r="N75" s="34"/>
      <c r="O75" s="268"/>
      <c r="P75" s="34"/>
      <c r="Q75" s="268"/>
      <c r="R75" s="34"/>
      <c r="S75" s="268"/>
      <c r="T75" s="34"/>
      <c r="U75" s="268"/>
      <c r="V75" s="34"/>
      <c r="W75" s="268"/>
      <c r="X75" s="51"/>
    </row>
    <row r="76" spans="2:24" outlineLevel="1" x14ac:dyDescent="0.25">
      <c r="B76" s="52"/>
      <c r="C76" s="263" t="s">
        <v>187</v>
      </c>
      <c r="D76" s="146" t="s">
        <v>188</v>
      </c>
      <c r="E76" s="268"/>
      <c r="F76" s="269"/>
      <c r="G76" s="268"/>
      <c r="H76" s="34"/>
      <c r="I76" s="268"/>
      <c r="J76" s="34"/>
      <c r="K76" s="268"/>
      <c r="L76" s="34"/>
      <c r="M76" s="268"/>
      <c r="N76" s="34"/>
      <c r="O76" s="268"/>
      <c r="P76" s="34"/>
      <c r="Q76" s="268"/>
      <c r="R76" s="34"/>
      <c r="S76" s="268"/>
      <c r="T76" s="34"/>
      <c r="U76" s="268"/>
      <c r="V76" s="34"/>
      <c r="W76" s="268"/>
      <c r="X76" s="51"/>
    </row>
    <row r="77" spans="2:24" outlineLevel="1" x14ac:dyDescent="0.25">
      <c r="B77" s="52"/>
      <c r="C77" s="263" t="s">
        <v>140</v>
      </c>
      <c r="D77" s="146" t="s">
        <v>76</v>
      </c>
      <c r="E77" s="268"/>
      <c r="F77" s="269"/>
      <c r="G77" s="268"/>
      <c r="H77" s="34"/>
      <c r="I77" s="268"/>
      <c r="J77" s="34"/>
      <c r="K77" s="268"/>
      <c r="L77" s="34"/>
      <c r="M77" s="268"/>
      <c r="N77" s="34"/>
      <c r="O77" s="268"/>
      <c r="P77" s="34"/>
      <c r="Q77" s="268"/>
      <c r="R77" s="34"/>
      <c r="S77" s="268"/>
      <c r="T77" s="34"/>
      <c r="U77" s="268"/>
      <c r="V77" s="34"/>
      <c r="W77" s="268"/>
      <c r="X77" s="51"/>
    </row>
    <row r="78" spans="2:24" outlineLevel="1" x14ac:dyDescent="0.25">
      <c r="B78" s="52"/>
      <c r="C78" s="263" t="s">
        <v>141</v>
      </c>
      <c r="D78" s="146" t="s">
        <v>76</v>
      </c>
      <c r="E78" s="273"/>
      <c r="F78" s="269"/>
      <c r="G78" s="273"/>
      <c r="H78" s="34"/>
      <c r="I78" s="273"/>
      <c r="J78" s="34"/>
      <c r="K78" s="273"/>
      <c r="L78" s="34"/>
      <c r="M78" s="273"/>
      <c r="N78" s="34"/>
      <c r="O78" s="273"/>
      <c r="P78" s="34"/>
      <c r="Q78" s="273"/>
      <c r="R78" s="34"/>
      <c r="S78" s="273"/>
      <c r="T78" s="34"/>
      <c r="U78" s="273"/>
      <c r="V78" s="34"/>
      <c r="W78" s="273"/>
      <c r="X78" s="51"/>
    </row>
    <row r="79" spans="2:24" outlineLevel="1" x14ac:dyDescent="0.25">
      <c r="B79" s="52"/>
      <c r="C79" s="263" t="s">
        <v>142</v>
      </c>
      <c r="D79" s="146" t="s">
        <v>188</v>
      </c>
      <c r="E79" s="268"/>
      <c r="F79" s="269"/>
      <c r="G79" s="268"/>
      <c r="H79" s="34"/>
      <c r="I79" s="268"/>
      <c r="J79" s="34"/>
      <c r="K79" s="268"/>
      <c r="L79" s="34"/>
      <c r="M79" s="268"/>
      <c r="N79" s="34"/>
      <c r="O79" s="268"/>
      <c r="P79" s="34"/>
      <c r="Q79" s="268"/>
      <c r="R79" s="34"/>
      <c r="S79" s="268"/>
      <c r="T79" s="34"/>
      <c r="U79" s="268"/>
      <c r="V79" s="34"/>
      <c r="W79" s="268"/>
      <c r="X79" s="51"/>
    </row>
    <row r="80" spans="2:24" outlineLevel="1" x14ac:dyDescent="0.25">
      <c r="B80" s="52"/>
      <c r="C80" s="263" t="s">
        <v>143</v>
      </c>
      <c r="D80" s="146" t="s">
        <v>76</v>
      </c>
      <c r="E80" s="268"/>
      <c r="F80" s="269"/>
      <c r="G80" s="268"/>
      <c r="H80" s="34"/>
      <c r="I80" s="268"/>
      <c r="J80" s="34"/>
      <c r="K80" s="268"/>
      <c r="L80" s="34"/>
      <c r="M80" s="268"/>
      <c r="N80" s="34"/>
      <c r="O80" s="268"/>
      <c r="P80" s="34"/>
      <c r="Q80" s="268"/>
      <c r="R80" s="34"/>
      <c r="S80" s="268"/>
      <c r="T80" s="34"/>
      <c r="U80" s="268"/>
      <c r="V80" s="34"/>
      <c r="W80" s="268"/>
      <c r="X80" s="51"/>
    </row>
    <row r="81" spans="2:24" outlineLevel="1" x14ac:dyDescent="0.25">
      <c r="B81" s="52"/>
      <c r="C81" s="263" t="s">
        <v>144</v>
      </c>
      <c r="D81" s="146" t="s">
        <v>76</v>
      </c>
      <c r="E81" s="273"/>
      <c r="F81" s="269"/>
      <c r="G81" s="273"/>
      <c r="H81" s="34"/>
      <c r="I81" s="273"/>
      <c r="J81" s="34"/>
      <c r="K81" s="273"/>
      <c r="L81" s="34"/>
      <c r="M81" s="273"/>
      <c r="N81" s="34"/>
      <c r="O81" s="273"/>
      <c r="P81" s="34"/>
      <c r="Q81" s="273"/>
      <c r="R81" s="34"/>
      <c r="S81" s="273"/>
      <c r="T81" s="34"/>
      <c r="U81" s="273"/>
      <c r="V81" s="34"/>
      <c r="W81" s="273"/>
      <c r="X81" s="51"/>
    </row>
    <row r="82" spans="2:24" x14ac:dyDescent="0.25">
      <c r="B82" s="52"/>
      <c r="C82" s="20"/>
      <c r="D82" s="27"/>
      <c r="E82" s="313"/>
      <c r="F82" s="313"/>
      <c r="G82" s="313"/>
      <c r="H82" s="34"/>
      <c r="I82" s="313"/>
      <c r="J82" s="34"/>
      <c r="K82" s="313"/>
      <c r="L82" s="34"/>
      <c r="M82" s="313"/>
      <c r="N82" s="34"/>
      <c r="O82" s="313"/>
      <c r="P82" s="34"/>
      <c r="Q82" s="313"/>
      <c r="R82" s="34"/>
      <c r="S82" s="313"/>
      <c r="T82" s="34"/>
      <c r="U82" s="313"/>
      <c r="V82" s="34"/>
      <c r="W82" s="313"/>
      <c r="X82" s="51"/>
    </row>
    <row r="83" spans="2:24" x14ac:dyDescent="0.25">
      <c r="B83" s="52"/>
      <c r="C83" s="20" t="s">
        <v>110</v>
      </c>
      <c r="D83" s="27" t="s">
        <v>184</v>
      </c>
      <c r="E83" s="268"/>
      <c r="F83" s="269"/>
      <c r="G83" s="268"/>
      <c r="H83" s="34"/>
      <c r="I83" s="268"/>
      <c r="J83" s="34"/>
      <c r="K83" s="268"/>
      <c r="L83" s="34"/>
      <c r="M83" s="268"/>
      <c r="N83" s="34"/>
      <c r="O83" s="268"/>
      <c r="P83" s="34"/>
      <c r="Q83" s="268"/>
      <c r="R83" s="34"/>
      <c r="S83" s="268"/>
      <c r="T83" s="34"/>
      <c r="U83" s="268"/>
      <c r="V83" s="34"/>
      <c r="W83" s="268"/>
      <c r="X83" s="51"/>
    </row>
    <row r="84" spans="2:24" outlineLevel="1" x14ac:dyDescent="0.25">
      <c r="B84" s="52"/>
      <c r="C84" s="263" t="s">
        <v>105</v>
      </c>
      <c r="D84" s="27" t="s">
        <v>76</v>
      </c>
      <c r="E84" s="268"/>
      <c r="F84" s="269"/>
      <c r="G84" s="268"/>
      <c r="H84" s="34"/>
      <c r="I84" s="268"/>
      <c r="J84" s="34"/>
      <c r="K84" s="268"/>
      <c r="L84" s="34"/>
      <c r="M84" s="268"/>
      <c r="N84" s="34"/>
      <c r="O84" s="268"/>
      <c r="P84" s="34"/>
      <c r="Q84" s="268"/>
      <c r="R84" s="34"/>
      <c r="S84" s="268"/>
      <c r="T84" s="34"/>
      <c r="U84" s="268"/>
      <c r="V84" s="34"/>
      <c r="W84" s="268"/>
      <c r="X84" s="51"/>
    </row>
    <row r="85" spans="2:24" outlineLevel="1" x14ac:dyDescent="0.25">
      <c r="B85" s="52"/>
      <c r="C85" s="263" t="s">
        <v>106</v>
      </c>
      <c r="D85" s="27" t="s">
        <v>76</v>
      </c>
      <c r="E85" s="268"/>
      <c r="F85" s="269"/>
      <c r="G85" s="268"/>
      <c r="H85" s="34"/>
      <c r="I85" s="268"/>
      <c r="J85" s="34"/>
      <c r="K85" s="268"/>
      <c r="L85" s="34"/>
      <c r="M85" s="268"/>
      <c r="N85" s="34"/>
      <c r="O85" s="268"/>
      <c r="P85" s="34"/>
      <c r="Q85" s="268"/>
      <c r="R85" s="34"/>
      <c r="S85" s="268"/>
      <c r="T85" s="34"/>
      <c r="U85" s="268"/>
      <c r="V85" s="34"/>
      <c r="W85" s="268"/>
      <c r="X85" s="51"/>
    </row>
    <row r="86" spans="2:24" outlineLevel="1" x14ac:dyDescent="0.25">
      <c r="B86" s="52"/>
      <c r="C86" s="263" t="s">
        <v>131</v>
      </c>
      <c r="D86" s="146" t="s">
        <v>119</v>
      </c>
      <c r="E86" s="268"/>
      <c r="F86" s="269"/>
      <c r="G86" s="268"/>
      <c r="H86" s="34"/>
      <c r="I86" s="268"/>
      <c r="J86" s="34"/>
      <c r="K86" s="268"/>
      <c r="L86" s="34"/>
      <c r="M86" s="268"/>
      <c r="N86" s="34"/>
      <c r="O86" s="268"/>
      <c r="P86" s="34"/>
      <c r="Q86" s="268"/>
      <c r="R86" s="34"/>
      <c r="S86" s="268"/>
      <c r="T86" s="34"/>
      <c r="U86" s="268"/>
      <c r="V86" s="34"/>
      <c r="W86" s="268"/>
      <c r="X86" s="51"/>
    </row>
    <row r="87" spans="2:24" outlineLevel="1" x14ac:dyDescent="0.25">
      <c r="B87" s="52"/>
      <c r="C87" s="263" t="s">
        <v>132</v>
      </c>
      <c r="D87" s="146" t="s">
        <v>119</v>
      </c>
      <c r="E87" s="268"/>
      <c r="F87" s="269"/>
      <c r="G87" s="268"/>
      <c r="H87" s="34"/>
      <c r="I87" s="268"/>
      <c r="J87" s="34"/>
      <c r="K87" s="268"/>
      <c r="L87" s="34"/>
      <c r="M87" s="268"/>
      <c r="N87" s="34"/>
      <c r="O87" s="268"/>
      <c r="P87" s="34"/>
      <c r="Q87" s="268"/>
      <c r="R87" s="34"/>
      <c r="S87" s="268"/>
      <c r="T87" s="34"/>
      <c r="U87" s="268"/>
      <c r="V87" s="34"/>
      <c r="W87" s="268"/>
      <c r="X87" s="51"/>
    </row>
    <row r="88" spans="2:24" outlineLevel="1" x14ac:dyDescent="0.25">
      <c r="B88" s="52"/>
      <c r="C88" s="263" t="s">
        <v>133</v>
      </c>
      <c r="D88" s="146" t="s">
        <v>119</v>
      </c>
      <c r="E88" s="268"/>
      <c r="F88" s="269"/>
      <c r="G88" s="268"/>
      <c r="H88" s="34"/>
      <c r="I88" s="268"/>
      <c r="J88" s="34"/>
      <c r="K88" s="268"/>
      <c r="L88" s="34"/>
      <c r="M88" s="268"/>
      <c r="N88" s="34"/>
      <c r="O88" s="268"/>
      <c r="P88" s="34"/>
      <c r="Q88" s="268"/>
      <c r="R88" s="34"/>
      <c r="S88" s="268"/>
      <c r="T88" s="34"/>
      <c r="U88" s="268"/>
      <c r="V88" s="34"/>
      <c r="W88" s="268"/>
      <c r="X88" s="51"/>
    </row>
    <row r="89" spans="2:24" outlineLevel="1" x14ac:dyDescent="0.25">
      <c r="B89" s="52"/>
      <c r="C89" s="263" t="s">
        <v>190</v>
      </c>
      <c r="D89" s="146" t="s">
        <v>136</v>
      </c>
      <c r="E89" s="268"/>
      <c r="F89" s="269"/>
      <c r="G89" s="268"/>
      <c r="H89" s="34"/>
      <c r="I89" s="268"/>
      <c r="J89" s="34"/>
      <c r="K89" s="268"/>
      <c r="L89" s="34"/>
      <c r="M89" s="268"/>
      <c r="N89" s="34"/>
      <c r="O89" s="268"/>
      <c r="P89" s="34"/>
      <c r="Q89" s="268"/>
      <c r="R89" s="34"/>
      <c r="S89" s="268"/>
      <c r="T89" s="34"/>
      <c r="U89" s="268"/>
      <c r="V89" s="34"/>
      <c r="W89" s="268"/>
      <c r="X89" s="51"/>
    </row>
    <row r="90" spans="2:24" outlineLevel="1" x14ac:dyDescent="0.25">
      <c r="B90" s="52"/>
      <c r="C90" s="263" t="s">
        <v>191</v>
      </c>
      <c r="D90" s="146" t="s">
        <v>188</v>
      </c>
      <c r="E90" s="268"/>
      <c r="F90" s="269"/>
      <c r="G90" s="268"/>
      <c r="H90" s="34"/>
      <c r="I90" s="268"/>
      <c r="J90" s="34"/>
      <c r="K90" s="268"/>
      <c r="L90" s="34"/>
      <c r="M90" s="268"/>
      <c r="N90" s="34"/>
      <c r="O90" s="268"/>
      <c r="P90" s="34"/>
      <c r="Q90" s="268"/>
      <c r="R90" s="34"/>
      <c r="S90" s="268"/>
      <c r="T90" s="34"/>
      <c r="U90" s="268"/>
      <c r="V90" s="34"/>
      <c r="W90" s="268"/>
      <c r="X90" s="51"/>
    </row>
    <row r="91" spans="2:24" outlineLevel="1" x14ac:dyDescent="0.25">
      <c r="B91" s="52"/>
      <c r="C91" s="263" t="s">
        <v>140</v>
      </c>
      <c r="D91" s="146" t="s">
        <v>76</v>
      </c>
      <c r="E91" s="268"/>
      <c r="F91" s="269"/>
      <c r="G91" s="268"/>
      <c r="H91" s="34"/>
      <c r="I91" s="268"/>
      <c r="J91" s="34"/>
      <c r="K91" s="268"/>
      <c r="L91" s="34"/>
      <c r="M91" s="268"/>
      <c r="N91" s="34"/>
      <c r="O91" s="268"/>
      <c r="P91" s="34"/>
      <c r="Q91" s="268"/>
      <c r="R91" s="34"/>
      <c r="S91" s="268"/>
      <c r="T91" s="34"/>
      <c r="U91" s="268"/>
      <c r="V91" s="34"/>
      <c r="W91" s="268"/>
      <c r="X91" s="51"/>
    </row>
    <row r="92" spans="2:24" outlineLevel="1" x14ac:dyDescent="0.25">
      <c r="B92" s="52"/>
      <c r="C92" s="263" t="s">
        <v>141</v>
      </c>
      <c r="D92" s="146" t="s">
        <v>76</v>
      </c>
      <c r="E92" s="273"/>
      <c r="F92" s="269"/>
      <c r="G92" s="273"/>
      <c r="H92" s="34"/>
      <c r="I92" s="273"/>
      <c r="J92" s="34"/>
      <c r="K92" s="273"/>
      <c r="L92" s="34"/>
      <c r="M92" s="273"/>
      <c r="N92" s="34"/>
      <c r="O92" s="273"/>
      <c r="P92" s="34"/>
      <c r="Q92" s="273"/>
      <c r="R92" s="34"/>
      <c r="S92" s="273"/>
      <c r="T92" s="34"/>
      <c r="U92" s="273"/>
      <c r="V92" s="34"/>
      <c r="W92" s="273"/>
      <c r="X92" s="51"/>
    </row>
    <row r="93" spans="2:24" outlineLevel="1" x14ac:dyDescent="0.25">
      <c r="B93" s="52"/>
      <c r="C93" s="263" t="s">
        <v>142</v>
      </c>
      <c r="D93" s="146" t="s">
        <v>188</v>
      </c>
      <c r="E93" s="268"/>
      <c r="F93" s="269"/>
      <c r="G93" s="268"/>
      <c r="H93" s="34"/>
      <c r="I93" s="268"/>
      <c r="J93" s="34"/>
      <c r="K93" s="268"/>
      <c r="L93" s="34"/>
      <c r="M93" s="268"/>
      <c r="N93" s="34"/>
      <c r="O93" s="268"/>
      <c r="P93" s="34"/>
      <c r="Q93" s="268"/>
      <c r="R93" s="34"/>
      <c r="S93" s="268"/>
      <c r="T93" s="34"/>
      <c r="U93" s="268"/>
      <c r="V93" s="34"/>
      <c r="W93" s="268"/>
      <c r="X93" s="51"/>
    </row>
    <row r="94" spans="2:24" outlineLevel="1" x14ac:dyDescent="0.25">
      <c r="B94" s="52"/>
      <c r="C94" s="263" t="s">
        <v>143</v>
      </c>
      <c r="D94" s="146" t="s">
        <v>76</v>
      </c>
      <c r="E94" s="268"/>
      <c r="F94" s="269"/>
      <c r="G94" s="268"/>
      <c r="H94" s="34"/>
      <c r="I94" s="268"/>
      <c r="J94" s="34"/>
      <c r="K94" s="268"/>
      <c r="L94" s="34"/>
      <c r="M94" s="268"/>
      <c r="N94" s="34"/>
      <c r="O94" s="268"/>
      <c r="P94" s="34"/>
      <c r="Q94" s="268"/>
      <c r="R94" s="34"/>
      <c r="S94" s="268"/>
      <c r="T94" s="34"/>
      <c r="U94" s="268"/>
      <c r="V94" s="34"/>
      <c r="W94" s="268"/>
      <c r="X94" s="51"/>
    </row>
    <row r="95" spans="2:24" outlineLevel="1" x14ac:dyDescent="0.25">
      <c r="B95" s="52"/>
      <c r="C95" s="263" t="s">
        <v>144</v>
      </c>
      <c r="D95" s="146" t="s">
        <v>76</v>
      </c>
      <c r="E95" s="273"/>
      <c r="F95" s="269"/>
      <c r="G95" s="273"/>
      <c r="H95" s="34"/>
      <c r="I95" s="273"/>
      <c r="J95" s="34"/>
      <c r="K95" s="273"/>
      <c r="L95" s="34"/>
      <c r="M95" s="273"/>
      <c r="N95" s="34"/>
      <c r="O95" s="273"/>
      <c r="P95" s="34"/>
      <c r="Q95" s="273"/>
      <c r="R95" s="34"/>
      <c r="S95" s="273"/>
      <c r="T95" s="34"/>
      <c r="U95" s="273"/>
      <c r="V95" s="34"/>
      <c r="W95" s="273"/>
      <c r="X95" s="51"/>
    </row>
    <row r="96" spans="2:24" x14ac:dyDescent="0.25">
      <c r="B96" s="52"/>
      <c r="C96" s="21"/>
      <c r="D96" s="27"/>
      <c r="E96" s="269"/>
      <c r="F96" s="269"/>
      <c r="G96" s="269"/>
      <c r="H96" s="34"/>
      <c r="I96" s="269"/>
      <c r="J96" s="34"/>
      <c r="K96" s="269"/>
      <c r="L96" s="34"/>
      <c r="M96" s="269"/>
      <c r="N96" s="34"/>
      <c r="O96" s="269"/>
      <c r="P96" s="34"/>
      <c r="Q96" s="269"/>
      <c r="R96" s="34"/>
      <c r="S96" s="269"/>
      <c r="T96" s="34"/>
      <c r="U96" s="269"/>
      <c r="V96" s="34"/>
      <c r="W96" s="269"/>
      <c r="X96" s="51"/>
    </row>
    <row r="97" spans="2:24" x14ac:dyDescent="0.25">
      <c r="B97" s="52"/>
      <c r="C97" s="197" t="s">
        <v>194</v>
      </c>
      <c r="D97" s="27"/>
      <c r="E97" s="34"/>
      <c r="F97" s="34"/>
      <c r="G97" s="34"/>
      <c r="H97" s="34"/>
      <c r="I97" s="34"/>
      <c r="J97" s="34"/>
      <c r="K97" s="34"/>
      <c r="L97" s="34"/>
      <c r="M97" s="34"/>
      <c r="N97" s="34"/>
      <c r="O97" s="34"/>
      <c r="P97" s="34"/>
      <c r="Q97" s="34"/>
      <c r="R97" s="34"/>
      <c r="S97" s="34"/>
      <c r="T97" s="34"/>
      <c r="U97" s="34"/>
      <c r="V97" s="34"/>
      <c r="W97" s="34"/>
      <c r="X97" s="51"/>
    </row>
    <row r="98" spans="2:24" x14ac:dyDescent="0.25">
      <c r="B98" s="232" t="s">
        <v>20</v>
      </c>
      <c r="C98" s="20" t="s">
        <v>112</v>
      </c>
      <c r="D98" s="146" t="s">
        <v>83</v>
      </c>
      <c r="E98" s="268"/>
      <c r="F98" s="269"/>
      <c r="G98" s="268"/>
      <c r="H98" s="34"/>
      <c r="I98" s="268"/>
      <c r="J98" s="34"/>
      <c r="K98" s="268"/>
      <c r="L98" s="34"/>
      <c r="M98" s="268"/>
      <c r="N98" s="34"/>
      <c r="O98" s="268"/>
      <c r="P98" s="34"/>
      <c r="Q98" s="268"/>
      <c r="R98" s="34"/>
      <c r="S98" s="268"/>
      <c r="T98" s="34"/>
      <c r="U98" s="268"/>
      <c r="V98" s="34"/>
      <c r="W98" s="268"/>
      <c r="X98" s="51"/>
    </row>
    <row r="99" spans="2:24" x14ac:dyDescent="0.25">
      <c r="B99" s="232" t="s">
        <v>20</v>
      </c>
      <c r="C99" s="20" t="s">
        <v>195</v>
      </c>
      <c r="D99" s="146" t="s">
        <v>83</v>
      </c>
      <c r="E99" s="268"/>
      <c r="F99" s="269"/>
      <c r="G99" s="268"/>
      <c r="H99" s="34"/>
      <c r="I99" s="268"/>
      <c r="J99" s="34"/>
      <c r="K99" s="268"/>
      <c r="L99" s="34"/>
      <c r="M99" s="268"/>
      <c r="N99" s="34"/>
      <c r="O99" s="268"/>
      <c r="P99" s="34"/>
      <c r="Q99" s="268"/>
      <c r="R99" s="34"/>
      <c r="S99" s="268"/>
      <c r="T99" s="34"/>
      <c r="U99" s="268"/>
      <c r="V99" s="34"/>
      <c r="W99" s="268"/>
      <c r="X99" s="51"/>
    </row>
    <row r="100" spans="2:24" x14ac:dyDescent="0.25">
      <c r="B100" s="52"/>
      <c r="C100" s="20"/>
      <c r="D100" s="146"/>
      <c r="E100" s="313"/>
      <c r="F100" s="313"/>
      <c r="G100" s="313"/>
      <c r="H100" s="314"/>
      <c r="I100" s="313"/>
      <c r="J100" s="314"/>
      <c r="K100" s="313"/>
      <c r="L100" s="314"/>
      <c r="M100" s="313"/>
      <c r="N100" s="314"/>
      <c r="O100" s="313"/>
      <c r="P100" s="314"/>
      <c r="Q100" s="313"/>
      <c r="R100" s="314"/>
      <c r="S100" s="313"/>
      <c r="T100" s="314"/>
      <c r="U100" s="313"/>
      <c r="V100" s="314"/>
      <c r="W100" s="313"/>
      <c r="X100" s="51"/>
    </row>
    <row r="101" spans="2:24" x14ac:dyDescent="0.25">
      <c r="B101" s="52"/>
      <c r="C101" s="197" t="s">
        <v>387</v>
      </c>
      <c r="D101" s="146"/>
      <c r="E101" s="34"/>
      <c r="F101" s="34"/>
      <c r="G101" s="34"/>
      <c r="H101" s="34"/>
      <c r="I101" s="34"/>
      <c r="J101" s="34"/>
      <c r="K101" s="34"/>
      <c r="L101" s="34"/>
      <c r="M101" s="34"/>
      <c r="N101" s="34"/>
      <c r="O101" s="34"/>
      <c r="P101" s="34"/>
      <c r="Q101" s="34"/>
      <c r="R101" s="34"/>
      <c r="S101" s="34"/>
      <c r="T101" s="34"/>
      <c r="U101" s="34"/>
      <c r="V101" s="34"/>
      <c r="W101" s="34"/>
      <c r="X101" s="51"/>
    </row>
    <row r="102" spans="2:24" x14ac:dyDescent="0.25">
      <c r="B102" s="232" t="s">
        <v>20</v>
      </c>
      <c r="C102" s="20" t="s">
        <v>196</v>
      </c>
      <c r="D102" s="146" t="s">
        <v>83</v>
      </c>
      <c r="E102" s="268"/>
      <c r="F102" s="269"/>
      <c r="G102" s="268"/>
      <c r="H102" s="34"/>
      <c r="I102" s="268"/>
      <c r="J102" s="34"/>
      <c r="K102" s="268"/>
      <c r="L102" s="34"/>
      <c r="M102" s="268"/>
      <c r="N102" s="34"/>
      <c r="O102" s="268"/>
      <c r="P102" s="34"/>
      <c r="Q102" s="268"/>
      <c r="R102" s="34"/>
      <c r="S102" s="268"/>
      <c r="T102" s="34"/>
      <c r="U102" s="268"/>
      <c r="V102" s="34"/>
      <c r="W102" s="268"/>
      <c r="X102" s="51"/>
    </row>
    <row r="103" spans="2:24" x14ac:dyDescent="0.25">
      <c r="B103" s="232" t="s">
        <v>20</v>
      </c>
      <c r="C103" s="20" t="s">
        <v>197</v>
      </c>
      <c r="D103" s="146" t="s">
        <v>80</v>
      </c>
      <c r="E103" s="268"/>
      <c r="F103" s="269"/>
      <c r="G103" s="268"/>
      <c r="H103" s="34"/>
      <c r="I103" s="268"/>
      <c r="J103" s="34"/>
      <c r="K103" s="268"/>
      <c r="L103" s="34"/>
      <c r="M103" s="268"/>
      <c r="N103" s="34"/>
      <c r="O103" s="268"/>
      <c r="P103" s="34"/>
      <c r="Q103" s="268"/>
      <c r="R103" s="34"/>
      <c r="S103" s="268"/>
      <c r="T103" s="34"/>
      <c r="U103" s="268"/>
      <c r="V103" s="34"/>
      <c r="W103" s="268"/>
      <c r="X103" s="51"/>
    </row>
    <row r="104" spans="2:24" x14ac:dyDescent="0.25">
      <c r="B104" s="55"/>
      <c r="C104" s="271"/>
      <c r="D104" s="271"/>
      <c r="E104" s="272"/>
      <c r="F104" s="271"/>
      <c r="G104" s="272"/>
      <c r="H104" s="271"/>
      <c r="I104" s="272"/>
      <c r="J104" s="271"/>
      <c r="K104" s="272"/>
      <c r="L104" s="271"/>
      <c r="M104" s="272"/>
      <c r="N104" s="271"/>
      <c r="O104" s="272"/>
      <c r="P104" s="271"/>
      <c r="Q104" s="272"/>
      <c r="R104" s="271"/>
      <c r="S104" s="272"/>
      <c r="T104" s="271"/>
      <c r="U104" s="272"/>
      <c r="V104" s="271"/>
      <c r="W104" s="272"/>
      <c r="X104" s="58"/>
    </row>
  </sheetData>
  <conditionalFormatting sqref="E21:E24 G21:G24 I21:I24 K21:K24 M21:M24 O21:O24 Q21:Q24">
    <cfRule type="expression" dxfId="20" priority="211">
      <formula>E$11&gt;0</formula>
    </cfRule>
  </conditionalFormatting>
  <conditionalFormatting sqref="S21:S24">
    <cfRule type="expression" dxfId="6" priority="8">
      <formula>S$11&gt;0</formula>
    </cfRule>
  </conditionalFormatting>
  <conditionalFormatting sqref="U21:U24">
    <cfRule type="expression" dxfId="3" priority="7">
      <formula>U$11&gt;0</formula>
    </cfRule>
  </conditionalFormatting>
  <conditionalFormatting sqref="W21:W24">
    <cfRule type="expression" dxfId="0" priority="6">
      <formula>W$11&gt;0</formula>
    </cfRule>
  </conditionalFormatting>
  <pageMargins left="0.75" right="0.75" top="1" bottom="1" header="0.51180555555555496" footer="0.51180555555555496"/>
  <pageSetup firstPageNumber="0" orientation="portrait" horizontalDpi="300" verticalDpi="300"/>
  <drawing r:id="rId1"/>
  <legacyDrawing r:id="rId2"/>
  <extLst>
    <ext xmlns:x14="http://schemas.microsoft.com/office/spreadsheetml/2009/9/main" uri="{78C0D931-6437-407d-A8EE-F0AAD7539E65}">
      <x14:conditionalFormattings>
        <x14:conditionalFormatting xmlns:xm="http://schemas.microsoft.com/office/excel/2006/main">
          <x14:cfRule type="expression" priority="886" id="{CC3601D3-E810-2244-9822-92CEE4D31CC7}">
            <xm:f>LCC_Dane_wejściowe_Wyniki!E$6=Dane_referencyjne!$H$7</xm:f>
            <x14:dxf>
              <font>
                <color auto="1"/>
              </font>
              <fill>
                <patternFill>
                  <bgColor theme="1" tint="0.499984740745262"/>
                </patternFill>
              </fill>
            </x14:dxf>
          </x14:cfRule>
          <x14:cfRule type="expression" priority="887" id="{EB18CCD9-DCE2-B44B-876C-FD76F133D2E4}">
            <xm:f>LCC_Dane_wejściowe_Wyniki!E$20=Dane_referencyjne!$H$14</xm:f>
            <x14:dxf>
              <font>
                <color auto="1"/>
              </font>
              <fill>
                <patternFill>
                  <bgColor theme="1" tint="0.499984740745262"/>
                </patternFill>
              </fill>
            </x14:dxf>
          </x14:cfRule>
          <xm:sqref>E18 G18 I18 K18 M18 O18 Q18 S18 U18 W18</xm:sqref>
        </x14:conditionalFormatting>
        <x14:conditionalFormatting xmlns:xm="http://schemas.microsoft.com/office/excel/2006/main">
          <x14:cfRule type="expression" priority="844" id="{C96A01DF-53FC-3645-80EC-6C115E37B0A7}">
            <xm:f>E$6=Dane_referencyjne!$H$7</xm:f>
            <x14:dxf>
              <font>
                <color auto="1"/>
              </font>
              <fill>
                <patternFill>
                  <bgColor theme="1" tint="0.499984740745262"/>
                </patternFill>
              </fill>
            </x14:dxf>
          </x14:cfRule>
          <x14:cfRule type="expression" priority="845" id="{3D464630-88A6-A846-ABEA-AF4A0B29D39C}">
            <xm:f>E$21=Dane_referencyjne!$H$14</xm:f>
            <x14:dxf>
              <font>
                <color auto="1"/>
              </font>
              <fill>
                <patternFill>
                  <bgColor theme="1" tint="0.499984740745262"/>
                </patternFill>
              </fill>
            </x14:dxf>
          </x14:cfRule>
          <xm:sqref>E19 G19</xm:sqref>
        </x14:conditionalFormatting>
        <x14:conditionalFormatting xmlns:xm="http://schemas.microsoft.com/office/excel/2006/main">
          <x14:cfRule type="expression" priority="196" id="{EA55207E-69D8-E74C-B318-F556E2D9FDB2}">
            <xm:f>LCC_Dane_wejściowe_Wyniki!E$49=Dane_referencyjne!$H$20</xm:f>
            <x14:dxf>
              <font>
                <color auto="1"/>
              </font>
              <fill>
                <patternFill>
                  <bgColor theme="1" tint="0.499984740745262"/>
                </patternFill>
              </fill>
            </x14:dxf>
          </x14:cfRule>
          <xm:sqref>E36 G36 I36 K36 M36 O36 Q36 S36 U36 W36 E39 G39 I39 K39 M39 O39 Q39 S39 U39 W39 E50 G50 I50 K50 M50 O50 Q50 S50 U50 W50 E53 G53 I53 K53 M53 O53 Q53 S53 U53 W53 E64 G64 I64 K64 M64 O64 Q64 S64 U64 W64 E67 G67 I67 K67 M67 O67 Q67 S67 U67 W67 E78 G78 I78 K78 M78 O78 Q78 S78 U78 W78 E81 G81 I81 K81 M81 O81 Q81 S81 U81 W81 E92 G92 I92 K92 M92 O92 Q92 S92 U92 W92 E95 G95 I95 K95 M95 O95 Q95 S95 U95 W95</xm:sqref>
        </x14:conditionalFormatting>
        <x14:conditionalFormatting xmlns:xm="http://schemas.microsoft.com/office/excel/2006/main">
          <x14:cfRule type="expression" priority="135" id="{832471E5-83DA-A343-BE29-E88D9ECAA5CA}">
            <xm:f>I$6=Dane_referencyjne!$H$7</xm:f>
            <x14:dxf>
              <font>
                <color auto="1"/>
              </font>
              <fill>
                <patternFill>
                  <bgColor theme="1" tint="0.499984740745262"/>
                </patternFill>
              </fill>
            </x14:dxf>
          </x14:cfRule>
          <x14:cfRule type="expression" priority="136" id="{78F3D522-1275-0148-A7FB-5E5077DE406F}">
            <xm:f>I$21=Dane_referencyjne!$H$14</xm:f>
            <x14:dxf>
              <font>
                <color auto="1"/>
              </font>
              <fill>
                <patternFill>
                  <bgColor theme="1" tint="0.499984740745262"/>
                </patternFill>
              </fill>
            </x14:dxf>
          </x14:cfRule>
          <xm:sqref>I19</xm:sqref>
        </x14:conditionalFormatting>
        <x14:conditionalFormatting xmlns:xm="http://schemas.microsoft.com/office/excel/2006/main">
          <x14:cfRule type="expression" priority="120" id="{02344025-F080-354C-8D72-CA873F72AD4A}">
            <xm:f>K$6=Dane_referencyjne!$H$7</xm:f>
            <x14:dxf>
              <font>
                <color auto="1"/>
              </font>
              <fill>
                <patternFill>
                  <bgColor theme="1" tint="0.499984740745262"/>
                </patternFill>
              </fill>
            </x14:dxf>
          </x14:cfRule>
          <x14:cfRule type="expression" priority="121" id="{7BCFFF3D-6166-3540-B597-3FA522169E34}">
            <xm:f>K$21=Dane_referencyjne!$H$14</xm:f>
            <x14:dxf>
              <font>
                <color auto="1"/>
              </font>
              <fill>
                <patternFill>
                  <bgColor theme="1" tint="0.499984740745262"/>
                </patternFill>
              </fill>
            </x14:dxf>
          </x14:cfRule>
          <xm:sqref>K19</xm:sqref>
        </x14:conditionalFormatting>
        <x14:conditionalFormatting xmlns:xm="http://schemas.microsoft.com/office/excel/2006/main">
          <x14:cfRule type="expression" priority="105" id="{057FCC57-B7E8-EC44-B8C7-DA43D3F2C3BE}">
            <xm:f>M$6=Dane_referencyjne!$H$7</xm:f>
            <x14:dxf>
              <font>
                <color auto="1"/>
              </font>
              <fill>
                <patternFill>
                  <bgColor theme="1" tint="0.499984740745262"/>
                </patternFill>
              </fill>
            </x14:dxf>
          </x14:cfRule>
          <x14:cfRule type="expression" priority="106" id="{8463CFB7-78E7-4749-AE3C-3FB6BD442CE5}">
            <xm:f>M$21=Dane_referencyjne!$H$14</xm:f>
            <x14:dxf>
              <font>
                <color auto="1"/>
              </font>
              <fill>
                <patternFill>
                  <bgColor theme="1" tint="0.499984740745262"/>
                </patternFill>
              </fill>
            </x14:dxf>
          </x14:cfRule>
          <xm:sqref>M19</xm:sqref>
        </x14:conditionalFormatting>
        <x14:conditionalFormatting xmlns:xm="http://schemas.microsoft.com/office/excel/2006/main">
          <x14:cfRule type="expression" priority="90" id="{2576ECDD-B373-B541-A893-A49E7AA60228}">
            <xm:f>O$6=Dane_referencyjne!$H$7</xm:f>
            <x14:dxf>
              <font>
                <color auto="1"/>
              </font>
              <fill>
                <patternFill>
                  <bgColor theme="1" tint="0.499984740745262"/>
                </patternFill>
              </fill>
            </x14:dxf>
          </x14:cfRule>
          <x14:cfRule type="expression" priority="91" id="{73E17835-EBBB-474D-BED4-0FC60AC1B21E}">
            <xm:f>O$21=Dane_referencyjne!$H$14</xm:f>
            <x14:dxf>
              <font>
                <color auto="1"/>
              </font>
              <fill>
                <patternFill>
                  <bgColor theme="1" tint="0.499984740745262"/>
                </patternFill>
              </fill>
            </x14:dxf>
          </x14:cfRule>
          <xm:sqref>O19</xm:sqref>
        </x14:conditionalFormatting>
        <x14:conditionalFormatting xmlns:xm="http://schemas.microsoft.com/office/excel/2006/main">
          <x14:cfRule type="expression" priority="75" id="{DDE127DD-7863-324D-A440-51C0980D11E0}">
            <xm:f>Q$6=Dane_referencyjne!$H$7</xm:f>
            <x14:dxf>
              <font>
                <color auto="1"/>
              </font>
              <fill>
                <patternFill>
                  <bgColor theme="1" tint="0.499984740745262"/>
                </patternFill>
              </fill>
            </x14:dxf>
          </x14:cfRule>
          <x14:cfRule type="expression" priority="76" id="{0DC38054-FE68-7D4C-81D7-8E9A8B9C90A6}">
            <xm:f>Q$21=Dane_referencyjne!$H$14</xm:f>
            <x14:dxf>
              <font>
                <color auto="1"/>
              </font>
              <fill>
                <patternFill>
                  <bgColor theme="1" tint="0.499984740745262"/>
                </patternFill>
              </fill>
            </x14:dxf>
          </x14:cfRule>
          <xm:sqref>Q19</xm:sqref>
        </x14:conditionalFormatting>
        <x14:conditionalFormatting xmlns:xm="http://schemas.microsoft.com/office/excel/2006/main">
          <x14:cfRule type="expression" priority="60" id="{A744FF76-D5CF-1247-99E0-8EAAE93BA0B9}">
            <xm:f>S$6=Dane_referencyjne!$H$7</xm:f>
            <x14:dxf>
              <font>
                <color auto="1"/>
              </font>
              <fill>
                <patternFill>
                  <bgColor theme="1" tint="0.499984740745262"/>
                </patternFill>
              </fill>
            </x14:dxf>
          </x14:cfRule>
          <x14:cfRule type="expression" priority="61" id="{40C24946-7C9B-814B-AA8C-DB2003288F11}">
            <xm:f>S$21=Dane_referencyjne!$H$14</xm:f>
            <x14:dxf>
              <font>
                <color auto="1"/>
              </font>
              <fill>
                <patternFill>
                  <bgColor theme="1" tint="0.499984740745262"/>
                </patternFill>
              </fill>
            </x14:dxf>
          </x14:cfRule>
          <xm:sqref>S19</xm:sqref>
        </x14:conditionalFormatting>
        <x14:conditionalFormatting xmlns:xm="http://schemas.microsoft.com/office/excel/2006/main">
          <x14:cfRule type="expression" priority="45" id="{9BAA62B3-DCEE-784B-A355-706B21BA41BE}">
            <xm:f>U$6=Dane_referencyjne!$H$7</xm:f>
            <x14:dxf>
              <font>
                <color auto="1"/>
              </font>
              <fill>
                <patternFill>
                  <bgColor theme="1" tint="0.499984740745262"/>
                </patternFill>
              </fill>
            </x14:dxf>
          </x14:cfRule>
          <x14:cfRule type="expression" priority="46" id="{BA776E0E-CB90-134E-AE52-054D6F28779B}">
            <xm:f>U$21=Dane_referencyjne!$H$14</xm:f>
            <x14:dxf>
              <font>
                <color auto="1"/>
              </font>
              <fill>
                <patternFill>
                  <bgColor theme="1" tint="0.499984740745262"/>
                </patternFill>
              </fill>
            </x14:dxf>
          </x14:cfRule>
          <xm:sqref>U19</xm:sqref>
        </x14:conditionalFormatting>
        <x14:conditionalFormatting xmlns:xm="http://schemas.microsoft.com/office/excel/2006/main">
          <x14:cfRule type="expression" priority="30" id="{0BB7B9AB-8775-404D-8C1F-A50808EEBDBA}">
            <xm:f>W$6=Dane_referencyjne!$H$7</xm:f>
            <x14:dxf>
              <font>
                <color auto="1"/>
              </font>
              <fill>
                <patternFill>
                  <bgColor theme="1" tint="0.499984740745262"/>
                </patternFill>
              </fill>
            </x14:dxf>
          </x14:cfRule>
          <x14:cfRule type="expression" priority="31" id="{5DC2695B-CF68-AE4F-A307-30ED3A265A7E}">
            <xm:f>W$21=Dane_referencyjne!$H$14</xm:f>
            <x14:dxf>
              <font>
                <color auto="1"/>
              </font>
              <fill>
                <patternFill>
                  <bgColor theme="1" tint="0.499984740745262"/>
                </patternFill>
              </fill>
            </x14:dxf>
          </x14:cfRule>
          <xm:sqref>W19</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MK80"/>
  <sheetViews>
    <sheetView tabSelected="1" topLeftCell="A70" zoomScaleNormal="100" workbookViewId="0">
      <selection activeCell="C43" sqref="C43"/>
    </sheetView>
  </sheetViews>
  <sheetFormatPr defaultColWidth="8.90625" defaultRowHeight="13.8" x14ac:dyDescent="0.25"/>
  <cols>
    <col min="1" max="1" width="3.90625" style="1" customWidth="1"/>
    <col min="2" max="2" width="36.08984375" style="83" customWidth="1"/>
    <col min="3" max="3" width="100.08984375" style="83" customWidth="1"/>
    <col min="4" max="4" width="100.6328125" style="1" customWidth="1"/>
    <col min="5" max="1025" width="5.6328125" style="1" customWidth="1"/>
  </cols>
  <sheetData>
    <row r="1" spans="2:4" s="4" customFormat="1" ht="45.15" customHeight="1" x14ac:dyDescent="0.2">
      <c r="B1" s="73" t="s">
        <v>198</v>
      </c>
      <c r="C1" s="84"/>
    </row>
    <row r="2" spans="2:4" ht="62.1" customHeight="1" x14ac:dyDescent="0.25">
      <c r="B2" s="176"/>
    </row>
    <row r="3" spans="2:4" s="85" customFormat="1" ht="27.15" customHeight="1" x14ac:dyDescent="0.2">
      <c r="B3" s="86" t="s">
        <v>199</v>
      </c>
      <c r="C3" s="86" t="s">
        <v>200</v>
      </c>
      <c r="D3" s="87" t="s">
        <v>201</v>
      </c>
    </row>
    <row r="4" spans="2:4" s="88" customFormat="1" ht="20.100000000000001" customHeight="1" x14ac:dyDescent="0.2">
      <c r="B4" s="89" t="s">
        <v>202</v>
      </c>
      <c r="C4" s="90"/>
      <c r="D4" s="91"/>
    </row>
    <row r="5" spans="2:4" s="88" customFormat="1" ht="20.100000000000001" customHeight="1" x14ac:dyDescent="0.2">
      <c r="B5" s="92" t="s">
        <v>170</v>
      </c>
      <c r="C5" s="93"/>
      <c r="D5" s="94"/>
    </row>
    <row r="6" spans="2:4" s="88" customFormat="1" ht="41.4" x14ac:dyDescent="0.2">
      <c r="B6" s="285" t="s">
        <v>171</v>
      </c>
      <c r="C6" s="262" t="s">
        <v>203</v>
      </c>
      <c r="D6" s="94"/>
    </row>
    <row r="7" spans="2:4" s="88" customFormat="1" ht="41.4" x14ac:dyDescent="0.2">
      <c r="B7" s="286" t="s">
        <v>204</v>
      </c>
      <c r="C7" s="143" t="s">
        <v>393</v>
      </c>
      <c r="D7" s="94"/>
    </row>
    <row r="8" spans="2:4" s="88" customFormat="1" ht="55.2" x14ac:dyDescent="0.2">
      <c r="B8" s="285" t="s">
        <v>99</v>
      </c>
      <c r="C8" s="93" t="s">
        <v>205</v>
      </c>
      <c r="D8" s="94"/>
    </row>
    <row r="9" spans="2:4" s="88" customFormat="1" ht="20.100000000000001" customHeight="1" x14ac:dyDescent="0.2">
      <c r="B9" s="287" t="s">
        <v>206</v>
      </c>
      <c r="C9" s="93"/>
      <c r="D9" s="94"/>
    </row>
    <row r="10" spans="2:4" s="88" customFormat="1" ht="27.6" x14ac:dyDescent="0.2">
      <c r="B10" s="282" t="s">
        <v>207</v>
      </c>
      <c r="C10" s="93" t="s">
        <v>208</v>
      </c>
      <c r="D10" s="94"/>
    </row>
    <row r="11" spans="2:4" s="88" customFormat="1" x14ac:dyDescent="0.2">
      <c r="B11" s="282" t="s">
        <v>209</v>
      </c>
      <c r="C11" s="93" t="s">
        <v>210</v>
      </c>
      <c r="D11" s="94"/>
    </row>
    <row r="12" spans="2:4" s="88" customFormat="1" ht="110.4" x14ac:dyDescent="0.2">
      <c r="B12" s="282" t="s">
        <v>211</v>
      </c>
      <c r="C12" s="262" t="s">
        <v>212</v>
      </c>
      <c r="D12" s="172"/>
    </row>
    <row r="13" spans="2:4" s="88" customFormat="1" ht="158.1" customHeight="1" x14ac:dyDescent="0.2">
      <c r="B13" s="282" t="s">
        <v>213</v>
      </c>
      <c r="C13" s="93" t="s">
        <v>214</v>
      </c>
      <c r="D13" s="93" t="s">
        <v>215</v>
      </c>
    </row>
    <row r="14" spans="2:4" s="88" customFormat="1" ht="20.100000000000001" customHeight="1" x14ac:dyDescent="0.2">
      <c r="B14" s="284" t="s">
        <v>216</v>
      </c>
      <c r="C14" s="93"/>
      <c r="D14" s="94"/>
    </row>
    <row r="15" spans="2:4" s="88" customFormat="1" ht="27.6" x14ac:dyDescent="0.2">
      <c r="B15" s="282" t="s">
        <v>217</v>
      </c>
      <c r="C15" s="138" t="s">
        <v>218</v>
      </c>
      <c r="D15" s="94"/>
    </row>
    <row r="16" spans="2:4" s="88" customFormat="1" ht="117.15" customHeight="1" x14ac:dyDescent="0.2">
      <c r="B16" s="286" t="s">
        <v>219</v>
      </c>
      <c r="C16" s="266" t="s">
        <v>220</v>
      </c>
      <c r="D16" s="94"/>
    </row>
    <row r="17" spans="2:4" s="88" customFormat="1" ht="110.4" x14ac:dyDescent="0.2">
      <c r="B17" s="282" t="s">
        <v>157</v>
      </c>
      <c r="C17" s="138" t="s">
        <v>221</v>
      </c>
      <c r="D17" s="94"/>
    </row>
    <row r="18" spans="2:4" s="88" customFormat="1" ht="41.4" x14ac:dyDescent="0.2">
      <c r="B18" s="282" t="s">
        <v>222</v>
      </c>
      <c r="C18" s="138" t="s">
        <v>223</v>
      </c>
      <c r="D18" s="94"/>
    </row>
    <row r="19" spans="2:4" s="88" customFormat="1" ht="27.6" x14ac:dyDescent="0.2">
      <c r="B19" s="288" t="s">
        <v>224</v>
      </c>
      <c r="C19" s="262" t="s">
        <v>225</v>
      </c>
      <c r="D19" s="94"/>
    </row>
    <row r="20" spans="2:4" s="88" customFormat="1" ht="27.6" x14ac:dyDescent="0.2">
      <c r="B20" s="288" t="s">
        <v>226</v>
      </c>
      <c r="C20" s="262" t="s">
        <v>227</v>
      </c>
      <c r="D20" s="94"/>
    </row>
    <row r="21" spans="2:4" s="88" customFormat="1" x14ac:dyDescent="0.2">
      <c r="B21" s="284" t="s">
        <v>72</v>
      </c>
      <c r="C21" s="138"/>
      <c r="D21" s="94"/>
    </row>
    <row r="22" spans="2:4" s="88" customFormat="1" ht="124.2" x14ac:dyDescent="0.2">
      <c r="B22" s="282" t="s">
        <v>228</v>
      </c>
      <c r="C22" s="262" t="s">
        <v>229</v>
      </c>
      <c r="D22" s="172"/>
    </row>
    <row r="23" spans="2:4" s="88" customFormat="1" ht="110.4" x14ac:dyDescent="0.2">
      <c r="B23" s="282" t="s">
        <v>230</v>
      </c>
      <c r="C23" s="262" t="s">
        <v>231</v>
      </c>
      <c r="D23" s="172"/>
    </row>
    <row r="24" spans="2:4" s="88" customFormat="1" ht="20.100000000000001" customHeight="1" x14ac:dyDescent="0.2">
      <c r="B24" s="287" t="s">
        <v>232</v>
      </c>
      <c r="C24" s="93"/>
      <c r="D24" s="94"/>
    </row>
    <row r="25" spans="2:4" s="88" customFormat="1" ht="27.6" x14ac:dyDescent="0.2">
      <c r="B25" s="288" t="s">
        <v>82</v>
      </c>
      <c r="C25" s="138" t="s">
        <v>233</v>
      </c>
      <c r="D25" s="94"/>
    </row>
    <row r="26" spans="2:4" s="88" customFormat="1" ht="41.4" x14ac:dyDescent="0.2">
      <c r="B26" s="286" t="s">
        <v>84</v>
      </c>
      <c r="C26" s="311" t="s">
        <v>234</v>
      </c>
      <c r="D26" s="94"/>
    </row>
    <row r="27" spans="2:4" s="88" customFormat="1" ht="33" customHeight="1" x14ac:dyDescent="0.2">
      <c r="B27" s="282" t="s">
        <v>235</v>
      </c>
      <c r="C27" s="93" t="s">
        <v>236</v>
      </c>
      <c r="D27" s="94"/>
    </row>
    <row r="28" spans="2:4" s="88" customFormat="1" ht="27.6" x14ac:dyDescent="0.2">
      <c r="B28" s="288" t="s">
        <v>86</v>
      </c>
      <c r="C28" s="138" t="s">
        <v>237</v>
      </c>
      <c r="D28" s="94"/>
    </row>
    <row r="29" spans="2:4" s="88" customFormat="1" ht="20.100000000000001" customHeight="1" x14ac:dyDescent="0.2">
      <c r="B29" s="287" t="s">
        <v>238</v>
      </c>
      <c r="C29" s="93"/>
      <c r="D29" s="94"/>
    </row>
    <row r="30" spans="2:4" s="88" customFormat="1" ht="82.8" x14ac:dyDescent="0.2">
      <c r="B30" s="282" t="s">
        <v>239</v>
      </c>
      <c r="C30" s="138" t="s">
        <v>240</v>
      </c>
      <c r="D30" s="94"/>
    </row>
    <row r="31" spans="2:4" s="88" customFormat="1" ht="27.6" x14ac:dyDescent="0.2">
      <c r="B31" s="282" t="s">
        <v>241</v>
      </c>
      <c r="C31" s="93" t="s">
        <v>242</v>
      </c>
      <c r="D31" s="94"/>
    </row>
    <row r="32" spans="2:4" s="88" customFormat="1" ht="82.8" x14ac:dyDescent="0.2">
      <c r="B32" s="282" t="s">
        <v>92</v>
      </c>
      <c r="C32" s="138" t="s">
        <v>243</v>
      </c>
      <c r="D32" s="94"/>
    </row>
    <row r="33" spans="2:4" s="88" customFormat="1" x14ac:dyDescent="0.2">
      <c r="B33" s="93"/>
      <c r="C33" s="93"/>
      <c r="D33" s="94"/>
    </row>
    <row r="34" spans="2:4" s="88" customFormat="1" ht="20.100000000000001" customHeight="1" x14ac:dyDescent="0.2">
      <c r="B34" s="95" t="s">
        <v>244</v>
      </c>
      <c r="C34" s="96"/>
      <c r="D34" s="97"/>
    </row>
    <row r="35" spans="2:4" s="88" customFormat="1" ht="20.100000000000001" customHeight="1" x14ac:dyDescent="0.2">
      <c r="B35" s="197" t="s">
        <v>96</v>
      </c>
      <c r="C35" s="93"/>
      <c r="D35" s="94"/>
    </row>
    <row r="36" spans="2:4" s="88" customFormat="1" x14ac:dyDescent="0.2">
      <c r="B36" s="282" t="s">
        <v>97</v>
      </c>
      <c r="C36" s="93" t="s">
        <v>245</v>
      </c>
      <c r="D36" s="94"/>
    </row>
    <row r="37" spans="2:4" s="88" customFormat="1" ht="20.100000000000001" customHeight="1" x14ac:dyDescent="0.2">
      <c r="B37" s="284" t="s">
        <v>98</v>
      </c>
      <c r="C37" s="93"/>
      <c r="D37" s="94"/>
    </row>
    <row r="38" spans="2:4" s="88" customFormat="1" ht="27.6" x14ac:dyDescent="0.2">
      <c r="B38" s="282" t="s">
        <v>246</v>
      </c>
      <c r="C38" s="262" t="s">
        <v>247</v>
      </c>
      <c r="D38" s="172"/>
    </row>
    <row r="39" spans="2:4" s="88" customFormat="1" ht="27.6" x14ac:dyDescent="0.2">
      <c r="B39" s="282" t="s">
        <v>180</v>
      </c>
      <c r="C39" s="262" t="s">
        <v>394</v>
      </c>
      <c r="D39" s="172"/>
    </row>
    <row r="40" spans="2:4" s="88" customFormat="1" ht="27.6" x14ac:dyDescent="0.2">
      <c r="B40" s="282" t="s">
        <v>413</v>
      </c>
      <c r="C40" s="262" t="s">
        <v>395</v>
      </c>
      <c r="D40" s="172"/>
    </row>
    <row r="41" spans="2:4" s="88" customFormat="1" x14ac:dyDescent="0.2">
      <c r="B41" s="282" t="s">
        <v>248</v>
      </c>
      <c r="C41" s="262" t="s">
        <v>249</v>
      </c>
      <c r="D41" s="172"/>
    </row>
    <row r="42" spans="2:4" s="88" customFormat="1" x14ac:dyDescent="0.2">
      <c r="B42" s="282" t="s">
        <v>250</v>
      </c>
      <c r="C42" s="262" t="s">
        <v>251</v>
      </c>
      <c r="D42" s="172"/>
    </row>
    <row r="43" spans="2:4" s="88" customFormat="1" x14ac:dyDescent="0.2">
      <c r="B43" s="282" t="s">
        <v>252</v>
      </c>
      <c r="C43" s="262" t="s">
        <v>253</v>
      </c>
      <c r="D43" s="172"/>
    </row>
    <row r="44" spans="2:4" s="88" customFormat="1" ht="55.2" x14ac:dyDescent="0.2">
      <c r="B44" s="282" t="s">
        <v>254</v>
      </c>
      <c r="C44" s="262" t="s">
        <v>255</v>
      </c>
      <c r="D44" s="172"/>
    </row>
    <row r="45" spans="2:4" s="88" customFormat="1" ht="69" x14ac:dyDescent="0.2">
      <c r="B45" s="282" t="s">
        <v>388</v>
      </c>
      <c r="C45" s="262" t="s">
        <v>389</v>
      </c>
      <c r="D45" s="172"/>
    </row>
    <row r="46" spans="2:4" s="88" customFormat="1" ht="60" customHeight="1" x14ac:dyDescent="0.2">
      <c r="B46" s="282" t="s">
        <v>82</v>
      </c>
      <c r="C46" s="262" t="s">
        <v>390</v>
      </c>
      <c r="D46" s="172"/>
    </row>
    <row r="47" spans="2:4" s="88" customFormat="1" ht="20.100000000000001" customHeight="1" x14ac:dyDescent="0.2">
      <c r="B47" s="197" t="s">
        <v>115</v>
      </c>
      <c r="C47" s="93"/>
      <c r="D47" s="94"/>
    </row>
    <row r="48" spans="2:4" s="88" customFormat="1" ht="55.2" x14ac:dyDescent="0.2">
      <c r="B48" s="282" t="s">
        <v>177</v>
      </c>
      <c r="C48" s="262" t="s">
        <v>380</v>
      </c>
      <c r="D48" s="172"/>
    </row>
    <row r="49" spans="2:4" s="88" customFormat="1" ht="27.6" x14ac:dyDescent="0.2">
      <c r="B49" s="282" t="s">
        <v>256</v>
      </c>
      <c r="C49" s="262" t="s">
        <v>381</v>
      </c>
      <c r="D49" s="172"/>
    </row>
    <row r="50" spans="2:4" s="88" customFormat="1" ht="55.2" x14ac:dyDescent="0.2">
      <c r="B50" s="282" t="s">
        <v>257</v>
      </c>
      <c r="C50" s="262" t="s">
        <v>396</v>
      </c>
      <c r="D50" s="172"/>
    </row>
    <row r="51" spans="2:4" s="88" customFormat="1" ht="20.100000000000001" customHeight="1" x14ac:dyDescent="0.2">
      <c r="B51" s="197" t="s">
        <v>134</v>
      </c>
      <c r="C51" s="93"/>
      <c r="D51" s="94"/>
    </row>
    <row r="52" spans="2:4" s="88" customFormat="1" ht="27.6" x14ac:dyDescent="0.2">
      <c r="B52" s="282" t="s">
        <v>135</v>
      </c>
      <c r="C52" s="262" t="s">
        <v>382</v>
      </c>
      <c r="D52" s="172"/>
    </row>
    <row r="53" spans="2:4" s="88" customFormat="1" ht="27.6" x14ac:dyDescent="0.2">
      <c r="B53" s="282" t="s">
        <v>190</v>
      </c>
      <c r="C53" s="262" t="s">
        <v>383</v>
      </c>
      <c r="D53" s="172"/>
    </row>
    <row r="54" spans="2:4" s="88" customFormat="1" ht="69" x14ac:dyDescent="0.2">
      <c r="B54" s="282" t="s">
        <v>258</v>
      </c>
      <c r="C54" s="262" t="s">
        <v>397</v>
      </c>
      <c r="D54" s="172"/>
    </row>
    <row r="55" spans="2:4" s="88" customFormat="1" x14ac:dyDescent="0.2">
      <c r="B55" s="282" t="s">
        <v>140</v>
      </c>
      <c r="C55" s="262" t="s">
        <v>259</v>
      </c>
      <c r="D55" s="172"/>
    </row>
    <row r="56" spans="2:4" s="88" customFormat="1" ht="82.8" x14ac:dyDescent="0.2">
      <c r="B56" s="282" t="s">
        <v>260</v>
      </c>
      <c r="C56" s="262" t="s">
        <v>261</v>
      </c>
      <c r="D56" s="172"/>
    </row>
    <row r="57" spans="2:4" s="88" customFormat="1" ht="27.6" x14ac:dyDescent="0.2">
      <c r="B57" s="282" t="s">
        <v>142</v>
      </c>
      <c r="C57" s="262" t="s">
        <v>391</v>
      </c>
      <c r="D57" s="172"/>
    </row>
    <row r="58" spans="2:4" s="88" customFormat="1" x14ac:dyDescent="0.2">
      <c r="B58" s="282" t="s">
        <v>143</v>
      </c>
      <c r="C58" s="262" t="s">
        <v>262</v>
      </c>
      <c r="D58" s="172"/>
    </row>
    <row r="59" spans="2:4" s="88" customFormat="1" ht="110.4" x14ac:dyDescent="0.2">
      <c r="B59" s="282" t="s">
        <v>143</v>
      </c>
      <c r="C59" s="262" t="s">
        <v>263</v>
      </c>
      <c r="D59" s="172"/>
    </row>
    <row r="60" spans="2:4" s="88" customFormat="1" ht="55.2" x14ac:dyDescent="0.2">
      <c r="B60" s="282" t="s">
        <v>86</v>
      </c>
      <c r="C60" s="93" t="s">
        <v>392</v>
      </c>
      <c r="D60" s="94"/>
    </row>
    <row r="61" spans="2:4" s="88" customFormat="1" x14ac:dyDescent="0.2">
      <c r="B61" s="93"/>
      <c r="C61" s="93"/>
      <c r="D61" s="94"/>
    </row>
    <row r="62" spans="2:4" s="88" customFormat="1" ht="20.100000000000001" customHeight="1" x14ac:dyDescent="0.2">
      <c r="B62" s="98" t="s">
        <v>264</v>
      </c>
      <c r="C62" s="99"/>
      <c r="D62" s="100"/>
    </row>
    <row r="63" spans="2:4" s="88" customFormat="1" ht="60.9" customHeight="1" x14ac:dyDescent="0.2">
      <c r="B63" s="283" t="s">
        <v>152</v>
      </c>
      <c r="C63" s="93" t="s">
        <v>265</v>
      </c>
      <c r="D63" s="307"/>
    </row>
    <row r="64" spans="2:4" s="88" customFormat="1" ht="120.9" customHeight="1" x14ac:dyDescent="0.2">
      <c r="B64" s="283" t="s">
        <v>266</v>
      </c>
      <c r="C64" s="93" t="s">
        <v>267</v>
      </c>
      <c r="D64" s="94"/>
    </row>
    <row r="65" spans="2:4" s="88" customFormat="1" ht="252.45" customHeight="1" x14ac:dyDescent="0.2">
      <c r="B65" s="283" t="s">
        <v>153</v>
      </c>
      <c r="C65" s="93" t="s">
        <v>268</v>
      </c>
      <c r="D65" s="94"/>
    </row>
    <row r="66" spans="2:4" s="88" customFormat="1" ht="62.7" customHeight="1" x14ac:dyDescent="0.2">
      <c r="B66" s="283" t="s">
        <v>154</v>
      </c>
      <c r="C66" s="143" t="s">
        <v>269</v>
      </c>
      <c r="D66" s="94"/>
    </row>
    <row r="67" spans="2:4" s="88" customFormat="1" ht="82.8" x14ac:dyDescent="0.2">
      <c r="B67" s="283" t="s">
        <v>155</v>
      </c>
      <c r="C67" s="143" t="s">
        <v>270</v>
      </c>
      <c r="D67" s="94"/>
    </row>
    <row r="68" spans="2:4" s="88" customFormat="1" ht="49.5" customHeight="1" x14ac:dyDescent="0.2">
      <c r="B68" s="283" t="s">
        <v>156</v>
      </c>
      <c r="C68" s="93" t="s">
        <v>271</v>
      </c>
      <c r="D68" s="94"/>
    </row>
    <row r="69" spans="2:4" s="88" customFormat="1" ht="38.1" customHeight="1" x14ac:dyDescent="0.2">
      <c r="B69" s="283" t="s">
        <v>157</v>
      </c>
      <c r="C69" s="93" t="s">
        <v>272</v>
      </c>
      <c r="D69" s="94"/>
    </row>
    <row r="70" spans="2:4" s="88" customFormat="1" ht="49.5" customHeight="1" x14ac:dyDescent="0.2">
      <c r="B70" s="283" t="s">
        <v>273</v>
      </c>
      <c r="C70" s="93" t="s">
        <v>274</v>
      </c>
      <c r="D70" s="94"/>
    </row>
    <row r="72" spans="2:4" s="88" customFormat="1" ht="20.100000000000001" customHeight="1" x14ac:dyDescent="0.2">
      <c r="B72" s="281" t="s">
        <v>275</v>
      </c>
      <c r="C72" s="99"/>
      <c r="D72" s="100"/>
    </row>
    <row r="73" spans="2:4" s="88" customFormat="1" ht="27.6" x14ac:dyDescent="0.2">
      <c r="B73" s="283" t="s">
        <v>160</v>
      </c>
      <c r="C73" s="93" t="s">
        <v>276</v>
      </c>
      <c r="D73" s="94"/>
    </row>
    <row r="74" spans="2:4" s="88" customFormat="1" x14ac:dyDescent="0.2">
      <c r="B74" s="283" t="s">
        <v>277</v>
      </c>
      <c r="C74" s="93" t="s">
        <v>278</v>
      </c>
      <c r="D74" s="94"/>
    </row>
    <row r="75" spans="2:4" s="88" customFormat="1" x14ac:dyDescent="0.2">
      <c r="B75" s="283" t="s">
        <v>279</v>
      </c>
      <c r="C75" s="143" t="s">
        <v>280</v>
      </c>
      <c r="D75" s="94"/>
    </row>
    <row r="76" spans="2:4" s="88" customFormat="1" x14ac:dyDescent="0.2">
      <c r="B76" s="283" t="s">
        <v>281</v>
      </c>
      <c r="C76" s="143" t="s">
        <v>282</v>
      </c>
      <c r="D76" s="94"/>
    </row>
    <row r="77" spans="2:4" s="88" customFormat="1" x14ac:dyDescent="0.2">
      <c r="B77" s="283" t="s">
        <v>164</v>
      </c>
      <c r="C77" s="93" t="s">
        <v>283</v>
      </c>
      <c r="D77" s="94"/>
    </row>
    <row r="78" spans="2:4" s="88" customFormat="1" x14ac:dyDescent="0.2">
      <c r="B78" s="283" t="s">
        <v>284</v>
      </c>
      <c r="C78" s="93" t="s">
        <v>285</v>
      </c>
      <c r="D78" s="94"/>
    </row>
    <row r="79" spans="2:4" s="88" customFormat="1" x14ac:dyDescent="0.2">
      <c r="B79" s="283" t="s">
        <v>166</v>
      </c>
      <c r="C79" s="93" t="s">
        <v>286</v>
      </c>
      <c r="D79" s="94"/>
    </row>
    <row r="80" spans="2:4" s="88" customFormat="1" x14ac:dyDescent="0.2">
      <c r="B80" s="283" t="s">
        <v>287</v>
      </c>
      <c r="C80" s="93" t="s">
        <v>288</v>
      </c>
      <c r="D80" s="94"/>
    </row>
  </sheetData>
  <pageMargins left="0.7" right="0.7" top="0.75" bottom="0.75" header="0.51180555555555496" footer="0.51180555555555496"/>
  <pageSetup paperSize="9" firstPageNumber="0"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1"/>
  <dimension ref="B1:X33"/>
  <sheetViews>
    <sheetView topLeftCell="A34" workbookViewId="0">
      <selection activeCell="C5" sqref="C5"/>
    </sheetView>
  </sheetViews>
  <sheetFormatPr defaultColWidth="10.90625" defaultRowHeight="12.6" outlineLevelCol="1" x14ac:dyDescent="0.2"/>
  <cols>
    <col min="1" max="1" width="3.6328125" style="195" customWidth="1"/>
    <col min="2" max="2" width="3.36328125" style="195" customWidth="1"/>
    <col min="3" max="3" width="46.08984375" style="195" customWidth="1"/>
    <col min="4" max="4" width="4.36328125" style="195" customWidth="1"/>
    <col min="5" max="5" width="12.90625" style="195" customWidth="1"/>
    <col min="6" max="6" width="4.36328125" style="195" customWidth="1"/>
    <col min="7" max="7" width="12.90625" style="195" customWidth="1"/>
    <col min="8" max="8" width="4.36328125" style="195" customWidth="1" outlineLevel="1"/>
    <col min="9" max="9" width="12.90625" style="195" customWidth="1" outlineLevel="1"/>
    <col min="10" max="10" width="4.36328125" style="195" customWidth="1" outlineLevel="1"/>
    <col min="11" max="11" width="12.90625" style="195" customWidth="1" outlineLevel="1"/>
    <col min="12" max="12" width="4.36328125" style="195" customWidth="1" outlineLevel="1"/>
    <col min="13" max="13" width="12.90625" style="195" customWidth="1" outlineLevel="1"/>
    <col min="14" max="14" width="4.36328125" style="195" customWidth="1" outlineLevel="1"/>
    <col min="15" max="15" width="12.90625" style="195" customWidth="1" outlineLevel="1"/>
    <col min="16" max="16" width="4.36328125" style="195" customWidth="1" outlineLevel="1"/>
    <col min="17" max="17" width="12.90625" style="195" customWidth="1" outlineLevel="1"/>
    <col min="18" max="18" width="4.36328125" style="195" customWidth="1" outlineLevel="1"/>
    <col min="19" max="19" width="12.90625" style="195" customWidth="1" outlineLevel="1"/>
    <col min="20" max="20" width="4.36328125" style="195" customWidth="1" outlineLevel="1"/>
    <col min="21" max="21" width="12.90625" style="195" customWidth="1" outlineLevel="1"/>
    <col min="22" max="22" width="4.36328125" style="195" customWidth="1" outlineLevel="1"/>
    <col min="23" max="23" width="12.90625" style="195" customWidth="1" outlineLevel="1"/>
    <col min="24" max="24" width="4.36328125" style="195" customWidth="1"/>
    <col min="25" max="16384" width="10.90625" style="195"/>
  </cols>
  <sheetData>
    <row r="1" spans="2:24" s="4" customFormat="1" ht="45.15" customHeight="1" x14ac:dyDescent="0.2">
      <c r="B1" s="73" t="s">
        <v>289</v>
      </c>
      <c r="C1" s="84"/>
      <c r="D1" s="289"/>
    </row>
    <row r="3" spans="2:24" s="20" customFormat="1" ht="23.25" customHeight="1" x14ac:dyDescent="0.25">
      <c r="B3" s="59" t="s">
        <v>290</v>
      </c>
      <c r="C3" s="59"/>
      <c r="D3" s="60"/>
      <c r="E3" s="61"/>
      <c r="F3" s="61"/>
      <c r="G3" s="61"/>
      <c r="H3" s="61"/>
      <c r="I3" s="61"/>
      <c r="J3" s="61"/>
      <c r="K3" s="61"/>
      <c r="L3" s="61"/>
      <c r="M3" s="61"/>
      <c r="N3" s="61"/>
      <c r="O3" s="61"/>
      <c r="P3" s="61"/>
      <c r="Q3" s="61"/>
      <c r="R3" s="61"/>
      <c r="S3" s="61"/>
      <c r="T3" s="61"/>
      <c r="U3" s="61"/>
      <c r="V3" s="61"/>
      <c r="W3" s="61"/>
      <c r="X3" s="62"/>
    </row>
    <row r="4" spans="2:24" s="20" customFormat="1" ht="13.8" x14ac:dyDescent="0.25">
      <c r="B4" s="226"/>
      <c r="C4" s="21"/>
      <c r="D4" s="27"/>
      <c r="E4" s="22"/>
      <c r="F4" s="22"/>
      <c r="G4" s="22"/>
      <c r="H4" s="22"/>
      <c r="I4" s="22"/>
      <c r="J4" s="22"/>
      <c r="K4" s="22"/>
      <c r="L4" s="22"/>
      <c r="M4" s="22"/>
      <c r="N4" s="22"/>
      <c r="O4" s="22"/>
      <c r="P4" s="22"/>
      <c r="Q4" s="22"/>
      <c r="R4" s="22"/>
      <c r="S4" s="22"/>
      <c r="T4" s="22"/>
      <c r="U4" s="22"/>
      <c r="V4" s="22"/>
      <c r="W4" s="22"/>
      <c r="X4" s="63"/>
    </row>
    <row r="5" spans="2:24" s="37" customFormat="1" ht="13.8" x14ac:dyDescent="0.25">
      <c r="B5" s="238"/>
      <c r="C5" s="245" t="s">
        <v>412</v>
      </c>
      <c r="D5" s="239"/>
      <c r="E5" s="275">
        <f>Arkusz_odpowiedzi_oferenta!E10</f>
        <v>0</v>
      </c>
      <c r="F5" s="239"/>
      <c r="G5" s="275">
        <f>Arkusz_odpowiedzi_oferenta!G10</f>
        <v>0</v>
      </c>
      <c r="H5" s="239"/>
      <c r="I5" s="275">
        <f>Arkusz_odpowiedzi_oferenta!I10</f>
        <v>0</v>
      </c>
      <c r="J5" s="276"/>
      <c r="K5" s="275">
        <f>Arkusz_odpowiedzi_oferenta!K10</f>
        <v>0</v>
      </c>
      <c r="L5" s="276"/>
      <c r="M5" s="275">
        <f>Arkusz_odpowiedzi_oferenta!M10</f>
        <v>0</v>
      </c>
      <c r="N5" s="276"/>
      <c r="O5" s="275">
        <f>Arkusz_odpowiedzi_oferenta!O10</f>
        <v>0</v>
      </c>
      <c r="P5" s="276"/>
      <c r="Q5" s="275">
        <f>Arkusz_odpowiedzi_oferenta!Q10</f>
        <v>0</v>
      </c>
      <c r="R5" s="276"/>
      <c r="S5" s="275">
        <f>Arkusz_odpowiedzi_oferenta!S10</f>
        <v>0</v>
      </c>
      <c r="T5" s="276"/>
      <c r="U5" s="275">
        <f>Arkusz_odpowiedzi_oferenta!U10</f>
        <v>0</v>
      </c>
      <c r="V5" s="276"/>
      <c r="W5" s="275">
        <f>Arkusz_odpowiedzi_oferenta!W10</f>
        <v>0</v>
      </c>
      <c r="X5" s="240"/>
    </row>
    <row r="6" spans="2:24" s="37" customFormat="1" ht="13.8" x14ac:dyDescent="0.25">
      <c r="B6" s="238"/>
      <c r="C6" s="245" t="s">
        <v>174</v>
      </c>
      <c r="D6" s="239"/>
      <c r="E6" s="275">
        <f>Arkusz_odpowiedzi_oferenta!E13</f>
        <v>0</v>
      </c>
      <c r="F6" s="239"/>
      <c r="G6" s="275" t="str">
        <f>Arkusz_odpowiedzi_oferenta!G13</f>
        <v/>
      </c>
      <c r="H6" s="239"/>
      <c r="I6" s="275" t="str">
        <f>Arkusz_odpowiedzi_oferenta!I13</f>
        <v/>
      </c>
      <c r="J6" s="276"/>
      <c r="K6" s="275" t="str">
        <f>Arkusz_odpowiedzi_oferenta!K13</f>
        <v/>
      </c>
      <c r="L6" s="276"/>
      <c r="M6" s="275" t="str">
        <f>Arkusz_odpowiedzi_oferenta!M13</f>
        <v/>
      </c>
      <c r="N6" s="276"/>
      <c r="O6" s="275" t="str">
        <f>Arkusz_odpowiedzi_oferenta!O13</f>
        <v/>
      </c>
      <c r="P6" s="276"/>
      <c r="Q6" s="275" t="str">
        <f>Arkusz_odpowiedzi_oferenta!Q13</f>
        <v/>
      </c>
      <c r="R6" s="276"/>
      <c r="S6" s="275" t="str">
        <f>Arkusz_odpowiedzi_oferenta!S13</f>
        <v/>
      </c>
      <c r="T6" s="276"/>
      <c r="U6" s="275" t="str">
        <f>Arkusz_odpowiedzi_oferenta!U13</f>
        <v/>
      </c>
      <c r="V6" s="276"/>
      <c r="W6" s="275" t="str">
        <f>Arkusz_odpowiedzi_oferenta!W13</f>
        <v/>
      </c>
      <c r="X6" s="240"/>
    </row>
    <row r="7" spans="2:24" s="20" customFormat="1" ht="13.8" x14ac:dyDescent="0.25">
      <c r="B7" s="227"/>
      <c r="C7" s="197" t="s">
        <v>291</v>
      </c>
      <c r="D7" s="27"/>
      <c r="E7" s="234">
        <f>LCC_Dane_wejściowe_Wyniki!E175</f>
        <v>0</v>
      </c>
      <c r="F7" s="22"/>
      <c r="G7" s="234">
        <f>LCC_Dane_wejściowe_Wyniki!G175</f>
        <v>0</v>
      </c>
      <c r="H7" s="22"/>
      <c r="I7" s="234">
        <f>LCC_Dane_wejściowe_Wyniki!I175</f>
        <v>0</v>
      </c>
      <c r="J7" s="22"/>
      <c r="K7" s="234">
        <f>LCC_Dane_wejściowe_Wyniki!K175</f>
        <v>0</v>
      </c>
      <c r="L7" s="22"/>
      <c r="M7" s="234">
        <f>LCC_Dane_wejściowe_Wyniki!M175</f>
        <v>0</v>
      </c>
      <c r="N7" s="22"/>
      <c r="O7" s="234">
        <f>LCC_Dane_wejściowe_Wyniki!O175</f>
        <v>0</v>
      </c>
      <c r="P7" s="22"/>
      <c r="Q7" s="234">
        <f>LCC_Dane_wejściowe_Wyniki!Q175</f>
        <v>0</v>
      </c>
      <c r="R7" s="22"/>
      <c r="S7" s="234">
        <f>LCC_Dane_wejściowe_Wyniki!S175</f>
        <v>0</v>
      </c>
      <c r="T7" s="22"/>
      <c r="U7" s="234">
        <f>LCC_Dane_wejściowe_Wyniki!U175</f>
        <v>0</v>
      </c>
      <c r="V7" s="22"/>
      <c r="W7" s="234">
        <f>LCC_Dane_wejściowe_Wyniki!W175</f>
        <v>0</v>
      </c>
      <c r="X7" s="63"/>
    </row>
    <row r="8" spans="2:24" s="20" customFormat="1" ht="13.8" x14ac:dyDescent="0.25">
      <c r="B8" s="227"/>
      <c r="C8" s="197" t="s">
        <v>266</v>
      </c>
      <c r="D8" s="27"/>
      <c r="E8" s="234">
        <f>LCC_Dane_wejściowe_Wyniki!E176</f>
        <v>0</v>
      </c>
      <c r="F8" s="22"/>
      <c r="G8" s="234">
        <f>LCC_Dane_wejściowe_Wyniki!G176</f>
        <v>0</v>
      </c>
      <c r="H8" s="22"/>
      <c r="I8" s="234">
        <f>LCC_Dane_wejściowe_Wyniki!I176</f>
        <v>0</v>
      </c>
      <c r="J8" s="22"/>
      <c r="K8" s="234">
        <f>LCC_Dane_wejściowe_Wyniki!K176</f>
        <v>0</v>
      </c>
      <c r="L8" s="22"/>
      <c r="M8" s="234">
        <f>LCC_Dane_wejściowe_Wyniki!M176</f>
        <v>0</v>
      </c>
      <c r="N8" s="22"/>
      <c r="O8" s="234">
        <f>LCC_Dane_wejściowe_Wyniki!O176</f>
        <v>0</v>
      </c>
      <c r="P8" s="22"/>
      <c r="Q8" s="234">
        <f>LCC_Dane_wejściowe_Wyniki!Q176</f>
        <v>0</v>
      </c>
      <c r="R8" s="22"/>
      <c r="S8" s="234">
        <f>LCC_Dane_wejściowe_Wyniki!S176</f>
        <v>0</v>
      </c>
      <c r="T8" s="22"/>
      <c r="U8" s="234">
        <f>LCC_Dane_wejściowe_Wyniki!U176</f>
        <v>0</v>
      </c>
      <c r="V8" s="22"/>
      <c r="W8" s="234">
        <f>LCC_Dane_wejściowe_Wyniki!W176</f>
        <v>0</v>
      </c>
      <c r="X8" s="63"/>
    </row>
    <row r="9" spans="2:24" s="20" customFormat="1" ht="13.8" x14ac:dyDescent="0.25">
      <c r="B9" s="227"/>
      <c r="C9" s="197" t="s">
        <v>153</v>
      </c>
      <c r="D9" s="27"/>
      <c r="E9" s="234">
        <f>LCC_Dane_wejściowe_Wyniki!E177</f>
        <v>0</v>
      </c>
      <c r="F9" s="22"/>
      <c r="G9" s="234">
        <f>LCC_Dane_wejściowe_Wyniki!G177</f>
        <v>0</v>
      </c>
      <c r="H9" s="22"/>
      <c r="I9" s="234">
        <f>LCC_Dane_wejściowe_Wyniki!I177</f>
        <v>0</v>
      </c>
      <c r="J9" s="22"/>
      <c r="K9" s="234">
        <f>LCC_Dane_wejściowe_Wyniki!K177</f>
        <v>0</v>
      </c>
      <c r="L9" s="22"/>
      <c r="M9" s="234">
        <f>LCC_Dane_wejściowe_Wyniki!M177</f>
        <v>0</v>
      </c>
      <c r="N9" s="22"/>
      <c r="O9" s="234">
        <f>LCC_Dane_wejściowe_Wyniki!O177</f>
        <v>0</v>
      </c>
      <c r="P9" s="22"/>
      <c r="Q9" s="234">
        <f>LCC_Dane_wejściowe_Wyniki!Q177</f>
        <v>0</v>
      </c>
      <c r="R9" s="22"/>
      <c r="S9" s="234">
        <f>LCC_Dane_wejściowe_Wyniki!S177</f>
        <v>0</v>
      </c>
      <c r="T9" s="22"/>
      <c r="U9" s="234">
        <f>LCC_Dane_wejściowe_Wyniki!U177</f>
        <v>0</v>
      </c>
      <c r="V9" s="22"/>
      <c r="W9" s="234">
        <f>LCC_Dane_wejściowe_Wyniki!W177</f>
        <v>0</v>
      </c>
      <c r="X9" s="63"/>
    </row>
    <row r="10" spans="2:24" s="20" customFormat="1" ht="13.8" x14ac:dyDescent="0.25">
      <c r="B10" s="227"/>
      <c r="C10" s="197" t="s">
        <v>154</v>
      </c>
      <c r="D10" s="27"/>
      <c r="E10" s="234">
        <f>LCC_Dane_wejściowe_Wyniki!E178</f>
        <v>0</v>
      </c>
      <c r="F10" s="22"/>
      <c r="G10" s="234">
        <f>LCC_Dane_wejściowe_Wyniki!G178</f>
        <v>0</v>
      </c>
      <c r="H10" s="22"/>
      <c r="I10" s="234">
        <f>LCC_Dane_wejściowe_Wyniki!I178</f>
        <v>0</v>
      </c>
      <c r="J10" s="22"/>
      <c r="K10" s="234">
        <f>LCC_Dane_wejściowe_Wyniki!K178</f>
        <v>0</v>
      </c>
      <c r="L10" s="22"/>
      <c r="M10" s="234">
        <f>LCC_Dane_wejściowe_Wyniki!M178</f>
        <v>0</v>
      </c>
      <c r="N10" s="22"/>
      <c r="O10" s="234">
        <f>LCC_Dane_wejściowe_Wyniki!O178</f>
        <v>0</v>
      </c>
      <c r="P10" s="22"/>
      <c r="Q10" s="234">
        <f>LCC_Dane_wejściowe_Wyniki!Q178</f>
        <v>0</v>
      </c>
      <c r="R10" s="22"/>
      <c r="S10" s="234">
        <f>LCC_Dane_wejściowe_Wyniki!S178</f>
        <v>0</v>
      </c>
      <c r="T10" s="22"/>
      <c r="U10" s="234">
        <f>LCC_Dane_wejściowe_Wyniki!U178</f>
        <v>0</v>
      </c>
      <c r="V10" s="22"/>
      <c r="W10" s="234">
        <f>LCC_Dane_wejściowe_Wyniki!W178</f>
        <v>0</v>
      </c>
      <c r="X10" s="63"/>
    </row>
    <row r="11" spans="2:24" s="20" customFormat="1" ht="13.8" x14ac:dyDescent="0.25">
      <c r="B11" s="227"/>
      <c r="C11" s="197" t="s">
        <v>385</v>
      </c>
      <c r="D11" s="27"/>
      <c r="E11" s="234">
        <f>LCC_Dane_wejściowe_Wyniki!E179</f>
        <v>0</v>
      </c>
      <c r="F11" s="22"/>
      <c r="G11" s="234">
        <f>LCC_Dane_wejściowe_Wyniki!G179</f>
        <v>0</v>
      </c>
      <c r="H11" s="22"/>
      <c r="I11" s="234">
        <f>LCC_Dane_wejściowe_Wyniki!I179</f>
        <v>0</v>
      </c>
      <c r="J11" s="22"/>
      <c r="K11" s="234">
        <f>LCC_Dane_wejściowe_Wyniki!K179</f>
        <v>0</v>
      </c>
      <c r="L11" s="22"/>
      <c r="M11" s="234">
        <f>LCC_Dane_wejściowe_Wyniki!M179</f>
        <v>0</v>
      </c>
      <c r="N11" s="22"/>
      <c r="O11" s="234">
        <f>LCC_Dane_wejściowe_Wyniki!O179</f>
        <v>0</v>
      </c>
      <c r="P11" s="22"/>
      <c r="Q11" s="234">
        <f>LCC_Dane_wejściowe_Wyniki!Q179</f>
        <v>0</v>
      </c>
      <c r="R11" s="22"/>
      <c r="S11" s="234">
        <f>LCC_Dane_wejściowe_Wyniki!S179</f>
        <v>0</v>
      </c>
      <c r="T11" s="22"/>
      <c r="U11" s="234">
        <f>LCC_Dane_wejściowe_Wyniki!U179</f>
        <v>0</v>
      </c>
      <c r="V11" s="22"/>
      <c r="W11" s="234">
        <f>LCC_Dane_wejściowe_Wyniki!W179</f>
        <v>0</v>
      </c>
      <c r="X11" s="63"/>
    </row>
    <row r="12" spans="2:24" ht="13.8" x14ac:dyDescent="0.25">
      <c r="B12" s="226"/>
      <c r="C12" s="253" t="s">
        <v>292</v>
      </c>
      <c r="E12" s="254">
        <f>SUM(E7:E11)</f>
        <v>0</v>
      </c>
      <c r="G12" s="254">
        <f>SUM(G7:G11)</f>
        <v>0</v>
      </c>
      <c r="I12" s="254">
        <f>SUM(I7:I11)</f>
        <v>0</v>
      </c>
      <c r="K12" s="254">
        <f>SUM(K7:K11)</f>
        <v>0</v>
      </c>
      <c r="M12" s="254">
        <f>SUM(M7:M11)</f>
        <v>0</v>
      </c>
      <c r="O12" s="254">
        <f>SUM(O7:O11)</f>
        <v>0</v>
      </c>
      <c r="Q12" s="254">
        <f>SUM(Q7:Q11)</f>
        <v>0</v>
      </c>
      <c r="S12" s="254">
        <f>SUM(S7:S11)</f>
        <v>0</v>
      </c>
      <c r="U12" s="254">
        <f>SUM(U7:U11)</f>
        <v>0</v>
      </c>
      <c r="W12" s="254">
        <f>SUM(W7:W11)</f>
        <v>0</v>
      </c>
      <c r="X12" s="63"/>
    </row>
    <row r="13" spans="2:24" ht="13.8" x14ac:dyDescent="0.2">
      <c r="B13" s="226"/>
      <c r="E13" s="274"/>
      <c r="G13" s="274"/>
      <c r="I13" s="274"/>
      <c r="K13" s="274"/>
      <c r="M13" s="274"/>
      <c r="O13" s="274"/>
      <c r="Q13" s="274"/>
      <c r="S13" s="274"/>
      <c r="U13" s="274"/>
      <c r="W13" s="274"/>
      <c r="X13" s="63"/>
    </row>
    <row r="14" spans="2:24" ht="13.8" x14ac:dyDescent="0.2">
      <c r="B14" s="226"/>
      <c r="X14" s="63"/>
    </row>
    <row r="15" spans="2:24" ht="13.8" x14ac:dyDescent="0.2">
      <c r="B15" s="226"/>
      <c r="X15" s="63"/>
    </row>
    <row r="16" spans="2:24" ht="13.8" x14ac:dyDescent="0.2">
      <c r="B16" s="226"/>
      <c r="X16" s="63"/>
    </row>
    <row r="17" spans="2:24" ht="13.8" x14ac:dyDescent="0.2">
      <c r="B17" s="226"/>
      <c r="X17" s="63"/>
    </row>
    <row r="18" spans="2:24" ht="13.8" x14ac:dyDescent="0.2">
      <c r="B18" s="226"/>
      <c r="X18" s="63"/>
    </row>
    <row r="19" spans="2:24" ht="13.8" x14ac:dyDescent="0.2">
      <c r="B19" s="226"/>
      <c r="X19" s="63"/>
    </row>
    <row r="20" spans="2:24" ht="13.8" x14ac:dyDescent="0.2">
      <c r="B20" s="226"/>
      <c r="X20" s="63"/>
    </row>
    <row r="21" spans="2:24" ht="13.8" x14ac:dyDescent="0.2">
      <c r="B21" s="226"/>
      <c r="X21" s="63"/>
    </row>
    <row r="22" spans="2:24" ht="13.8" x14ac:dyDescent="0.2">
      <c r="B22" s="226"/>
      <c r="X22" s="63"/>
    </row>
    <row r="23" spans="2:24" ht="13.8" x14ac:dyDescent="0.2">
      <c r="B23" s="226"/>
      <c r="X23" s="63"/>
    </row>
    <row r="24" spans="2:24" ht="13.8" x14ac:dyDescent="0.2">
      <c r="B24" s="226"/>
      <c r="X24" s="63"/>
    </row>
    <row r="25" spans="2:24" ht="13.8" x14ac:dyDescent="0.2">
      <c r="B25" s="226"/>
      <c r="X25" s="63"/>
    </row>
    <row r="26" spans="2:24" ht="13.8" x14ac:dyDescent="0.2">
      <c r="B26" s="226"/>
      <c r="X26" s="63"/>
    </row>
    <row r="27" spans="2:24" ht="13.8" x14ac:dyDescent="0.2">
      <c r="B27" s="226"/>
      <c r="X27" s="63"/>
    </row>
    <row r="28" spans="2:24" ht="13.8" x14ac:dyDescent="0.2">
      <c r="B28" s="226"/>
      <c r="X28" s="63"/>
    </row>
    <row r="29" spans="2:24" ht="13.8" x14ac:dyDescent="0.2">
      <c r="B29" s="226"/>
      <c r="X29" s="63"/>
    </row>
    <row r="30" spans="2:24" ht="13.8" x14ac:dyDescent="0.2">
      <c r="B30" s="226"/>
      <c r="X30" s="63"/>
    </row>
    <row r="31" spans="2:24" ht="13.8" x14ac:dyDescent="0.2">
      <c r="B31" s="226"/>
      <c r="X31" s="63"/>
    </row>
    <row r="32" spans="2:24" ht="13.8" x14ac:dyDescent="0.2">
      <c r="B32" s="226"/>
      <c r="X32" s="63"/>
    </row>
    <row r="33" spans="2:24" ht="13.8" x14ac:dyDescent="0.2">
      <c r="B33" s="235"/>
      <c r="C33" s="236"/>
      <c r="D33" s="236"/>
      <c r="E33" s="236"/>
      <c r="F33" s="236"/>
      <c r="G33" s="236"/>
      <c r="H33" s="236"/>
      <c r="I33" s="236"/>
      <c r="J33" s="236"/>
      <c r="K33" s="236"/>
      <c r="L33" s="236"/>
      <c r="M33" s="236"/>
      <c r="N33" s="236"/>
      <c r="O33" s="236"/>
      <c r="P33" s="236"/>
      <c r="Q33" s="236"/>
      <c r="R33" s="236"/>
      <c r="S33" s="236"/>
      <c r="T33" s="236"/>
      <c r="U33" s="236"/>
      <c r="V33" s="236"/>
      <c r="W33" s="236"/>
      <c r="X33" s="237"/>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AMD35"/>
  <sheetViews>
    <sheetView topLeftCell="A34" zoomScaleNormal="100" workbookViewId="0"/>
  </sheetViews>
  <sheetFormatPr defaultColWidth="8.90625" defaultRowHeight="13.8" x14ac:dyDescent="0.25"/>
  <cols>
    <col min="1" max="1" width="3.90625" style="1" customWidth="1"/>
    <col min="2" max="2" width="19.6328125" style="1" customWidth="1"/>
    <col min="3" max="3" width="14" style="1" customWidth="1"/>
    <col min="4" max="4" width="5.36328125" style="1" customWidth="1"/>
    <col min="5" max="5" width="17.6328125" style="1" customWidth="1"/>
    <col min="6" max="6" width="21.08984375" style="1" customWidth="1"/>
    <col min="7" max="7" width="5" style="1" customWidth="1"/>
    <col min="8" max="8" width="34.6328125" style="1" customWidth="1"/>
    <col min="9" max="9" width="5.08984375" style="1" customWidth="1"/>
    <col min="10" max="10" width="26.08984375" style="1" customWidth="1"/>
    <col min="11" max="1018" width="10.6328125" style="1" customWidth="1"/>
  </cols>
  <sheetData>
    <row r="1" spans="2:10" ht="45.15" customHeight="1" x14ac:dyDescent="0.25">
      <c r="B1" s="73" t="s">
        <v>293</v>
      </c>
      <c r="C1" s="72"/>
      <c r="D1" s="72"/>
      <c r="E1" s="74"/>
      <c r="F1" s="72"/>
      <c r="G1" s="72"/>
      <c r="H1" s="72"/>
    </row>
    <row r="2" spans="2:10" ht="59.25" customHeight="1" x14ac:dyDescent="0.25">
      <c r="B2" s="74"/>
      <c r="C2" s="72"/>
      <c r="D2" s="72"/>
      <c r="E2" s="74"/>
      <c r="F2" s="72"/>
      <c r="G2" s="72"/>
      <c r="H2" s="72"/>
    </row>
    <row r="3" spans="2:10" s="72" customFormat="1" ht="38.1" customHeight="1" x14ac:dyDescent="0.25">
      <c r="B3" s="156" t="s">
        <v>209</v>
      </c>
      <c r="C3" s="157"/>
      <c r="D3" s="101"/>
      <c r="E3" s="148" t="s">
        <v>322</v>
      </c>
      <c r="F3" s="149"/>
      <c r="G3" s="101"/>
      <c r="H3" s="163" t="s">
        <v>352</v>
      </c>
      <c r="J3" s="1"/>
    </row>
    <row r="4" spans="2:10" ht="15.9" customHeight="1" x14ac:dyDescent="0.25">
      <c r="B4" s="158" t="s">
        <v>294</v>
      </c>
      <c r="C4" s="159" t="s">
        <v>295</v>
      </c>
      <c r="E4" s="150" t="s">
        <v>323</v>
      </c>
      <c r="F4" s="151" t="s">
        <v>18</v>
      </c>
      <c r="H4" s="163"/>
    </row>
    <row r="5" spans="2:10" x14ac:dyDescent="0.25">
      <c r="B5" s="160" t="s">
        <v>296</v>
      </c>
      <c r="C5" s="161" t="str">
        <f>""</f>
        <v/>
      </c>
      <c r="E5" s="152"/>
      <c r="F5" s="151"/>
      <c r="H5" s="164" t="s">
        <v>296</v>
      </c>
    </row>
    <row r="6" spans="2:10" x14ac:dyDescent="0.25">
      <c r="B6" s="161" t="s">
        <v>2</v>
      </c>
      <c r="C6" s="159" t="s">
        <v>3</v>
      </c>
      <c r="E6" s="153" t="s">
        <v>2</v>
      </c>
      <c r="F6" s="154" t="s">
        <v>324</v>
      </c>
      <c r="H6" s="261" t="s">
        <v>353</v>
      </c>
    </row>
    <row r="7" spans="2:10" x14ac:dyDescent="0.25">
      <c r="B7" s="161" t="s">
        <v>297</v>
      </c>
      <c r="C7" s="159" t="s">
        <v>3</v>
      </c>
      <c r="E7" s="153" t="s">
        <v>297</v>
      </c>
      <c r="F7" s="154" t="s">
        <v>325</v>
      </c>
      <c r="H7" s="261" t="s">
        <v>354</v>
      </c>
    </row>
    <row r="8" spans="2:10" x14ac:dyDescent="0.25">
      <c r="B8" s="161" t="s">
        <v>298</v>
      </c>
      <c r="C8" s="159" t="s">
        <v>4</v>
      </c>
      <c r="E8" s="153" t="s">
        <v>298</v>
      </c>
      <c r="F8" s="154" t="s">
        <v>326</v>
      </c>
      <c r="H8" s="261"/>
    </row>
    <row r="9" spans="2:10" x14ac:dyDescent="0.25">
      <c r="B9" s="161" t="s">
        <v>299</v>
      </c>
      <c r="C9" s="159" t="s">
        <v>24</v>
      </c>
      <c r="E9" s="153" t="s">
        <v>299</v>
      </c>
      <c r="F9" s="154" t="s">
        <v>327</v>
      </c>
    </row>
    <row r="10" spans="2:10" ht="15.6" x14ac:dyDescent="0.25">
      <c r="B10" s="161" t="s">
        <v>300</v>
      </c>
      <c r="C10" s="159" t="s">
        <v>5</v>
      </c>
      <c r="E10" s="153" t="s">
        <v>300</v>
      </c>
      <c r="F10" s="154" t="s">
        <v>328</v>
      </c>
      <c r="H10" s="166" t="s">
        <v>355</v>
      </c>
    </row>
    <row r="11" spans="2:10" x14ac:dyDescent="0.25">
      <c r="B11" s="161" t="s">
        <v>301</v>
      </c>
      <c r="C11" s="159" t="s">
        <v>6</v>
      </c>
      <c r="E11" s="153" t="s">
        <v>301</v>
      </c>
      <c r="F11" s="154" t="s">
        <v>329</v>
      </c>
      <c r="H11" s="168"/>
    </row>
    <row r="12" spans="2:10" x14ac:dyDescent="0.25">
      <c r="B12" s="161" t="s">
        <v>302</v>
      </c>
      <c r="C12" s="159" t="s">
        <v>7</v>
      </c>
      <c r="E12" s="153" t="s">
        <v>302</v>
      </c>
      <c r="F12" s="154" t="s">
        <v>330</v>
      </c>
      <c r="H12" s="167" t="s">
        <v>296</v>
      </c>
    </row>
    <row r="13" spans="2:10" x14ac:dyDescent="0.25">
      <c r="B13" s="161" t="s">
        <v>8</v>
      </c>
      <c r="C13" s="159" t="s">
        <v>9</v>
      </c>
      <c r="E13" s="153" t="s">
        <v>8</v>
      </c>
      <c r="F13" s="154">
        <v>125958</v>
      </c>
      <c r="H13" s="168" t="s">
        <v>356</v>
      </c>
    </row>
    <row r="14" spans="2:10" x14ac:dyDescent="0.25">
      <c r="B14" s="161" t="s">
        <v>303</v>
      </c>
      <c r="C14" s="159" t="s">
        <v>3</v>
      </c>
      <c r="E14" s="153" t="s">
        <v>303</v>
      </c>
      <c r="F14" s="154" t="s">
        <v>331</v>
      </c>
      <c r="H14" s="165" t="s">
        <v>357</v>
      </c>
    </row>
    <row r="15" spans="2:10" x14ac:dyDescent="0.25">
      <c r="B15" s="161" t="s">
        <v>304</v>
      </c>
      <c r="C15" s="159" t="s">
        <v>3</v>
      </c>
      <c r="E15" s="153" t="s">
        <v>304</v>
      </c>
      <c r="F15" s="154" t="s">
        <v>332</v>
      </c>
      <c r="H15" s="165"/>
    </row>
    <row r="16" spans="2:10" x14ac:dyDescent="0.25">
      <c r="B16" s="161" t="s">
        <v>305</v>
      </c>
      <c r="C16" s="159" t="s">
        <v>3</v>
      </c>
      <c r="E16" s="153" t="s">
        <v>305</v>
      </c>
      <c r="F16" s="154" t="s">
        <v>333</v>
      </c>
    </row>
    <row r="17" spans="2:8" ht="15.6" x14ac:dyDescent="0.25">
      <c r="B17" s="161" t="s">
        <v>306</v>
      </c>
      <c r="C17" s="159" t="s">
        <v>3</v>
      </c>
      <c r="E17" s="153" t="s">
        <v>306</v>
      </c>
      <c r="F17" s="154">
        <v>102771</v>
      </c>
      <c r="H17" s="166" t="s">
        <v>358</v>
      </c>
    </row>
    <row r="18" spans="2:8" x14ac:dyDescent="0.25">
      <c r="B18" s="161" t="s">
        <v>307</v>
      </c>
      <c r="C18" s="159" t="s">
        <v>10</v>
      </c>
      <c r="E18" s="153" t="s">
        <v>307</v>
      </c>
      <c r="F18" s="154" t="s">
        <v>334</v>
      </c>
      <c r="H18" s="168"/>
    </row>
    <row r="19" spans="2:8" x14ac:dyDescent="0.25">
      <c r="B19" s="161" t="s">
        <v>308</v>
      </c>
      <c r="C19" s="159" t="s">
        <v>3</v>
      </c>
      <c r="E19" s="153" t="s">
        <v>308</v>
      </c>
      <c r="F19" s="154" t="s">
        <v>335</v>
      </c>
      <c r="H19" s="167" t="s">
        <v>296</v>
      </c>
    </row>
    <row r="20" spans="2:8" x14ac:dyDescent="0.25">
      <c r="B20" s="161" t="s">
        <v>309</v>
      </c>
      <c r="C20" s="159" t="s">
        <v>3</v>
      </c>
      <c r="E20" s="153" t="s">
        <v>309</v>
      </c>
      <c r="F20" s="154" t="s">
        <v>336</v>
      </c>
      <c r="H20" s="168" t="s">
        <v>23</v>
      </c>
    </row>
    <row r="21" spans="2:8" x14ac:dyDescent="0.25">
      <c r="B21" s="161" t="s">
        <v>310</v>
      </c>
      <c r="C21" s="159" t="s">
        <v>11</v>
      </c>
      <c r="E21" s="153" t="s">
        <v>310</v>
      </c>
      <c r="F21" s="154" t="s">
        <v>337</v>
      </c>
      <c r="H21" s="165" t="s">
        <v>22</v>
      </c>
    </row>
    <row r="22" spans="2:8" x14ac:dyDescent="0.25">
      <c r="B22" s="161" t="s">
        <v>311</v>
      </c>
      <c r="C22" s="159" t="s">
        <v>12</v>
      </c>
      <c r="E22" s="153" t="s">
        <v>311</v>
      </c>
      <c r="F22" s="154" t="s">
        <v>338</v>
      </c>
      <c r="H22" s="165"/>
    </row>
    <row r="23" spans="2:8" x14ac:dyDescent="0.25">
      <c r="B23" s="161" t="s">
        <v>312</v>
      </c>
      <c r="C23" s="159" t="s">
        <v>3</v>
      </c>
      <c r="E23" s="153" t="s">
        <v>312</v>
      </c>
      <c r="F23" s="154" t="s">
        <v>339</v>
      </c>
    </row>
    <row r="24" spans="2:8" x14ac:dyDescent="0.25">
      <c r="B24" s="161" t="s">
        <v>13</v>
      </c>
      <c r="C24" s="159" t="s">
        <v>3</v>
      </c>
      <c r="E24" s="153" t="s">
        <v>13</v>
      </c>
      <c r="F24" s="154">
        <v>112793</v>
      </c>
    </row>
    <row r="25" spans="2:8" x14ac:dyDescent="0.25">
      <c r="B25" s="161" t="s">
        <v>313</v>
      </c>
      <c r="C25" s="159" t="s">
        <v>3</v>
      </c>
      <c r="E25" s="153" t="s">
        <v>340</v>
      </c>
      <c r="F25" s="154" t="s">
        <v>341</v>
      </c>
    </row>
    <row r="26" spans="2:8" x14ac:dyDescent="0.25">
      <c r="B26" s="161" t="s">
        <v>314</v>
      </c>
      <c r="C26" s="159" t="s">
        <v>14</v>
      </c>
      <c r="E26" s="153" t="s">
        <v>314</v>
      </c>
      <c r="F26" s="154">
        <v>100229</v>
      </c>
    </row>
    <row r="27" spans="2:8" x14ac:dyDescent="0.25">
      <c r="B27" s="161" t="s">
        <v>315</v>
      </c>
      <c r="C27" s="159" t="s">
        <v>3</v>
      </c>
      <c r="E27" s="153" t="s">
        <v>342</v>
      </c>
      <c r="F27" s="154" t="s">
        <v>343</v>
      </c>
    </row>
    <row r="28" spans="2:8" x14ac:dyDescent="0.25">
      <c r="B28" s="161" t="s">
        <v>316</v>
      </c>
      <c r="C28" s="159" t="s">
        <v>15</v>
      </c>
      <c r="E28" s="153" t="s">
        <v>316</v>
      </c>
      <c r="F28" s="154" t="s">
        <v>344</v>
      </c>
    </row>
    <row r="29" spans="2:8" x14ac:dyDescent="0.25">
      <c r="B29" s="161" t="s">
        <v>317</v>
      </c>
      <c r="C29" s="159" t="s">
        <v>3</v>
      </c>
      <c r="E29" s="153" t="s">
        <v>317</v>
      </c>
      <c r="F29" s="154" t="s">
        <v>345</v>
      </c>
    </row>
    <row r="30" spans="2:8" x14ac:dyDescent="0.25">
      <c r="B30" s="161" t="s">
        <v>318</v>
      </c>
      <c r="C30" s="159" t="s">
        <v>3</v>
      </c>
      <c r="E30" s="153" t="s">
        <v>318</v>
      </c>
      <c r="F30" s="154" t="s">
        <v>346</v>
      </c>
    </row>
    <row r="31" spans="2:8" x14ac:dyDescent="0.25">
      <c r="B31" s="161" t="s">
        <v>319</v>
      </c>
      <c r="C31" s="159" t="s">
        <v>3</v>
      </c>
      <c r="E31" s="153" t="s">
        <v>319</v>
      </c>
      <c r="F31" s="154" t="s">
        <v>347</v>
      </c>
    </row>
    <row r="32" spans="2:8" x14ac:dyDescent="0.25">
      <c r="B32" s="161" t="s">
        <v>320</v>
      </c>
      <c r="C32" s="159" t="s">
        <v>16</v>
      </c>
      <c r="E32" s="153" t="s">
        <v>348</v>
      </c>
      <c r="F32" s="154" t="s">
        <v>349</v>
      </c>
    </row>
    <row r="33" spans="2:6" ht="41.4" x14ac:dyDescent="0.25">
      <c r="B33" s="161" t="s">
        <v>321</v>
      </c>
      <c r="C33" s="159" t="s">
        <v>17</v>
      </c>
      <c r="E33" s="153" t="s">
        <v>321</v>
      </c>
      <c r="F33" s="154" t="s">
        <v>350</v>
      </c>
    </row>
    <row r="34" spans="2:6" x14ac:dyDescent="0.25">
      <c r="B34" s="162"/>
      <c r="C34" s="162"/>
      <c r="E34" s="155"/>
      <c r="F34" s="155"/>
    </row>
    <row r="35" spans="2:6" ht="96.9" customHeight="1" x14ac:dyDescent="0.25">
      <c r="E35" s="315" t="s">
        <v>351</v>
      </c>
      <c r="F35" s="316"/>
    </row>
  </sheetData>
  <mergeCells count="1">
    <mergeCell ref="E35:F35"/>
  </mergeCells>
  <pageMargins left="0.75" right="0.75" top="1" bottom="1" header="0.51180555555555496" footer="0.51180555555555496"/>
  <pageSetup firstPageNumber="0"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AMJ46"/>
  <sheetViews>
    <sheetView topLeftCell="A34" zoomScaleNormal="100" workbookViewId="0">
      <selection activeCell="F58" sqref="F58"/>
    </sheetView>
  </sheetViews>
  <sheetFormatPr defaultColWidth="8.90625" defaultRowHeight="13.8" x14ac:dyDescent="0.25"/>
  <cols>
    <col min="1" max="1" width="2.6328125" style="195" customWidth="1"/>
    <col min="2" max="2" width="2.08984375" style="1" customWidth="1"/>
    <col min="3" max="3" width="43" style="102" customWidth="1"/>
    <col min="4" max="4" width="12.36328125" style="102" customWidth="1"/>
    <col min="5" max="5" width="15.6328125" style="102" customWidth="1"/>
    <col min="6" max="6" width="4.90625" style="102" customWidth="1"/>
    <col min="7" max="7" width="15.6328125" style="102" customWidth="1"/>
    <col min="8" max="8" width="4.90625" style="102" customWidth="1"/>
    <col min="9" max="9" width="15.6328125" style="102" customWidth="1"/>
    <col min="10" max="10" width="4.90625" style="102" customWidth="1"/>
    <col min="11" max="11" width="15.6328125" style="102" customWidth="1"/>
    <col min="12" max="12" width="4.90625" style="102" customWidth="1"/>
    <col min="13" max="13" width="15.6328125" style="102" customWidth="1"/>
    <col min="14" max="14" width="4.90625" style="102" customWidth="1"/>
    <col min="15" max="15" width="15.6328125" style="102" customWidth="1"/>
    <col min="16" max="16" width="4.90625" style="102" customWidth="1"/>
    <col min="17" max="17" width="15.6328125" style="102" customWidth="1"/>
    <col min="18" max="18" width="4.90625" style="102" customWidth="1"/>
    <col min="19" max="19" width="15.6328125" style="102" customWidth="1"/>
    <col min="20" max="20" width="4.90625" style="102" customWidth="1"/>
    <col min="21" max="21" width="15.6328125" style="102" customWidth="1"/>
    <col min="22" max="22" width="4.90625" style="102" customWidth="1"/>
    <col min="23" max="23" width="15.6328125" style="102" customWidth="1"/>
    <col min="24" max="1024" width="10.6328125" style="1" customWidth="1"/>
  </cols>
  <sheetData>
    <row r="1" spans="1:1024" s="72" customFormat="1" ht="45.15" customHeight="1" x14ac:dyDescent="0.2">
      <c r="A1" s="317"/>
      <c r="B1" s="318"/>
      <c r="C1" s="73" t="s">
        <v>359</v>
      </c>
      <c r="D1" s="73"/>
      <c r="E1" s="74"/>
      <c r="F1" s="103"/>
      <c r="G1" s="74"/>
      <c r="H1" s="103"/>
      <c r="I1" s="74"/>
      <c r="J1" s="103"/>
      <c r="K1" s="74"/>
      <c r="L1" s="103"/>
      <c r="M1" s="74"/>
      <c r="N1" s="103"/>
      <c r="O1" s="74"/>
      <c r="P1" s="103"/>
      <c r="Q1" s="74"/>
      <c r="R1" s="103"/>
      <c r="S1" s="74"/>
      <c r="T1" s="103"/>
      <c r="U1" s="74"/>
      <c r="V1" s="103"/>
      <c r="W1" s="74"/>
    </row>
    <row r="2" spans="1:1024" ht="48.9" customHeight="1" x14ac:dyDescent="0.25">
      <c r="C2" s="74"/>
      <c r="D2" s="72"/>
      <c r="E2" s="72"/>
      <c r="F2" s="74"/>
      <c r="G2" s="72"/>
      <c r="H2" s="72"/>
      <c r="I2" s="72"/>
      <c r="J2" s="72"/>
      <c r="K2" s="72"/>
      <c r="L2" s="72"/>
      <c r="M2" s="72"/>
      <c r="N2" s="72"/>
      <c r="O2" s="72"/>
      <c r="P2" s="72"/>
      <c r="Q2" s="72"/>
      <c r="R2" s="72"/>
      <c r="S2" s="72"/>
      <c r="T2" s="72"/>
      <c r="U2" s="72"/>
      <c r="V2" s="72"/>
      <c r="W2" s="72"/>
    </row>
    <row r="3" spans="1:1024" ht="19.2" x14ac:dyDescent="0.25">
      <c r="C3" s="104" t="s">
        <v>360</v>
      </c>
      <c r="D3" s="104"/>
      <c r="E3" s="105"/>
      <c r="F3" s="177"/>
      <c r="G3" s="177"/>
      <c r="H3" s="177"/>
      <c r="I3" s="177"/>
      <c r="J3" s="178"/>
      <c r="K3" s="177"/>
      <c r="L3" s="178"/>
      <c r="M3" s="177"/>
      <c r="N3" s="178"/>
      <c r="O3" s="177"/>
      <c r="P3" s="178"/>
      <c r="Q3" s="177"/>
      <c r="R3" s="178"/>
      <c r="S3" s="177"/>
      <c r="T3" s="178"/>
      <c r="U3" s="177"/>
      <c r="V3" s="178"/>
      <c r="W3" s="177"/>
    </row>
    <row r="4" spans="1:1024" x14ac:dyDescent="0.25">
      <c r="C4" s="107"/>
      <c r="D4" s="107"/>
      <c r="E4" s="107"/>
      <c r="F4" s="179"/>
      <c r="G4" s="179"/>
      <c r="H4" s="179"/>
      <c r="I4" s="179"/>
      <c r="J4" s="179"/>
      <c r="K4" s="179"/>
      <c r="L4" s="179"/>
      <c r="M4" s="179"/>
      <c r="N4" s="179"/>
      <c r="O4" s="179"/>
      <c r="P4" s="179"/>
      <c r="Q4" s="179"/>
      <c r="R4" s="179"/>
      <c r="S4" s="179"/>
      <c r="T4" s="179"/>
      <c r="U4" s="179"/>
      <c r="V4" s="179"/>
      <c r="W4" s="179"/>
    </row>
    <row r="5" spans="1:1024" s="108" customFormat="1" x14ac:dyDescent="0.2">
      <c r="A5" s="257"/>
      <c r="C5" s="291" t="s">
        <v>361</v>
      </c>
      <c r="D5" s="109"/>
      <c r="E5" s="110">
        <f>IF(LCC_Dane_wejściowe_Wyniki!E14&lt;&gt;0,(1/LCC_Dane_wejściowe_Wyniki!E14)*(1-(1/(1+LCC_Dane_wejściowe_Wyniki!E14))^LCC_Dane_wejściowe_Wyniki!E13),LCC_Dane_wejściowe_Wyniki!E13)</f>
        <v>0</v>
      </c>
      <c r="F5" s="180"/>
      <c r="G5" s="180"/>
      <c r="H5" s="180"/>
      <c r="I5" s="180"/>
      <c r="J5" s="180"/>
      <c r="K5" s="180"/>
      <c r="L5" s="180"/>
      <c r="M5" s="180"/>
      <c r="N5" s="180"/>
      <c r="O5" s="180"/>
      <c r="P5" s="180"/>
      <c r="Q5" s="180"/>
      <c r="R5" s="180"/>
      <c r="S5" s="180"/>
      <c r="T5" s="180"/>
      <c r="U5" s="180"/>
      <c r="V5" s="180"/>
      <c r="W5" s="180"/>
    </row>
    <row r="6" spans="1:1024" x14ac:dyDescent="0.25">
      <c r="C6" s="291" t="s">
        <v>362</v>
      </c>
      <c r="D6" s="106"/>
      <c r="E6" s="110">
        <f>IF(LCC_Dane_wejściowe_Wyniki!E14=LCC_Dane_wejściowe_Wyniki!E18,LCC_Dane_wejściowe_Wyniki!E13,(1/(LCC_Dane_wejściowe_Wyniki!E14-LCC_Dane_wejściowe_Wyniki!E18))*(1-((1+LCC_Dane_wejściowe_Wyniki!E18)/(1+LCC_Dane_wejściowe_Wyniki!E14))^LCC_Dane_wejściowe_Wyniki!E13))</f>
        <v>0</v>
      </c>
      <c r="F6" s="181"/>
      <c r="G6" s="181"/>
      <c r="H6" s="181"/>
      <c r="I6" s="181"/>
      <c r="J6" s="181"/>
      <c r="K6" s="181"/>
      <c r="L6" s="181"/>
      <c r="M6" s="181"/>
      <c r="N6" s="181"/>
      <c r="O6" s="181"/>
      <c r="P6" s="181"/>
      <c r="Q6" s="181"/>
      <c r="R6" s="181"/>
      <c r="S6" s="181"/>
      <c r="T6" s="181"/>
      <c r="U6" s="181"/>
      <c r="V6" s="181"/>
      <c r="W6" s="181"/>
    </row>
    <row r="7" spans="1:1024" s="111" customFormat="1" ht="13.2" x14ac:dyDescent="0.2">
      <c r="A7" s="258"/>
      <c r="C7" s="107"/>
      <c r="D7" s="107"/>
      <c r="E7" s="107"/>
      <c r="F7" s="179"/>
      <c r="G7" s="179"/>
      <c r="H7" s="179"/>
      <c r="I7" s="179"/>
      <c r="J7" s="179"/>
      <c r="K7" s="179"/>
      <c r="L7" s="179"/>
      <c r="M7" s="179"/>
      <c r="N7" s="179"/>
      <c r="O7" s="179"/>
      <c r="P7" s="179"/>
      <c r="Q7" s="179"/>
      <c r="R7" s="179"/>
      <c r="S7" s="179"/>
      <c r="T7" s="179"/>
      <c r="U7" s="179"/>
      <c r="V7" s="179"/>
      <c r="W7" s="179"/>
    </row>
    <row r="9" spans="1:1024" ht="19.2" x14ac:dyDescent="0.25">
      <c r="C9" s="112" t="s">
        <v>398</v>
      </c>
      <c r="D9" s="112"/>
      <c r="E9" s="113"/>
      <c r="F9" s="113"/>
      <c r="G9" s="113"/>
      <c r="H9" s="113"/>
      <c r="I9" s="113"/>
      <c r="J9" s="113"/>
      <c r="K9" s="113"/>
      <c r="L9" s="113"/>
      <c r="M9" s="113"/>
      <c r="N9" s="113"/>
      <c r="O9" s="113"/>
      <c r="P9" s="113"/>
      <c r="Q9" s="113"/>
      <c r="R9" s="113"/>
      <c r="S9" s="113"/>
      <c r="T9" s="113"/>
      <c r="U9" s="113"/>
      <c r="V9" s="113"/>
      <c r="W9" s="113"/>
    </row>
    <row r="10" spans="1:1024" x14ac:dyDescent="0.25">
      <c r="C10" s="113"/>
      <c r="D10" s="113"/>
      <c r="E10" s="114"/>
      <c r="F10" s="114"/>
      <c r="G10" s="114"/>
      <c r="H10" s="114"/>
      <c r="I10" s="114"/>
      <c r="J10" s="114"/>
      <c r="K10" s="114"/>
      <c r="L10" s="114"/>
      <c r="M10" s="114"/>
      <c r="N10" s="114"/>
      <c r="O10" s="114"/>
      <c r="P10" s="114"/>
      <c r="Q10" s="114"/>
      <c r="R10" s="114"/>
      <c r="S10" s="114"/>
      <c r="T10" s="114"/>
      <c r="U10" s="114"/>
      <c r="V10" s="114"/>
      <c r="W10" s="114"/>
    </row>
    <row r="11" spans="1:1024" s="251" customFormat="1" x14ac:dyDescent="0.2">
      <c r="A11" s="259"/>
      <c r="B11" s="250"/>
      <c r="C11" s="292"/>
      <c r="D11" s="113"/>
      <c r="E11" s="115">
        <f>LCC_Dane_wejściowe_Wyniki!E$7</f>
        <v>0</v>
      </c>
      <c r="F11" s="115"/>
      <c r="G11" s="115">
        <f>LCC_Dane_wejściowe_Wyniki!G$7</f>
        <v>0</v>
      </c>
      <c r="H11" s="115"/>
      <c r="I11" s="115">
        <f>LCC_Dane_wejściowe_Wyniki!I$7</f>
        <v>0</v>
      </c>
      <c r="J11" s="115"/>
      <c r="K11" s="115">
        <f>LCC_Dane_wejściowe_Wyniki!K$7</f>
        <v>0</v>
      </c>
      <c r="L11" s="115"/>
      <c r="M11" s="115">
        <f>LCC_Dane_wejściowe_Wyniki!M$7</f>
        <v>0</v>
      </c>
      <c r="N11" s="115"/>
      <c r="O11" s="115">
        <f>LCC_Dane_wejściowe_Wyniki!O$7</f>
        <v>0</v>
      </c>
      <c r="P11" s="115"/>
      <c r="Q11" s="115">
        <f>LCC_Dane_wejściowe_Wyniki!Q$7</f>
        <v>0</v>
      </c>
      <c r="R11" s="115"/>
      <c r="S11" s="115">
        <f>LCC_Dane_wejściowe_Wyniki!S$7</f>
        <v>0</v>
      </c>
      <c r="T11" s="115"/>
      <c r="U11" s="115">
        <f>LCC_Dane_wejściowe_Wyniki!U$7</f>
        <v>0</v>
      </c>
      <c r="V11" s="115"/>
      <c r="W11" s="115">
        <f>LCC_Dane_wejściowe_Wyniki!W$7</f>
        <v>0</v>
      </c>
      <c r="X11" s="250"/>
      <c r="Y11" s="250"/>
      <c r="Z11" s="250"/>
      <c r="AA11" s="250"/>
      <c r="AB11" s="250"/>
      <c r="AC11" s="250"/>
      <c r="AD11" s="250"/>
      <c r="AE11" s="250"/>
      <c r="AF11" s="250"/>
      <c r="AG11" s="250"/>
      <c r="AH11" s="250"/>
      <c r="AI11" s="250"/>
      <c r="AJ11" s="250"/>
      <c r="AK11" s="250"/>
      <c r="AL11" s="250"/>
      <c r="AM11" s="250"/>
      <c r="AN11" s="250"/>
      <c r="AO11" s="250"/>
      <c r="AP11" s="250"/>
      <c r="AQ11" s="250"/>
      <c r="AR11" s="250"/>
      <c r="AS11" s="250"/>
      <c r="AT11" s="250"/>
      <c r="AU11" s="250"/>
      <c r="AV11" s="250"/>
      <c r="AW11" s="250"/>
      <c r="AX11" s="250"/>
      <c r="AY11" s="250"/>
      <c r="AZ11" s="250"/>
      <c r="BA11" s="250"/>
      <c r="BB11" s="250"/>
      <c r="BC11" s="250"/>
      <c r="BD11" s="250"/>
      <c r="BE11" s="250"/>
      <c r="BF11" s="250"/>
      <c r="BG11" s="250"/>
      <c r="BH11" s="250"/>
      <c r="BI11" s="250"/>
      <c r="BJ11" s="250"/>
      <c r="BK11" s="250"/>
      <c r="BL11" s="250"/>
      <c r="BM11" s="250"/>
      <c r="BN11" s="250"/>
      <c r="BO11" s="250"/>
      <c r="BP11" s="250"/>
      <c r="BQ11" s="250"/>
      <c r="BR11" s="250"/>
      <c r="BS11" s="250"/>
      <c r="BT11" s="250"/>
      <c r="BU11" s="250"/>
      <c r="BV11" s="250"/>
      <c r="BW11" s="250"/>
      <c r="BX11" s="250"/>
      <c r="BY11" s="250"/>
      <c r="BZ11" s="250"/>
      <c r="CA11" s="250"/>
      <c r="CB11" s="250"/>
      <c r="CC11" s="250"/>
      <c r="CD11" s="250"/>
      <c r="CE11" s="250"/>
      <c r="CF11" s="250"/>
      <c r="CG11" s="250"/>
      <c r="CH11" s="250"/>
      <c r="CI11" s="250"/>
      <c r="CJ11" s="250"/>
      <c r="CK11" s="250"/>
      <c r="CL11" s="250"/>
      <c r="CM11" s="250"/>
      <c r="CN11" s="250"/>
      <c r="CO11" s="250"/>
      <c r="CP11" s="250"/>
      <c r="CQ11" s="250"/>
      <c r="CR11" s="250"/>
      <c r="CS11" s="250"/>
      <c r="CT11" s="250"/>
      <c r="CU11" s="250"/>
      <c r="CV11" s="250"/>
      <c r="CW11" s="250"/>
      <c r="CX11" s="250"/>
      <c r="CY11" s="250"/>
      <c r="CZ11" s="250"/>
      <c r="DA11" s="250"/>
      <c r="DB11" s="250"/>
      <c r="DC11" s="250"/>
      <c r="DD11" s="250"/>
      <c r="DE11" s="250"/>
      <c r="DF11" s="250"/>
      <c r="DG11" s="250"/>
      <c r="DH11" s="250"/>
      <c r="DI11" s="250"/>
      <c r="DJ11" s="250"/>
      <c r="DK11" s="250"/>
      <c r="DL11" s="250"/>
      <c r="DM11" s="250"/>
      <c r="DN11" s="250"/>
      <c r="DO11" s="250"/>
      <c r="DP11" s="250"/>
      <c r="DQ11" s="250"/>
      <c r="DR11" s="250"/>
      <c r="DS11" s="250"/>
      <c r="DT11" s="250"/>
      <c r="DU11" s="250"/>
      <c r="DV11" s="250"/>
      <c r="DW11" s="250"/>
      <c r="DX11" s="250"/>
      <c r="DY11" s="250"/>
      <c r="DZ11" s="250"/>
      <c r="EA11" s="250"/>
      <c r="EB11" s="250"/>
      <c r="EC11" s="250"/>
      <c r="ED11" s="250"/>
      <c r="EE11" s="250"/>
      <c r="EF11" s="250"/>
      <c r="EG11" s="250"/>
      <c r="EH11" s="250"/>
      <c r="EI11" s="250"/>
      <c r="EJ11" s="250"/>
      <c r="EK11" s="250"/>
      <c r="EL11" s="250"/>
      <c r="EM11" s="250"/>
      <c r="EN11" s="250"/>
      <c r="EO11" s="250"/>
      <c r="EP11" s="250"/>
      <c r="EQ11" s="250"/>
      <c r="ER11" s="250"/>
      <c r="ES11" s="250"/>
      <c r="ET11" s="250"/>
      <c r="EU11" s="250"/>
      <c r="EV11" s="250"/>
      <c r="EW11" s="250"/>
      <c r="EX11" s="250"/>
      <c r="EY11" s="250"/>
      <c r="EZ11" s="250"/>
      <c r="FA11" s="250"/>
      <c r="FB11" s="250"/>
      <c r="FC11" s="250"/>
      <c r="FD11" s="250"/>
      <c r="FE11" s="250"/>
      <c r="FF11" s="250"/>
      <c r="FG11" s="250"/>
      <c r="FH11" s="250"/>
      <c r="FI11" s="250"/>
      <c r="FJ11" s="250"/>
      <c r="FK11" s="250"/>
      <c r="FL11" s="250"/>
      <c r="FM11" s="250"/>
      <c r="FN11" s="250"/>
      <c r="FO11" s="250"/>
      <c r="FP11" s="250"/>
      <c r="FQ11" s="250"/>
      <c r="FR11" s="250"/>
      <c r="FS11" s="250"/>
      <c r="FT11" s="250"/>
      <c r="FU11" s="250"/>
      <c r="FV11" s="250"/>
      <c r="FW11" s="250"/>
      <c r="FX11" s="250"/>
      <c r="FY11" s="250"/>
      <c r="FZ11" s="250"/>
      <c r="GA11" s="250"/>
      <c r="GB11" s="250"/>
      <c r="GC11" s="250"/>
      <c r="GD11" s="250"/>
      <c r="GE11" s="250"/>
      <c r="GF11" s="250"/>
      <c r="GG11" s="250"/>
      <c r="GH11" s="250"/>
      <c r="GI11" s="250"/>
      <c r="GJ11" s="250"/>
      <c r="GK11" s="250"/>
      <c r="GL11" s="250"/>
      <c r="GM11" s="250"/>
      <c r="GN11" s="250"/>
      <c r="GO11" s="250"/>
      <c r="GP11" s="250"/>
      <c r="GQ11" s="250"/>
      <c r="GR11" s="250"/>
      <c r="GS11" s="250"/>
      <c r="GT11" s="250"/>
      <c r="GU11" s="250"/>
      <c r="GV11" s="250"/>
      <c r="GW11" s="250"/>
      <c r="GX11" s="250"/>
      <c r="GY11" s="250"/>
      <c r="GZ11" s="250"/>
      <c r="HA11" s="250"/>
      <c r="HB11" s="250"/>
      <c r="HC11" s="250"/>
      <c r="HD11" s="250"/>
      <c r="HE11" s="250"/>
      <c r="HF11" s="250"/>
      <c r="HG11" s="250"/>
      <c r="HH11" s="250"/>
      <c r="HI11" s="250"/>
      <c r="HJ11" s="250"/>
      <c r="HK11" s="250"/>
      <c r="HL11" s="250"/>
      <c r="HM11" s="250"/>
      <c r="HN11" s="250"/>
      <c r="HO11" s="250"/>
      <c r="HP11" s="250"/>
      <c r="HQ11" s="250"/>
      <c r="HR11" s="250"/>
      <c r="HS11" s="250"/>
      <c r="HT11" s="250"/>
      <c r="HU11" s="250"/>
      <c r="HV11" s="250"/>
      <c r="HW11" s="250"/>
      <c r="HX11" s="250"/>
      <c r="HY11" s="250"/>
      <c r="HZ11" s="250"/>
      <c r="IA11" s="250"/>
      <c r="IB11" s="250"/>
      <c r="IC11" s="250"/>
      <c r="ID11" s="250"/>
      <c r="IE11" s="250"/>
      <c r="IF11" s="250"/>
      <c r="IG11" s="250"/>
      <c r="IH11" s="250"/>
      <c r="II11" s="250"/>
      <c r="IJ11" s="250"/>
      <c r="IK11" s="250"/>
      <c r="IL11" s="250"/>
      <c r="IM11" s="250"/>
      <c r="IN11" s="250"/>
      <c r="IO11" s="250"/>
      <c r="IP11" s="250"/>
      <c r="IQ11" s="250"/>
      <c r="IR11" s="250"/>
      <c r="IS11" s="250"/>
      <c r="IT11" s="250"/>
      <c r="IU11" s="250"/>
      <c r="IV11" s="250"/>
      <c r="IW11" s="250"/>
      <c r="IX11" s="250"/>
      <c r="IY11" s="250"/>
      <c r="IZ11" s="250"/>
      <c r="JA11" s="250"/>
      <c r="JB11" s="250"/>
      <c r="JC11" s="250"/>
      <c r="JD11" s="250"/>
      <c r="JE11" s="250"/>
      <c r="JF11" s="250"/>
      <c r="JG11" s="250"/>
      <c r="JH11" s="250"/>
      <c r="JI11" s="250"/>
      <c r="JJ11" s="250"/>
      <c r="JK11" s="250"/>
      <c r="JL11" s="250"/>
      <c r="JM11" s="250"/>
      <c r="JN11" s="250"/>
      <c r="JO11" s="250"/>
      <c r="JP11" s="250"/>
      <c r="JQ11" s="250"/>
      <c r="JR11" s="250"/>
      <c r="JS11" s="250"/>
      <c r="JT11" s="250"/>
      <c r="JU11" s="250"/>
      <c r="JV11" s="250"/>
      <c r="JW11" s="250"/>
      <c r="JX11" s="250"/>
      <c r="JY11" s="250"/>
      <c r="JZ11" s="250"/>
      <c r="KA11" s="250"/>
      <c r="KB11" s="250"/>
      <c r="KC11" s="250"/>
      <c r="KD11" s="250"/>
      <c r="KE11" s="250"/>
      <c r="KF11" s="250"/>
      <c r="KG11" s="250"/>
      <c r="KH11" s="250"/>
      <c r="KI11" s="250"/>
      <c r="KJ11" s="250"/>
      <c r="KK11" s="250"/>
      <c r="KL11" s="250"/>
      <c r="KM11" s="250"/>
      <c r="KN11" s="250"/>
      <c r="KO11" s="250"/>
      <c r="KP11" s="250"/>
      <c r="KQ11" s="250"/>
      <c r="KR11" s="250"/>
      <c r="KS11" s="250"/>
      <c r="KT11" s="250"/>
      <c r="KU11" s="250"/>
      <c r="KV11" s="250"/>
      <c r="KW11" s="250"/>
      <c r="KX11" s="250"/>
      <c r="KY11" s="250"/>
      <c r="KZ11" s="250"/>
      <c r="LA11" s="250"/>
      <c r="LB11" s="250"/>
      <c r="LC11" s="250"/>
      <c r="LD11" s="250"/>
      <c r="LE11" s="250"/>
      <c r="LF11" s="250"/>
      <c r="LG11" s="250"/>
      <c r="LH11" s="250"/>
      <c r="LI11" s="250"/>
      <c r="LJ11" s="250"/>
      <c r="LK11" s="250"/>
      <c r="LL11" s="250"/>
      <c r="LM11" s="250"/>
      <c r="LN11" s="250"/>
      <c r="LO11" s="250"/>
      <c r="LP11" s="250"/>
      <c r="LQ11" s="250"/>
      <c r="LR11" s="250"/>
      <c r="LS11" s="250"/>
      <c r="LT11" s="250"/>
      <c r="LU11" s="250"/>
      <c r="LV11" s="250"/>
      <c r="LW11" s="250"/>
      <c r="LX11" s="250"/>
      <c r="LY11" s="250"/>
      <c r="LZ11" s="250"/>
      <c r="MA11" s="250"/>
      <c r="MB11" s="250"/>
      <c r="MC11" s="250"/>
      <c r="MD11" s="250"/>
      <c r="ME11" s="250"/>
      <c r="MF11" s="250"/>
      <c r="MG11" s="250"/>
      <c r="MH11" s="250"/>
      <c r="MI11" s="250"/>
      <c r="MJ11" s="250"/>
      <c r="MK11" s="250"/>
      <c r="ML11" s="250"/>
      <c r="MM11" s="250"/>
      <c r="MN11" s="250"/>
      <c r="MO11" s="250"/>
      <c r="MP11" s="250"/>
      <c r="MQ11" s="250"/>
      <c r="MR11" s="250"/>
      <c r="MS11" s="250"/>
      <c r="MT11" s="250"/>
      <c r="MU11" s="250"/>
      <c r="MV11" s="250"/>
      <c r="MW11" s="250"/>
      <c r="MX11" s="250"/>
      <c r="MY11" s="250"/>
      <c r="MZ11" s="250"/>
      <c r="NA11" s="250"/>
      <c r="NB11" s="250"/>
      <c r="NC11" s="250"/>
      <c r="ND11" s="250"/>
      <c r="NE11" s="250"/>
      <c r="NF11" s="250"/>
      <c r="NG11" s="250"/>
      <c r="NH11" s="250"/>
      <c r="NI11" s="250"/>
      <c r="NJ11" s="250"/>
      <c r="NK11" s="250"/>
      <c r="NL11" s="250"/>
      <c r="NM11" s="250"/>
      <c r="NN11" s="250"/>
      <c r="NO11" s="250"/>
      <c r="NP11" s="250"/>
      <c r="NQ11" s="250"/>
      <c r="NR11" s="250"/>
      <c r="NS11" s="250"/>
      <c r="NT11" s="250"/>
      <c r="NU11" s="250"/>
      <c r="NV11" s="250"/>
      <c r="NW11" s="250"/>
      <c r="NX11" s="250"/>
      <c r="NY11" s="250"/>
      <c r="NZ11" s="250"/>
      <c r="OA11" s="250"/>
      <c r="OB11" s="250"/>
      <c r="OC11" s="250"/>
      <c r="OD11" s="250"/>
      <c r="OE11" s="250"/>
      <c r="OF11" s="250"/>
      <c r="OG11" s="250"/>
      <c r="OH11" s="250"/>
      <c r="OI11" s="250"/>
      <c r="OJ11" s="250"/>
      <c r="OK11" s="250"/>
      <c r="OL11" s="250"/>
      <c r="OM11" s="250"/>
      <c r="ON11" s="250"/>
      <c r="OO11" s="250"/>
      <c r="OP11" s="250"/>
      <c r="OQ11" s="250"/>
      <c r="OR11" s="250"/>
      <c r="OS11" s="250"/>
      <c r="OT11" s="250"/>
      <c r="OU11" s="250"/>
      <c r="OV11" s="250"/>
      <c r="OW11" s="250"/>
      <c r="OX11" s="250"/>
      <c r="OY11" s="250"/>
      <c r="OZ11" s="250"/>
      <c r="PA11" s="250"/>
      <c r="PB11" s="250"/>
      <c r="PC11" s="250"/>
      <c r="PD11" s="250"/>
      <c r="PE11" s="250"/>
      <c r="PF11" s="250"/>
      <c r="PG11" s="250"/>
      <c r="PH11" s="250"/>
      <c r="PI11" s="250"/>
      <c r="PJ11" s="250"/>
      <c r="PK11" s="250"/>
      <c r="PL11" s="250"/>
      <c r="PM11" s="250"/>
      <c r="PN11" s="250"/>
      <c r="PO11" s="250"/>
      <c r="PP11" s="250"/>
      <c r="PQ11" s="250"/>
      <c r="PR11" s="250"/>
      <c r="PS11" s="250"/>
      <c r="PT11" s="250"/>
      <c r="PU11" s="250"/>
      <c r="PV11" s="250"/>
      <c r="PW11" s="250"/>
      <c r="PX11" s="250"/>
      <c r="PY11" s="250"/>
      <c r="PZ11" s="250"/>
      <c r="QA11" s="250"/>
      <c r="QB11" s="250"/>
      <c r="QC11" s="250"/>
      <c r="QD11" s="250"/>
      <c r="QE11" s="250"/>
      <c r="QF11" s="250"/>
      <c r="QG11" s="250"/>
      <c r="QH11" s="250"/>
      <c r="QI11" s="250"/>
      <c r="QJ11" s="250"/>
      <c r="QK11" s="250"/>
      <c r="QL11" s="250"/>
      <c r="QM11" s="250"/>
      <c r="QN11" s="250"/>
      <c r="QO11" s="250"/>
      <c r="QP11" s="250"/>
      <c r="QQ11" s="250"/>
      <c r="QR11" s="250"/>
      <c r="QS11" s="250"/>
      <c r="QT11" s="250"/>
      <c r="QU11" s="250"/>
      <c r="QV11" s="250"/>
      <c r="QW11" s="250"/>
      <c r="QX11" s="250"/>
      <c r="QY11" s="250"/>
      <c r="QZ11" s="250"/>
      <c r="RA11" s="250"/>
      <c r="RB11" s="250"/>
      <c r="RC11" s="250"/>
      <c r="RD11" s="250"/>
      <c r="RE11" s="250"/>
      <c r="RF11" s="250"/>
      <c r="RG11" s="250"/>
      <c r="RH11" s="250"/>
      <c r="RI11" s="250"/>
      <c r="RJ11" s="250"/>
      <c r="RK11" s="250"/>
      <c r="RL11" s="250"/>
      <c r="RM11" s="250"/>
      <c r="RN11" s="250"/>
      <c r="RO11" s="250"/>
      <c r="RP11" s="250"/>
      <c r="RQ11" s="250"/>
      <c r="RR11" s="250"/>
      <c r="RS11" s="250"/>
      <c r="RT11" s="250"/>
      <c r="RU11" s="250"/>
      <c r="RV11" s="250"/>
      <c r="RW11" s="250"/>
      <c r="RX11" s="250"/>
      <c r="RY11" s="250"/>
      <c r="RZ11" s="250"/>
      <c r="SA11" s="250"/>
      <c r="SB11" s="250"/>
      <c r="SC11" s="250"/>
      <c r="SD11" s="250"/>
      <c r="SE11" s="250"/>
      <c r="SF11" s="250"/>
      <c r="SG11" s="250"/>
      <c r="SH11" s="250"/>
      <c r="SI11" s="250"/>
      <c r="SJ11" s="250"/>
      <c r="SK11" s="250"/>
      <c r="SL11" s="250"/>
      <c r="SM11" s="250"/>
      <c r="SN11" s="250"/>
      <c r="SO11" s="250"/>
      <c r="SP11" s="250"/>
      <c r="SQ11" s="250"/>
      <c r="SR11" s="250"/>
      <c r="SS11" s="250"/>
      <c r="ST11" s="250"/>
      <c r="SU11" s="250"/>
      <c r="SV11" s="250"/>
      <c r="SW11" s="250"/>
      <c r="SX11" s="250"/>
      <c r="SY11" s="250"/>
      <c r="SZ11" s="250"/>
      <c r="TA11" s="250"/>
      <c r="TB11" s="250"/>
      <c r="TC11" s="250"/>
      <c r="TD11" s="250"/>
      <c r="TE11" s="250"/>
      <c r="TF11" s="250"/>
      <c r="TG11" s="250"/>
      <c r="TH11" s="250"/>
      <c r="TI11" s="250"/>
      <c r="TJ11" s="250"/>
      <c r="TK11" s="250"/>
      <c r="TL11" s="250"/>
      <c r="TM11" s="250"/>
      <c r="TN11" s="250"/>
      <c r="TO11" s="250"/>
      <c r="TP11" s="250"/>
      <c r="TQ11" s="250"/>
      <c r="TR11" s="250"/>
      <c r="TS11" s="250"/>
      <c r="TT11" s="250"/>
      <c r="TU11" s="250"/>
      <c r="TV11" s="250"/>
      <c r="TW11" s="250"/>
      <c r="TX11" s="250"/>
      <c r="TY11" s="250"/>
      <c r="TZ11" s="250"/>
      <c r="UA11" s="250"/>
      <c r="UB11" s="250"/>
      <c r="UC11" s="250"/>
      <c r="UD11" s="250"/>
      <c r="UE11" s="250"/>
      <c r="UF11" s="250"/>
      <c r="UG11" s="250"/>
      <c r="UH11" s="250"/>
      <c r="UI11" s="250"/>
      <c r="UJ11" s="250"/>
      <c r="UK11" s="250"/>
      <c r="UL11" s="250"/>
      <c r="UM11" s="250"/>
      <c r="UN11" s="250"/>
      <c r="UO11" s="250"/>
      <c r="UP11" s="250"/>
      <c r="UQ11" s="250"/>
      <c r="UR11" s="250"/>
      <c r="US11" s="250"/>
      <c r="UT11" s="250"/>
      <c r="UU11" s="250"/>
      <c r="UV11" s="250"/>
      <c r="UW11" s="250"/>
      <c r="UX11" s="250"/>
      <c r="UY11" s="250"/>
      <c r="UZ11" s="250"/>
      <c r="VA11" s="250"/>
      <c r="VB11" s="250"/>
      <c r="VC11" s="250"/>
      <c r="VD11" s="250"/>
      <c r="VE11" s="250"/>
      <c r="VF11" s="250"/>
      <c r="VG11" s="250"/>
      <c r="VH11" s="250"/>
      <c r="VI11" s="250"/>
      <c r="VJ11" s="250"/>
      <c r="VK11" s="250"/>
      <c r="VL11" s="250"/>
      <c r="VM11" s="250"/>
      <c r="VN11" s="250"/>
      <c r="VO11" s="250"/>
      <c r="VP11" s="250"/>
      <c r="VQ11" s="250"/>
      <c r="VR11" s="250"/>
      <c r="VS11" s="250"/>
      <c r="VT11" s="250"/>
      <c r="VU11" s="250"/>
      <c r="VV11" s="250"/>
      <c r="VW11" s="250"/>
      <c r="VX11" s="250"/>
      <c r="VY11" s="250"/>
      <c r="VZ11" s="250"/>
      <c r="WA11" s="250"/>
      <c r="WB11" s="250"/>
      <c r="WC11" s="250"/>
      <c r="WD11" s="250"/>
      <c r="WE11" s="250"/>
      <c r="WF11" s="250"/>
      <c r="WG11" s="250"/>
      <c r="WH11" s="250"/>
      <c r="WI11" s="250"/>
      <c r="WJ11" s="250"/>
      <c r="WK11" s="250"/>
      <c r="WL11" s="250"/>
      <c r="WM11" s="250"/>
      <c r="WN11" s="250"/>
      <c r="WO11" s="250"/>
      <c r="WP11" s="250"/>
      <c r="WQ11" s="250"/>
      <c r="WR11" s="250"/>
      <c r="WS11" s="250"/>
      <c r="WT11" s="250"/>
      <c r="WU11" s="250"/>
      <c r="WV11" s="250"/>
      <c r="WW11" s="250"/>
      <c r="WX11" s="250"/>
      <c r="WY11" s="250"/>
      <c r="WZ11" s="250"/>
      <c r="XA11" s="250"/>
      <c r="XB11" s="250"/>
      <c r="XC11" s="250"/>
      <c r="XD11" s="250"/>
      <c r="XE11" s="250"/>
      <c r="XF11" s="250"/>
      <c r="XG11" s="250"/>
      <c r="XH11" s="250"/>
      <c r="XI11" s="250"/>
      <c r="XJ11" s="250"/>
      <c r="XK11" s="250"/>
      <c r="XL11" s="250"/>
      <c r="XM11" s="250"/>
      <c r="XN11" s="250"/>
      <c r="XO11" s="250"/>
      <c r="XP11" s="250"/>
      <c r="XQ11" s="250"/>
      <c r="XR11" s="250"/>
      <c r="XS11" s="250"/>
      <c r="XT11" s="250"/>
      <c r="XU11" s="250"/>
      <c r="XV11" s="250"/>
      <c r="XW11" s="250"/>
      <c r="XX11" s="250"/>
      <c r="XY11" s="250"/>
      <c r="XZ11" s="250"/>
      <c r="YA11" s="250"/>
      <c r="YB11" s="250"/>
      <c r="YC11" s="250"/>
      <c r="YD11" s="250"/>
      <c r="YE11" s="250"/>
      <c r="YF11" s="250"/>
      <c r="YG11" s="250"/>
      <c r="YH11" s="250"/>
      <c r="YI11" s="250"/>
      <c r="YJ11" s="250"/>
      <c r="YK11" s="250"/>
      <c r="YL11" s="250"/>
      <c r="YM11" s="250"/>
      <c r="YN11" s="250"/>
      <c r="YO11" s="250"/>
      <c r="YP11" s="250"/>
      <c r="YQ11" s="250"/>
      <c r="YR11" s="250"/>
      <c r="YS11" s="250"/>
      <c r="YT11" s="250"/>
      <c r="YU11" s="250"/>
      <c r="YV11" s="250"/>
      <c r="YW11" s="250"/>
      <c r="YX11" s="250"/>
      <c r="YY11" s="250"/>
      <c r="YZ11" s="250"/>
      <c r="ZA11" s="250"/>
      <c r="ZB11" s="250"/>
      <c r="ZC11" s="250"/>
      <c r="ZD11" s="250"/>
      <c r="ZE11" s="250"/>
      <c r="ZF11" s="250"/>
      <c r="ZG11" s="250"/>
      <c r="ZH11" s="250"/>
      <c r="ZI11" s="250"/>
      <c r="ZJ11" s="250"/>
      <c r="ZK11" s="250"/>
      <c r="ZL11" s="250"/>
      <c r="ZM11" s="250"/>
      <c r="ZN11" s="250"/>
      <c r="ZO11" s="250"/>
      <c r="ZP11" s="250"/>
      <c r="ZQ11" s="250"/>
      <c r="ZR11" s="250"/>
      <c r="ZS11" s="250"/>
      <c r="ZT11" s="250"/>
      <c r="ZU11" s="250"/>
      <c r="ZV11" s="250"/>
      <c r="ZW11" s="250"/>
      <c r="ZX11" s="250"/>
      <c r="ZY11" s="250"/>
      <c r="ZZ11" s="250"/>
      <c r="AAA11" s="250"/>
      <c r="AAB11" s="250"/>
      <c r="AAC11" s="250"/>
      <c r="AAD11" s="250"/>
      <c r="AAE11" s="250"/>
      <c r="AAF11" s="250"/>
      <c r="AAG11" s="250"/>
      <c r="AAH11" s="250"/>
      <c r="AAI11" s="250"/>
      <c r="AAJ11" s="250"/>
      <c r="AAK11" s="250"/>
      <c r="AAL11" s="250"/>
      <c r="AAM11" s="250"/>
      <c r="AAN11" s="250"/>
      <c r="AAO11" s="250"/>
      <c r="AAP11" s="250"/>
      <c r="AAQ11" s="250"/>
      <c r="AAR11" s="250"/>
      <c r="AAS11" s="250"/>
      <c r="AAT11" s="250"/>
      <c r="AAU11" s="250"/>
      <c r="AAV11" s="250"/>
      <c r="AAW11" s="250"/>
      <c r="AAX11" s="250"/>
      <c r="AAY11" s="250"/>
      <c r="AAZ11" s="250"/>
      <c r="ABA11" s="250"/>
      <c r="ABB11" s="250"/>
      <c r="ABC11" s="250"/>
      <c r="ABD11" s="250"/>
      <c r="ABE11" s="250"/>
      <c r="ABF11" s="250"/>
      <c r="ABG11" s="250"/>
      <c r="ABH11" s="250"/>
      <c r="ABI11" s="250"/>
      <c r="ABJ11" s="250"/>
      <c r="ABK11" s="250"/>
      <c r="ABL11" s="250"/>
      <c r="ABM11" s="250"/>
      <c r="ABN11" s="250"/>
      <c r="ABO11" s="250"/>
      <c r="ABP11" s="250"/>
      <c r="ABQ11" s="250"/>
      <c r="ABR11" s="250"/>
      <c r="ABS11" s="250"/>
      <c r="ABT11" s="250"/>
      <c r="ABU11" s="250"/>
      <c r="ABV11" s="250"/>
      <c r="ABW11" s="250"/>
      <c r="ABX11" s="250"/>
      <c r="ABY11" s="250"/>
      <c r="ABZ11" s="250"/>
      <c r="ACA11" s="250"/>
      <c r="ACB11" s="250"/>
      <c r="ACC11" s="250"/>
      <c r="ACD11" s="250"/>
      <c r="ACE11" s="250"/>
      <c r="ACF11" s="250"/>
      <c r="ACG11" s="250"/>
      <c r="ACH11" s="250"/>
      <c r="ACI11" s="250"/>
      <c r="ACJ11" s="250"/>
      <c r="ACK11" s="250"/>
      <c r="ACL11" s="250"/>
      <c r="ACM11" s="250"/>
      <c r="ACN11" s="250"/>
      <c r="ACO11" s="250"/>
      <c r="ACP11" s="250"/>
      <c r="ACQ11" s="250"/>
      <c r="ACR11" s="250"/>
      <c r="ACS11" s="250"/>
      <c r="ACT11" s="250"/>
      <c r="ACU11" s="250"/>
      <c r="ACV11" s="250"/>
      <c r="ACW11" s="250"/>
      <c r="ACX11" s="250"/>
      <c r="ACY11" s="250"/>
      <c r="ACZ11" s="250"/>
      <c r="ADA11" s="250"/>
      <c r="ADB11" s="250"/>
      <c r="ADC11" s="250"/>
      <c r="ADD11" s="250"/>
      <c r="ADE11" s="250"/>
      <c r="ADF11" s="250"/>
      <c r="ADG11" s="250"/>
      <c r="ADH11" s="250"/>
      <c r="ADI11" s="250"/>
      <c r="ADJ11" s="250"/>
      <c r="ADK11" s="250"/>
      <c r="ADL11" s="250"/>
      <c r="ADM11" s="250"/>
      <c r="ADN11" s="250"/>
      <c r="ADO11" s="250"/>
      <c r="ADP11" s="250"/>
      <c r="ADQ11" s="250"/>
      <c r="ADR11" s="250"/>
      <c r="ADS11" s="250"/>
      <c r="ADT11" s="250"/>
      <c r="ADU11" s="250"/>
      <c r="ADV11" s="250"/>
      <c r="ADW11" s="250"/>
      <c r="ADX11" s="250"/>
      <c r="ADY11" s="250"/>
      <c r="ADZ11" s="250"/>
      <c r="AEA11" s="250"/>
      <c r="AEB11" s="250"/>
      <c r="AEC11" s="250"/>
      <c r="AED11" s="250"/>
      <c r="AEE11" s="250"/>
      <c r="AEF11" s="250"/>
      <c r="AEG11" s="250"/>
      <c r="AEH11" s="250"/>
      <c r="AEI11" s="250"/>
      <c r="AEJ11" s="250"/>
      <c r="AEK11" s="250"/>
      <c r="AEL11" s="250"/>
      <c r="AEM11" s="250"/>
      <c r="AEN11" s="250"/>
      <c r="AEO11" s="250"/>
      <c r="AEP11" s="250"/>
      <c r="AEQ11" s="250"/>
      <c r="AER11" s="250"/>
      <c r="AES11" s="250"/>
      <c r="AET11" s="250"/>
      <c r="AEU11" s="250"/>
      <c r="AEV11" s="250"/>
      <c r="AEW11" s="250"/>
      <c r="AEX11" s="250"/>
      <c r="AEY11" s="250"/>
      <c r="AEZ11" s="250"/>
      <c r="AFA11" s="250"/>
      <c r="AFB11" s="250"/>
      <c r="AFC11" s="250"/>
      <c r="AFD11" s="250"/>
      <c r="AFE11" s="250"/>
      <c r="AFF11" s="250"/>
      <c r="AFG11" s="250"/>
      <c r="AFH11" s="250"/>
      <c r="AFI11" s="250"/>
      <c r="AFJ11" s="250"/>
      <c r="AFK11" s="250"/>
      <c r="AFL11" s="250"/>
      <c r="AFM11" s="250"/>
      <c r="AFN11" s="250"/>
      <c r="AFO11" s="250"/>
      <c r="AFP11" s="250"/>
      <c r="AFQ11" s="250"/>
      <c r="AFR11" s="250"/>
      <c r="AFS11" s="250"/>
      <c r="AFT11" s="250"/>
      <c r="AFU11" s="250"/>
      <c r="AFV11" s="250"/>
      <c r="AFW11" s="250"/>
      <c r="AFX11" s="250"/>
      <c r="AFY11" s="250"/>
      <c r="AFZ11" s="250"/>
      <c r="AGA11" s="250"/>
      <c r="AGB11" s="250"/>
      <c r="AGC11" s="250"/>
      <c r="AGD11" s="250"/>
      <c r="AGE11" s="250"/>
      <c r="AGF11" s="250"/>
      <c r="AGG11" s="250"/>
      <c r="AGH11" s="250"/>
      <c r="AGI11" s="250"/>
      <c r="AGJ11" s="250"/>
      <c r="AGK11" s="250"/>
      <c r="AGL11" s="250"/>
      <c r="AGM11" s="250"/>
      <c r="AGN11" s="250"/>
      <c r="AGO11" s="250"/>
      <c r="AGP11" s="250"/>
      <c r="AGQ11" s="250"/>
      <c r="AGR11" s="250"/>
      <c r="AGS11" s="250"/>
      <c r="AGT11" s="250"/>
      <c r="AGU11" s="250"/>
      <c r="AGV11" s="250"/>
      <c r="AGW11" s="250"/>
      <c r="AGX11" s="250"/>
      <c r="AGY11" s="250"/>
      <c r="AGZ11" s="250"/>
      <c r="AHA11" s="250"/>
      <c r="AHB11" s="250"/>
      <c r="AHC11" s="250"/>
      <c r="AHD11" s="250"/>
      <c r="AHE11" s="250"/>
      <c r="AHF11" s="250"/>
      <c r="AHG11" s="250"/>
      <c r="AHH11" s="250"/>
      <c r="AHI11" s="250"/>
      <c r="AHJ11" s="250"/>
      <c r="AHK11" s="250"/>
      <c r="AHL11" s="250"/>
      <c r="AHM11" s="250"/>
      <c r="AHN11" s="250"/>
      <c r="AHO11" s="250"/>
      <c r="AHP11" s="250"/>
      <c r="AHQ11" s="250"/>
      <c r="AHR11" s="250"/>
      <c r="AHS11" s="250"/>
      <c r="AHT11" s="250"/>
      <c r="AHU11" s="250"/>
      <c r="AHV11" s="250"/>
      <c r="AHW11" s="250"/>
      <c r="AHX11" s="250"/>
      <c r="AHY11" s="250"/>
      <c r="AHZ11" s="250"/>
      <c r="AIA11" s="250"/>
      <c r="AIB11" s="250"/>
      <c r="AIC11" s="250"/>
      <c r="AID11" s="250"/>
      <c r="AIE11" s="250"/>
      <c r="AIF11" s="250"/>
      <c r="AIG11" s="250"/>
      <c r="AIH11" s="250"/>
      <c r="AII11" s="250"/>
      <c r="AIJ11" s="250"/>
      <c r="AIK11" s="250"/>
      <c r="AIL11" s="250"/>
      <c r="AIM11" s="250"/>
      <c r="AIN11" s="250"/>
      <c r="AIO11" s="250"/>
      <c r="AIP11" s="250"/>
      <c r="AIQ11" s="250"/>
      <c r="AIR11" s="250"/>
      <c r="AIS11" s="250"/>
      <c r="AIT11" s="250"/>
      <c r="AIU11" s="250"/>
      <c r="AIV11" s="250"/>
      <c r="AIW11" s="250"/>
      <c r="AIX11" s="250"/>
      <c r="AIY11" s="250"/>
      <c r="AIZ11" s="250"/>
      <c r="AJA11" s="250"/>
      <c r="AJB11" s="250"/>
      <c r="AJC11" s="250"/>
      <c r="AJD11" s="250"/>
      <c r="AJE11" s="250"/>
      <c r="AJF11" s="250"/>
      <c r="AJG11" s="250"/>
      <c r="AJH11" s="250"/>
      <c r="AJI11" s="250"/>
      <c r="AJJ11" s="250"/>
      <c r="AJK11" s="250"/>
      <c r="AJL11" s="250"/>
      <c r="AJM11" s="250"/>
      <c r="AJN11" s="250"/>
      <c r="AJO11" s="250"/>
      <c r="AJP11" s="250"/>
      <c r="AJQ11" s="250"/>
      <c r="AJR11" s="250"/>
      <c r="AJS11" s="250"/>
      <c r="AJT11" s="250"/>
      <c r="AJU11" s="250"/>
      <c r="AJV11" s="250"/>
      <c r="AJW11" s="250"/>
      <c r="AJX11" s="250"/>
      <c r="AJY11" s="250"/>
      <c r="AJZ11" s="250"/>
      <c r="AKA11" s="250"/>
      <c r="AKB11" s="250"/>
      <c r="AKC11" s="250"/>
      <c r="AKD11" s="250"/>
      <c r="AKE11" s="250"/>
      <c r="AKF11" s="250"/>
      <c r="AKG11" s="250"/>
      <c r="AKH11" s="250"/>
      <c r="AKI11" s="250"/>
      <c r="AKJ11" s="250"/>
      <c r="AKK11" s="250"/>
      <c r="AKL11" s="250"/>
      <c r="AKM11" s="250"/>
      <c r="AKN11" s="250"/>
      <c r="AKO11" s="250"/>
      <c r="AKP11" s="250"/>
      <c r="AKQ11" s="250"/>
      <c r="AKR11" s="250"/>
      <c r="AKS11" s="250"/>
      <c r="AKT11" s="250"/>
      <c r="AKU11" s="250"/>
      <c r="AKV11" s="250"/>
      <c r="AKW11" s="250"/>
      <c r="AKX11" s="250"/>
      <c r="AKY11" s="250"/>
      <c r="AKZ11" s="250"/>
      <c r="ALA11" s="250"/>
      <c r="ALB11" s="250"/>
      <c r="ALC11" s="250"/>
      <c r="ALD11" s="250"/>
      <c r="ALE11" s="250"/>
      <c r="ALF11" s="250"/>
      <c r="ALG11" s="250"/>
      <c r="ALH11" s="250"/>
      <c r="ALI11" s="250"/>
      <c r="ALJ11" s="250"/>
      <c r="ALK11" s="250"/>
      <c r="ALL11" s="250"/>
      <c r="ALM11" s="250"/>
      <c r="ALN11" s="250"/>
      <c r="ALO11" s="250"/>
      <c r="ALP11" s="250"/>
      <c r="ALQ11" s="250"/>
      <c r="ALR11" s="250"/>
      <c r="ALS11" s="250"/>
      <c r="ALT11" s="250"/>
      <c r="ALU11" s="250"/>
      <c r="ALV11" s="250"/>
      <c r="ALW11" s="250"/>
      <c r="ALX11" s="250"/>
      <c r="ALY11" s="250"/>
      <c r="ALZ11" s="250"/>
      <c r="AMA11" s="250"/>
      <c r="AMB11" s="250"/>
      <c r="AMC11" s="250"/>
      <c r="AMD11" s="250"/>
      <c r="AME11" s="250"/>
      <c r="AMF11" s="250"/>
      <c r="AMG11" s="250"/>
      <c r="AMH11" s="250"/>
      <c r="AMI11" s="250"/>
      <c r="AMJ11" s="250"/>
    </row>
    <row r="12" spans="1:1024" ht="30" customHeight="1" x14ac:dyDescent="0.25">
      <c r="A12" s="259"/>
      <c r="C12" s="292" t="s">
        <v>363</v>
      </c>
      <c r="D12" s="113" t="s">
        <v>364</v>
      </c>
      <c r="E12" s="116">
        <f>IF(LCC_Dane_wejściowe_Wyniki!E20=Dane_referencyjne!$H$13,LCC_Dane_wejściowe_Wyniki!E105*LCC_Dane_wejściowe_Wyniki!E21,
IF(LCC_Dane_wejściowe_Wyniki!E8&gt;0,
(LCC_Dane_wejściowe_Wyniki!E79*(LCC_Dane_wejściowe_Wyniki!E24*LCC_Dane_wejściowe_Wyniki!E107+LCC_Dane_wejściowe_Wyniki!E25*LCC_Dane_wejściowe_Wyniki!E108+LCC_Dane_wejściowe_Wyniki!E26*LCC_Dane_wejściowe_Wyniki!E109)+LCC_Dane_wejściowe_Wyniki!E83*(LCC_Dane_wejściowe_Wyniki!E29*LCC_Dane_wejściowe_Wyniki!E111+LCC_Dane_wejściowe_Wyniki!E30*LCC_Dane_wejściowe_Wyniki!E112+LCC_Dane_wejściowe_Wyniki!E31*LCC_Dane_wejściowe_Wyniki!E113)+LCC_Dane_wejściowe_Wyniki!E87*(LCC_Dane_wejściowe_Wyniki!E34*LCC_Dane_wejściowe_Wyniki!E115+LCC_Dane_wejściowe_Wyniki!E35+LCC_Dane_wejściowe_Wyniki!E116+LCC_Dane_wejściowe_Wyniki!E36*LCC_Dane_wejściowe_Wyniki!E117)+LCC_Dane_wejściowe_Wyniki!E91*(LCC_Dane_wejściowe_Wyniki!E39*LCC_Dane_wejściowe_Wyniki!E119+LCC_Dane_wejściowe_Wyniki!E40*LCC_Dane_wejściowe_Wyniki!E120+LCC_Dane_wejściowe_Wyniki!E41*LCC_Dane_wejściowe_Wyniki!E121)+LCC_Dane_wejściowe_Wyniki!E95*(LCC_Dane_wejściowe_Wyniki!E44*LCC_Dane_wejściowe_Wyniki!E123+LCC_Dane_wejściowe_Wyniki!E45*LCC_Dane_wejściowe_Wyniki!E124+LCC_Dane_wejściowe_Wyniki!E46*LCC_Dane_wejściowe_Wyniki!E125))*LCC_Dane_wejściowe_Wyniki!E8*1/1000,(LCC_Dane_wejściowe_Wyniki!E79*(LCC_Dane_wejściowe_Wyniki!E24*LCC_Dane_wejściowe_Wyniki!E107+LCC_Dane_wejściowe_Wyniki!E25*LCC_Dane_wejściowe_Wyniki!E108+LCC_Dane_wejściowe_Wyniki!E26*LCC_Dane_wejściowe_Wyniki!E109)+LCC_Dane_wejściowe_Wyniki!E83*(LCC_Dane_wejściowe_Wyniki!E29*LCC_Dane_wejściowe_Wyniki!E111+LCC_Dane_wejściowe_Wyniki!E30*LCC_Dane_wejściowe_Wyniki!E112+LCC_Dane_wejściowe_Wyniki!E31*LCC_Dane_wejściowe_Wyniki!E113)+LCC_Dane_wejściowe_Wyniki!E87*(LCC_Dane_wejściowe_Wyniki!E34*LCC_Dane_wejściowe_Wyniki!E115+LCC_Dane_wejściowe_Wyniki!E35+LCC_Dane_wejściowe_Wyniki!E116+LCC_Dane_wejściowe_Wyniki!E36*LCC_Dane_wejściowe_Wyniki!E117)+LCC_Dane_wejściowe_Wyniki!E91*(LCC_Dane_wejściowe_Wyniki!E39*LCC_Dane_wejściowe_Wyniki!E119+LCC_Dane_wejściowe_Wyniki!E40*LCC_Dane_wejściowe_Wyniki!E120+LCC_Dane_wejściowe_Wyniki!E41*LCC_Dane_wejściowe_Wyniki!E121)+LCC_Dane_wejściowe_Wyniki!E95*(LCC_Dane_wejściowe_Wyniki!E44*LCC_Dane_wejściowe_Wyniki!E123+LCC_Dane_wejściowe_Wyniki!E45*LCC_Dane_wejściowe_Wyniki!E124+LCC_Dane_wejściowe_Wyniki!E46*LCC_Dane_wejściowe_Wyniki!E125))*LCC_Dane_wejściowe_Wyniki!E75*1/1000))</f>
        <v>0</v>
      </c>
      <c r="F12" s="116"/>
      <c r="G12" s="116">
        <f>IF(LCC_Dane_wejściowe_Wyniki!G20=Dane_referencyjne!$H$13,LCC_Dane_wejściowe_Wyniki!G105*LCC_Dane_wejściowe_Wyniki!G21,
IF(LCC_Dane_wejściowe_Wyniki!G8&gt;0,
(LCC_Dane_wejściowe_Wyniki!G79*(LCC_Dane_wejściowe_Wyniki!G24*LCC_Dane_wejściowe_Wyniki!G107+LCC_Dane_wejściowe_Wyniki!G25*LCC_Dane_wejściowe_Wyniki!G108+LCC_Dane_wejściowe_Wyniki!G26*LCC_Dane_wejściowe_Wyniki!G109)+LCC_Dane_wejściowe_Wyniki!G83*(LCC_Dane_wejściowe_Wyniki!G29*LCC_Dane_wejściowe_Wyniki!G111+LCC_Dane_wejściowe_Wyniki!G30*LCC_Dane_wejściowe_Wyniki!G112+LCC_Dane_wejściowe_Wyniki!G31*LCC_Dane_wejściowe_Wyniki!G113)+LCC_Dane_wejściowe_Wyniki!G87*(LCC_Dane_wejściowe_Wyniki!G34*LCC_Dane_wejściowe_Wyniki!G115+LCC_Dane_wejściowe_Wyniki!G35+LCC_Dane_wejściowe_Wyniki!G116+LCC_Dane_wejściowe_Wyniki!G36*LCC_Dane_wejściowe_Wyniki!G117)+LCC_Dane_wejściowe_Wyniki!G91*(LCC_Dane_wejściowe_Wyniki!G39*LCC_Dane_wejściowe_Wyniki!G119+LCC_Dane_wejściowe_Wyniki!G40*LCC_Dane_wejściowe_Wyniki!G120+LCC_Dane_wejściowe_Wyniki!G41*LCC_Dane_wejściowe_Wyniki!G121)+LCC_Dane_wejściowe_Wyniki!G95*(LCC_Dane_wejściowe_Wyniki!G44*LCC_Dane_wejściowe_Wyniki!G123+LCC_Dane_wejściowe_Wyniki!G45*LCC_Dane_wejściowe_Wyniki!G124+LCC_Dane_wejściowe_Wyniki!G46*LCC_Dane_wejściowe_Wyniki!G125))*LCC_Dane_wejściowe_Wyniki!G8*1/1000,(LCC_Dane_wejściowe_Wyniki!G79*(LCC_Dane_wejściowe_Wyniki!G24*LCC_Dane_wejściowe_Wyniki!G107+LCC_Dane_wejściowe_Wyniki!G25*LCC_Dane_wejściowe_Wyniki!G108+LCC_Dane_wejściowe_Wyniki!G26*LCC_Dane_wejściowe_Wyniki!G109)+LCC_Dane_wejściowe_Wyniki!G83*(LCC_Dane_wejściowe_Wyniki!G29*LCC_Dane_wejściowe_Wyniki!G111+LCC_Dane_wejściowe_Wyniki!G30*LCC_Dane_wejściowe_Wyniki!G112+LCC_Dane_wejściowe_Wyniki!G31*LCC_Dane_wejściowe_Wyniki!G113)+LCC_Dane_wejściowe_Wyniki!G87*(LCC_Dane_wejściowe_Wyniki!G34*LCC_Dane_wejściowe_Wyniki!G115+LCC_Dane_wejściowe_Wyniki!G35+LCC_Dane_wejściowe_Wyniki!G116+LCC_Dane_wejściowe_Wyniki!G36*LCC_Dane_wejściowe_Wyniki!G117)+LCC_Dane_wejściowe_Wyniki!G91*(LCC_Dane_wejściowe_Wyniki!G39*LCC_Dane_wejściowe_Wyniki!G119+LCC_Dane_wejściowe_Wyniki!G40*LCC_Dane_wejściowe_Wyniki!G120+LCC_Dane_wejściowe_Wyniki!G41*LCC_Dane_wejściowe_Wyniki!G121)+LCC_Dane_wejściowe_Wyniki!G95*(LCC_Dane_wejściowe_Wyniki!G44*LCC_Dane_wejściowe_Wyniki!G123+LCC_Dane_wejściowe_Wyniki!G45*LCC_Dane_wejściowe_Wyniki!G124+LCC_Dane_wejściowe_Wyniki!G46*LCC_Dane_wejściowe_Wyniki!G125))*LCC_Dane_wejściowe_Wyniki!G75*1/1000))</f>
        <v>0</v>
      </c>
      <c r="H12" s="116"/>
      <c r="I12" s="116">
        <f>IF(LCC_Dane_wejściowe_Wyniki!I20=Dane_referencyjne!$H$13,LCC_Dane_wejściowe_Wyniki!I105*LCC_Dane_wejściowe_Wyniki!I21,
IF(LCC_Dane_wejściowe_Wyniki!I8&gt;0,
(LCC_Dane_wejściowe_Wyniki!I79*(LCC_Dane_wejściowe_Wyniki!I24*LCC_Dane_wejściowe_Wyniki!I107+LCC_Dane_wejściowe_Wyniki!I25*LCC_Dane_wejściowe_Wyniki!I108+LCC_Dane_wejściowe_Wyniki!I26*LCC_Dane_wejściowe_Wyniki!I109)+LCC_Dane_wejściowe_Wyniki!I83*(LCC_Dane_wejściowe_Wyniki!I29*LCC_Dane_wejściowe_Wyniki!I111+LCC_Dane_wejściowe_Wyniki!I30*LCC_Dane_wejściowe_Wyniki!I112+LCC_Dane_wejściowe_Wyniki!I31*LCC_Dane_wejściowe_Wyniki!I113)+LCC_Dane_wejściowe_Wyniki!I87*(LCC_Dane_wejściowe_Wyniki!I34*LCC_Dane_wejściowe_Wyniki!I115+LCC_Dane_wejściowe_Wyniki!I35+LCC_Dane_wejściowe_Wyniki!I116+LCC_Dane_wejściowe_Wyniki!I36*LCC_Dane_wejściowe_Wyniki!I117)+LCC_Dane_wejściowe_Wyniki!I91*(LCC_Dane_wejściowe_Wyniki!I39*LCC_Dane_wejściowe_Wyniki!I119+LCC_Dane_wejściowe_Wyniki!I40*LCC_Dane_wejściowe_Wyniki!I120+LCC_Dane_wejściowe_Wyniki!I41*LCC_Dane_wejściowe_Wyniki!I121)+LCC_Dane_wejściowe_Wyniki!I95*(LCC_Dane_wejściowe_Wyniki!I44*LCC_Dane_wejściowe_Wyniki!I123+LCC_Dane_wejściowe_Wyniki!I45*LCC_Dane_wejściowe_Wyniki!I124+LCC_Dane_wejściowe_Wyniki!I46*LCC_Dane_wejściowe_Wyniki!I125))*LCC_Dane_wejściowe_Wyniki!I8*1/1000,(LCC_Dane_wejściowe_Wyniki!I79*(LCC_Dane_wejściowe_Wyniki!I24*LCC_Dane_wejściowe_Wyniki!I107+LCC_Dane_wejściowe_Wyniki!I25*LCC_Dane_wejściowe_Wyniki!I108+LCC_Dane_wejściowe_Wyniki!I26*LCC_Dane_wejściowe_Wyniki!I109)+LCC_Dane_wejściowe_Wyniki!I83*(LCC_Dane_wejściowe_Wyniki!I29*LCC_Dane_wejściowe_Wyniki!I111+LCC_Dane_wejściowe_Wyniki!I30*LCC_Dane_wejściowe_Wyniki!I112+LCC_Dane_wejściowe_Wyniki!I31*LCC_Dane_wejściowe_Wyniki!I113)+LCC_Dane_wejściowe_Wyniki!I87*(LCC_Dane_wejściowe_Wyniki!I34*LCC_Dane_wejściowe_Wyniki!I115+LCC_Dane_wejściowe_Wyniki!I35+LCC_Dane_wejściowe_Wyniki!I116+LCC_Dane_wejściowe_Wyniki!I36*LCC_Dane_wejściowe_Wyniki!I117)+LCC_Dane_wejściowe_Wyniki!I91*(LCC_Dane_wejściowe_Wyniki!I39*LCC_Dane_wejściowe_Wyniki!I119+LCC_Dane_wejściowe_Wyniki!I40*LCC_Dane_wejściowe_Wyniki!I120+LCC_Dane_wejściowe_Wyniki!I41*LCC_Dane_wejściowe_Wyniki!I121)+LCC_Dane_wejściowe_Wyniki!I95*(LCC_Dane_wejściowe_Wyniki!I44*LCC_Dane_wejściowe_Wyniki!I123+LCC_Dane_wejściowe_Wyniki!I45*LCC_Dane_wejściowe_Wyniki!I124+LCC_Dane_wejściowe_Wyniki!I46*LCC_Dane_wejściowe_Wyniki!I125))*LCC_Dane_wejściowe_Wyniki!I75*1/1000))</f>
        <v>0</v>
      </c>
      <c r="J12" s="116"/>
      <c r="K12" s="116">
        <f>IF(LCC_Dane_wejściowe_Wyniki!K20=Dane_referencyjne!$H$13,LCC_Dane_wejściowe_Wyniki!K105*LCC_Dane_wejściowe_Wyniki!K21,
IF(LCC_Dane_wejściowe_Wyniki!K8&gt;0,
(LCC_Dane_wejściowe_Wyniki!K79*(LCC_Dane_wejściowe_Wyniki!K24*LCC_Dane_wejściowe_Wyniki!K107+LCC_Dane_wejściowe_Wyniki!K25*LCC_Dane_wejściowe_Wyniki!K108+LCC_Dane_wejściowe_Wyniki!K26*LCC_Dane_wejściowe_Wyniki!K109)+LCC_Dane_wejściowe_Wyniki!K83*(LCC_Dane_wejściowe_Wyniki!K29*LCC_Dane_wejściowe_Wyniki!K111+LCC_Dane_wejściowe_Wyniki!K30*LCC_Dane_wejściowe_Wyniki!K112+LCC_Dane_wejściowe_Wyniki!K31*LCC_Dane_wejściowe_Wyniki!K113)+LCC_Dane_wejściowe_Wyniki!K87*(LCC_Dane_wejściowe_Wyniki!K34*LCC_Dane_wejściowe_Wyniki!K115+LCC_Dane_wejściowe_Wyniki!K35+LCC_Dane_wejściowe_Wyniki!K116+LCC_Dane_wejściowe_Wyniki!K36*LCC_Dane_wejściowe_Wyniki!K117)+LCC_Dane_wejściowe_Wyniki!K91*(LCC_Dane_wejściowe_Wyniki!K39*LCC_Dane_wejściowe_Wyniki!K119+LCC_Dane_wejściowe_Wyniki!K40*LCC_Dane_wejściowe_Wyniki!K120+LCC_Dane_wejściowe_Wyniki!K41*LCC_Dane_wejściowe_Wyniki!K121)+LCC_Dane_wejściowe_Wyniki!K95*(LCC_Dane_wejściowe_Wyniki!K44*LCC_Dane_wejściowe_Wyniki!K123+LCC_Dane_wejściowe_Wyniki!K45*LCC_Dane_wejściowe_Wyniki!K124+LCC_Dane_wejściowe_Wyniki!K46*LCC_Dane_wejściowe_Wyniki!K125))*LCC_Dane_wejściowe_Wyniki!K8*1/1000,(LCC_Dane_wejściowe_Wyniki!K79*(LCC_Dane_wejściowe_Wyniki!K24*LCC_Dane_wejściowe_Wyniki!K107+LCC_Dane_wejściowe_Wyniki!K25*LCC_Dane_wejściowe_Wyniki!K108+LCC_Dane_wejściowe_Wyniki!K26*LCC_Dane_wejściowe_Wyniki!K109)+LCC_Dane_wejściowe_Wyniki!K83*(LCC_Dane_wejściowe_Wyniki!K29*LCC_Dane_wejściowe_Wyniki!K111+LCC_Dane_wejściowe_Wyniki!K30*LCC_Dane_wejściowe_Wyniki!K112+LCC_Dane_wejściowe_Wyniki!K31*LCC_Dane_wejściowe_Wyniki!K113)+LCC_Dane_wejściowe_Wyniki!K87*(LCC_Dane_wejściowe_Wyniki!K34*LCC_Dane_wejściowe_Wyniki!K115+LCC_Dane_wejściowe_Wyniki!K35+LCC_Dane_wejściowe_Wyniki!K116+LCC_Dane_wejściowe_Wyniki!K36*LCC_Dane_wejściowe_Wyniki!K117)+LCC_Dane_wejściowe_Wyniki!K91*(LCC_Dane_wejściowe_Wyniki!K39*LCC_Dane_wejściowe_Wyniki!K119+LCC_Dane_wejściowe_Wyniki!K40*LCC_Dane_wejściowe_Wyniki!K120+LCC_Dane_wejściowe_Wyniki!K41*LCC_Dane_wejściowe_Wyniki!K121)+LCC_Dane_wejściowe_Wyniki!K95*(LCC_Dane_wejściowe_Wyniki!K44*LCC_Dane_wejściowe_Wyniki!K123+LCC_Dane_wejściowe_Wyniki!K45*LCC_Dane_wejściowe_Wyniki!K124+LCC_Dane_wejściowe_Wyniki!K46*LCC_Dane_wejściowe_Wyniki!K125))*LCC_Dane_wejściowe_Wyniki!K75*1/1000))</f>
        <v>0</v>
      </c>
      <c r="L12" s="116"/>
      <c r="M12" s="116">
        <f>IF(LCC_Dane_wejściowe_Wyniki!M20=Dane_referencyjne!$H$13,LCC_Dane_wejściowe_Wyniki!M105*LCC_Dane_wejściowe_Wyniki!M21,
IF(LCC_Dane_wejściowe_Wyniki!M8&gt;0,
(LCC_Dane_wejściowe_Wyniki!M79*(LCC_Dane_wejściowe_Wyniki!M24*LCC_Dane_wejściowe_Wyniki!M107+LCC_Dane_wejściowe_Wyniki!M25*LCC_Dane_wejściowe_Wyniki!M108+LCC_Dane_wejściowe_Wyniki!M26*LCC_Dane_wejściowe_Wyniki!M109)+LCC_Dane_wejściowe_Wyniki!M83*(LCC_Dane_wejściowe_Wyniki!M29*LCC_Dane_wejściowe_Wyniki!M111+LCC_Dane_wejściowe_Wyniki!M30*LCC_Dane_wejściowe_Wyniki!M112+LCC_Dane_wejściowe_Wyniki!M31*LCC_Dane_wejściowe_Wyniki!M113)+LCC_Dane_wejściowe_Wyniki!M87*(LCC_Dane_wejściowe_Wyniki!M34*LCC_Dane_wejściowe_Wyniki!M115+LCC_Dane_wejściowe_Wyniki!M35+LCC_Dane_wejściowe_Wyniki!M116+LCC_Dane_wejściowe_Wyniki!M36*LCC_Dane_wejściowe_Wyniki!M117)+LCC_Dane_wejściowe_Wyniki!M91*(LCC_Dane_wejściowe_Wyniki!M39*LCC_Dane_wejściowe_Wyniki!M119+LCC_Dane_wejściowe_Wyniki!M40*LCC_Dane_wejściowe_Wyniki!M120+LCC_Dane_wejściowe_Wyniki!M41*LCC_Dane_wejściowe_Wyniki!M121)+LCC_Dane_wejściowe_Wyniki!M95*(LCC_Dane_wejściowe_Wyniki!M44*LCC_Dane_wejściowe_Wyniki!M123+LCC_Dane_wejściowe_Wyniki!M45*LCC_Dane_wejściowe_Wyniki!M124+LCC_Dane_wejściowe_Wyniki!M46*LCC_Dane_wejściowe_Wyniki!M125))*LCC_Dane_wejściowe_Wyniki!M8*1/1000,(LCC_Dane_wejściowe_Wyniki!M79*(LCC_Dane_wejściowe_Wyniki!M24*LCC_Dane_wejściowe_Wyniki!M107+LCC_Dane_wejściowe_Wyniki!M25*LCC_Dane_wejściowe_Wyniki!M108+LCC_Dane_wejściowe_Wyniki!M26*LCC_Dane_wejściowe_Wyniki!M109)+LCC_Dane_wejściowe_Wyniki!M83*(LCC_Dane_wejściowe_Wyniki!M29*LCC_Dane_wejściowe_Wyniki!M111+LCC_Dane_wejściowe_Wyniki!M30*LCC_Dane_wejściowe_Wyniki!M112+LCC_Dane_wejściowe_Wyniki!M31*LCC_Dane_wejściowe_Wyniki!M113)+LCC_Dane_wejściowe_Wyniki!M87*(LCC_Dane_wejściowe_Wyniki!M34*LCC_Dane_wejściowe_Wyniki!M115+LCC_Dane_wejściowe_Wyniki!M35+LCC_Dane_wejściowe_Wyniki!M116+LCC_Dane_wejściowe_Wyniki!M36*LCC_Dane_wejściowe_Wyniki!M117)+LCC_Dane_wejściowe_Wyniki!M91*(LCC_Dane_wejściowe_Wyniki!M39*LCC_Dane_wejściowe_Wyniki!M119+LCC_Dane_wejściowe_Wyniki!M40*LCC_Dane_wejściowe_Wyniki!M120+LCC_Dane_wejściowe_Wyniki!M41*LCC_Dane_wejściowe_Wyniki!M121)+LCC_Dane_wejściowe_Wyniki!M95*(LCC_Dane_wejściowe_Wyniki!M44*LCC_Dane_wejściowe_Wyniki!M123+LCC_Dane_wejściowe_Wyniki!M45*LCC_Dane_wejściowe_Wyniki!M124+LCC_Dane_wejściowe_Wyniki!M46*LCC_Dane_wejściowe_Wyniki!M125))*LCC_Dane_wejściowe_Wyniki!M75*1/1000))</f>
        <v>0</v>
      </c>
      <c r="N12" s="116"/>
      <c r="O12" s="116">
        <f>IF(LCC_Dane_wejściowe_Wyniki!O20=Dane_referencyjne!$H$13,LCC_Dane_wejściowe_Wyniki!O105*LCC_Dane_wejściowe_Wyniki!O21,
IF(LCC_Dane_wejściowe_Wyniki!O8&gt;0,
(LCC_Dane_wejściowe_Wyniki!O79*(LCC_Dane_wejściowe_Wyniki!O24*LCC_Dane_wejściowe_Wyniki!O107+LCC_Dane_wejściowe_Wyniki!O25*LCC_Dane_wejściowe_Wyniki!O108+LCC_Dane_wejściowe_Wyniki!O26*LCC_Dane_wejściowe_Wyniki!O109)+LCC_Dane_wejściowe_Wyniki!O83*(LCC_Dane_wejściowe_Wyniki!O29*LCC_Dane_wejściowe_Wyniki!O111+LCC_Dane_wejściowe_Wyniki!O30*LCC_Dane_wejściowe_Wyniki!O112+LCC_Dane_wejściowe_Wyniki!O31*LCC_Dane_wejściowe_Wyniki!O113)+LCC_Dane_wejściowe_Wyniki!O87*(LCC_Dane_wejściowe_Wyniki!O34*LCC_Dane_wejściowe_Wyniki!O115+LCC_Dane_wejściowe_Wyniki!O35+LCC_Dane_wejściowe_Wyniki!O116+LCC_Dane_wejściowe_Wyniki!O36*LCC_Dane_wejściowe_Wyniki!O117)+LCC_Dane_wejściowe_Wyniki!O91*(LCC_Dane_wejściowe_Wyniki!O39*LCC_Dane_wejściowe_Wyniki!O119+LCC_Dane_wejściowe_Wyniki!O40*LCC_Dane_wejściowe_Wyniki!O120+LCC_Dane_wejściowe_Wyniki!O41*LCC_Dane_wejściowe_Wyniki!O121)+LCC_Dane_wejściowe_Wyniki!O95*(LCC_Dane_wejściowe_Wyniki!O44*LCC_Dane_wejściowe_Wyniki!O123+LCC_Dane_wejściowe_Wyniki!O45*LCC_Dane_wejściowe_Wyniki!O124+LCC_Dane_wejściowe_Wyniki!O46*LCC_Dane_wejściowe_Wyniki!O125))*LCC_Dane_wejściowe_Wyniki!O8*1/1000,(LCC_Dane_wejściowe_Wyniki!O79*(LCC_Dane_wejściowe_Wyniki!O24*LCC_Dane_wejściowe_Wyniki!O107+LCC_Dane_wejściowe_Wyniki!O25*LCC_Dane_wejściowe_Wyniki!O108+LCC_Dane_wejściowe_Wyniki!O26*LCC_Dane_wejściowe_Wyniki!O109)+LCC_Dane_wejściowe_Wyniki!O83*(LCC_Dane_wejściowe_Wyniki!O29*LCC_Dane_wejściowe_Wyniki!O111+LCC_Dane_wejściowe_Wyniki!O30*LCC_Dane_wejściowe_Wyniki!O112+LCC_Dane_wejściowe_Wyniki!O31*LCC_Dane_wejściowe_Wyniki!O113)+LCC_Dane_wejściowe_Wyniki!O87*(LCC_Dane_wejściowe_Wyniki!O34*LCC_Dane_wejściowe_Wyniki!O115+LCC_Dane_wejściowe_Wyniki!O35+LCC_Dane_wejściowe_Wyniki!O116+LCC_Dane_wejściowe_Wyniki!O36*LCC_Dane_wejściowe_Wyniki!O117)+LCC_Dane_wejściowe_Wyniki!O91*(LCC_Dane_wejściowe_Wyniki!O39*LCC_Dane_wejściowe_Wyniki!O119+LCC_Dane_wejściowe_Wyniki!O40*LCC_Dane_wejściowe_Wyniki!O120+LCC_Dane_wejściowe_Wyniki!O41*LCC_Dane_wejściowe_Wyniki!O121)+LCC_Dane_wejściowe_Wyniki!O95*(LCC_Dane_wejściowe_Wyniki!O44*LCC_Dane_wejściowe_Wyniki!O123+LCC_Dane_wejściowe_Wyniki!O45*LCC_Dane_wejściowe_Wyniki!O124+LCC_Dane_wejściowe_Wyniki!O46*LCC_Dane_wejściowe_Wyniki!O125))*LCC_Dane_wejściowe_Wyniki!O75*1/1000))</f>
        <v>0</v>
      </c>
      <c r="P12" s="116"/>
      <c r="Q12" s="116">
        <f>IF(LCC_Dane_wejściowe_Wyniki!Q20=Dane_referencyjne!$H$13,LCC_Dane_wejściowe_Wyniki!Q105*LCC_Dane_wejściowe_Wyniki!Q21,
IF(LCC_Dane_wejściowe_Wyniki!Q8&gt;0,
(LCC_Dane_wejściowe_Wyniki!Q79*(LCC_Dane_wejściowe_Wyniki!Q24*LCC_Dane_wejściowe_Wyniki!Q107+LCC_Dane_wejściowe_Wyniki!Q25*LCC_Dane_wejściowe_Wyniki!Q108+LCC_Dane_wejściowe_Wyniki!Q26*LCC_Dane_wejściowe_Wyniki!Q109)+LCC_Dane_wejściowe_Wyniki!Q83*(LCC_Dane_wejściowe_Wyniki!Q29*LCC_Dane_wejściowe_Wyniki!Q111+LCC_Dane_wejściowe_Wyniki!Q30*LCC_Dane_wejściowe_Wyniki!Q112+LCC_Dane_wejściowe_Wyniki!Q31*LCC_Dane_wejściowe_Wyniki!Q113)+LCC_Dane_wejściowe_Wyniki!Q87*(LCC_Dane_wejściowe_Wyniki!Q34*LCC_Dane_wejściowe_Wyniki!Q115+LCC_Dane_wejściowe_Wyniki!Q35+LCC_Dane_wejściowe_Wyniki!Q116+LCC_Dane_wejściowe_Wyniki!Q36*LCC_Dane_wejściowe_Wyniki!Q117)+LCC_Dane_wejściowe_Wyniki!Q91*(LCC_Dane_wejściowe_Wyniki!Q39*LCC_Dane_wejściowe_Wyniki!Q119+LCC_Dane_wejściowe_Wyniki!Q40*LCC_Dane_wejściowe_Wyniki!Q120+LCC_Dane_wejściowe_Wyniki!Q41*LCC_Dane_wejściowe_Wyniki!Q121)+LCC_Dane_wejściowe_Wyniki!Q95*(LCC_Dane_wejściowe_Wyniki!Q44*LCC_Dane_wejściowe_Wyniki!Q123+LCC_Dane_wejściowe_Wyniki!Q45*LCC_Dane_wejściowe_Wyniki!Q124+LCC_Dane_wejściowe_Wyniki!Q46*LCC_Dane_wejściowe_Wyniki!Q125))*LCC_Dane_wejściowe_Wyniki!Q8*1/1000,(LCC_Dane_wejściowe_Wyniki!Q79*(LCC_Dane_wejściowe_Wyniki!Q24*LCC_Dane_wejściowe_Wyniki!Q107+LCC_Dane_wejściowe_Wyniki!Q25*LCC_Dane_wejściowe_Wyniki!Q108+LCC_Dane_wejściowe_Wyniki!Q26*LCC_Dane_wejściowe_Wyniki!Q109)+LCC_Dane_wejściowe_Wyniki!Q83*(LCC_Dane_wejściowe_Wyniki!Q29*LCC_Dane_wejściowe_Wyniki!Q111+LCC_Dane_wejściowe_Wyniki!Q30*LCC_Dane_wejściowe_Wyniki!Q112+LCC_Dane_wejściowe_Wyniki!Q31*LCC_Dane_wejściowe_Wyniki!Q113)+LCC_Dane_wejściowe_Wyniki!Q87*(LCC_Dane_wejściowe_Wyniki!Q34*LCC_Dane_wejściowe_Wyniki!Q115+LCC_Dane_wejściowe_Wyniki!Q35+LCC_Dane_wejściowe_Wyniki!Q116+LCC_Dane_wejściowe_Wyniki!Q36*LCC_Dane_wejściowe_Wyniki!Q117)+LCC_Dane_wejściowe_Wyniki!Q91*(LCC_Dane_wejściowe_Wyniki!Q39*LCC_Dane_wejściowe_Wyniki!Q119+LCC_Dane_wejściowe_Wyniki!Q40*LCC_Dane_wejściowe_Wyniki!Q120+LCC_Dane_wejściowe_Wyniki!Q41*LCC_Dane_wejściowe_Wyniki!Q121)+LCC_Dane_wejściowe_Wyniki!Q95*(LCC_Dane_wejściowe_Wyniki!Q44*LCC_Dane_wejściowe_Wyniki!Q123+LCC_Dane_wejściowe_Wyniki!Q45*LCC_Dane_wejściowe_Wyniki!Q124+LCC_Dane_wejściowe_Wyniki!Q46*LCC_Dane_wejściowe_Wyniki!Q125))*LCC_Dane_wejściowe_Wyniki!Q75*1/1000))</f>
        <v>0</v>
      </c>
      <c r="R12" s="116"/>
      <c r="S12" s="116">
        <f>IF(LCC_Dane_wejściowe_Wyniki!S20=Dane_referencyjne!$H$13,LCC_Dane_wejściowe_Wyniki!S105*LCC_Dane_wejściowe_Wyniki!S21,
IF(LCC_Dane_wejściowe_Wyniki!S8&gt;0,
(LCC_Dane_wejściowe_Wyniki!S79*(LCC_Dane_wejściowe_Wyniki!S24*LCC_Dane_wejściowe_Wyniki!S107+LCC_Dane_wejściowe_Wyniki!S25*LCC_Dane_wejściowe_Wyniki!S108+LCC_Dane_wejściowe_Wyniki!S26*LCC_Dane_wejściowe_Wyniki!S109)+LCC_Dane_wejściowe_Wyniki!S83*(LCC_Dane_wejściowe_Wyniki!S29*LCC_Dane_wejściowe_Wyniki!S111+LCC_Dane_wejściowe_Wyniki!S30*LCC_Dane_wejściowe_Wyniki!S112+LCC_Dane_wejściowe_Wyniki!S31*LCC_Dane_wejściowe_Wyniki!S113)+LCC_Dane_wejściowe_Wyniki!S87*(LCC_Dane_wejściowe_Wyniki!S34*LCC_Dane_wejściowe_Wyniki!S115+LCC_Dane_wejściowe_Wyniki!S35+LCC_Dane_wejściowe_Wyniki!S116+LCC_Dane_wejściowe_Wyniki!S36*LCC_Dane_wejściowe_Wyniki!S117)+LCC_Dane_wejściowe_Wyniki!S91*(LCC_Dane_wejściowe_Wyniki!S39*LCC_Dane_wejściowe_Wyniki!S119+LCC_Dane_wejściowe_Wyniki!S40*LCC_Dane_wejściowe_Wyniki!S120+LCC_Dane_wejściowe_Wyniki!S41*LCC_Dane_wejściowe_Wyniki!S121)+LCC_Dane_wejściowe_Wyniki!S95*(LCC_Dane_wejściowe_Wyniki!S44*LCC_Dane_wejściowe_Wyniki!S123+LCC_Dane_wejściowe_Wyniki!S45*LCC_Dane_wejściowe_Wyniki!S124+LCC_Dane_wejściowe_Wyniki!S46*LCC_Dane_wejściowe_Wyniki!S125))*LCC_Dane_wejściowe_Wyniki!S8*1/1000,(LCC_Dane_wejściowe_Wyniki!S79*(LCC_Dane_wejściowe_Wyniki!S24*LCC_Dane_wejściowe_Wyniki!S107+LCC_Dane_wejściowe_Wyniki!S25*LCC_Dane_wejściowe_Wyniki!S108+LCC_Dane_wejściowe_Wyniki!S26*LCC_Dane_wejściowe_Wyniki!S109)+LCC_Dane_wejściowe_Wyniki!S83*(LCC_Dane_wejściowe_Wyniki!S29*LCC_Dane_wejściowe_Wyniki!S111+LCC_Dane_wejściowe_Wyniki!S30*LCC_Dane_wejściowe_Wyniki!S112+LCC_Dane_wejściowe_Wyniki!S31*LCC_Dane_wejściowe_Wyniki!S113)+LCC_Dane_wejściowe_Wyniki!S87*(LCC_Dane_wejściowe_Wyniki!S34*LCC_Dane_wejściowe_Wyniki!S115+LCC_Dane_wejściowe_Wyniki!S35+LCC_Dane_wejściowe_Wyniki!S116+LCC_Dane_wejściowe_Wyniki!S36*LCC_Dane_wejściowe_Wyniki!S117)+LCC_Dane_wejściowe_Wyniki!S91*(LCC_Dane_wejściowe_Wyniki!S39*LCC_Dane_wejściowe_Wyniki!S119+LCC_Dane_wejściowe_Wyniki!S40*LCC_Dane_wejściowe_Wyniki!S120+LCC_Dane_wejściowe_Wyniki!S41*LCC_Dane_wejściowe_Wyniki!S121)+LCC_Dane_wejściowe_Wyniki!S95*(LCC_Dane_wejściowe_Wyniki!S44*LCC_Dane_wejściowe_Wyniki!S123+LCC_Dane_wejściowe_Wyniki!S45*LCC_Dane_wejściowe_Wyniki!S124+LCC_Dane_wejściowe_Wyniki!S46*LCC_Dane_wejściowe_Wyniki!S125))*LCC_Dane_wejściowe_Wyniki!S75*1/1000))</f>
        <v>0</v>
      </c>
      <c r="T12" s="116"/>
      <c r="U12" s="116">
        <f>IF(LCC_Dane_wejściowe_Wyniki!U20=Dane_referencyjne!$H$13,LCC_Dane_wejściowe_Wyniki!U105*LCC_Dane_wejściowe_Wyniki!U21,
IF(LCC_Dane_wejściowe_Wyniki!U8&gt;0,
(LCC_Dane_wejściowe_Wyniki!U79*(LCC_Dane_wejściowe_Wyniki!U24*LCC_Dane_wejściowe_Wyniki!U107+LCC_Dane_wejściowe_Wyniki!U25*LCC_Dane_wejściowe_Wyniki!U108+LCC_Dane_wejściowe_Wyniki!U26*LCC_Dane_wejściowe_Wyniki!U109)+LCC_Dane_wejściowe_Wyniki!U83*(LCC_Dane_wejściowe_Wyniki!U29*LCC_Dane_wejściowe_Wyniki!U111+LCC_Dane_wejściowe_Wyniki!U30*LCC_Dane_wejściowe_Wyniki!U112+LCC_Dane_wejściowe_Wyniki!U31*LCC_Dane_wejściowe_Wyniki!U113)+LCC_Dane_wejściowe_Wyniki!U87*(LCC_Dane_wejściowe_Wyniki!U34*LCC_Dane_wejściowe_Wyniki!U115+LCC_Dane_wejściowe_Wyniki!U35+LCC_Dane_wejściowe_Wyniki!U116+LCC_Dane_wejściowe_Wyniki!U36*LCC_Dane_wejściowe_Wyniki!U117)+LCC_Dane_wejściowe_Wyniki!U91*(LCC_Dane_wejściowe_Wyniki!U39*LCC_Dane_wejściowe_Wyniki!U119+LCC_Dane_wejściowe_Wyniki!U40*LCC_Dane_wejściowe_Wyniki!U120+LCC_Dane_wejściowe_Wyniki!U41*LCC_Dane_wejściowe_Wyniki!U121)+LCC_Dane_wejściowe_Wyniki!U95*(LCC_Dane_wejściowe_Wyniki!U44*LCC_Dane_wejściowe_Wyniki!U123+LCC_Dane_wejściowe_Wyniki!U45*LCC_Dane_wejściowe_Wyniki!U124+LCC_Dane_wejściowe_Wyniki!U46*LCC_Dane_wejściowe_Wyniki!U125))*LCC_Dane_wejściowe_Wyniki!U8*1/1000,(LCC_Dane_wejściowe_Wyniki!U79*(LCC_Dane_wejściowe_Wyniki!U24*LCC_Dane_wejściowe_Wyniki!U107+LCC_Dane_wejściowe_Wyniki!U25*LCC_Dane_wejściowe_Wyniki!U108+LCC_Dane_wejściowe_Wyniki!U26*LCC_Dane_wejściowe_Wyniki!U109)+LCC_Dane_wejściowe_Wyniki!U83*(LCC_Dane_wejściowe_Wyniki!U29*LCC_Dane_wejściowe_Wyniki!U111+LCC_Dane_wejściowe_Wyniki!U30*LCC_Dane_wejściowe_Wyniki!U112+LCC_Dane_wejściowe_Wyniki!U31*LCC_Dane_wejściowe_Wyniki!U113)+LCC_Dane_wejściowe_Wyniki!U87*(LCC_Dane_wejściowe_Wyniki!U34*LCC_Dane_wejściowe_Wyniki!U115+LCC_Dane_wejściowe_Wyniki!U35+LCC_Dane_wejściowe_Wyniki!U116+LCC_Dane_wejściowe_Wyniki!U36*LCC_Dane_wejściowe_Wyniki!U117)+LCC_Dane_wejściowe_Wyniki!U91*(LCC_Dane_wejściowe_Wyniki!U39*LCC_Dane_wejściowe_Wyniki!U119+LCC_Dane_wejściowe_Wyniki!U40*LCC_Dane_wejściowe_Wyniki!U120+LCC_Dane_wejściowe_Wyniki!U41*LCC_Dane_wejściowe_Wyniki!U121)+LCC_Dane_wejściowe_Wyniki!U95*(LCC_Dane_wejściowe_Wyniki!U44*LCC_Dane_wejściowe_Wyniki!U123+LCC_Dane_wejściowe_Wyniki!U45*LCC_Dane_wejściowe_Wyniki!U124+LCC_Dane_wejściowe_Wyniki!U46*LCC_Dane_wejściowe_Wyniki!U125))*LCC_Dane_wejściowe_Wyniki!U75*1/1000))</f>
        <v>0</v>
      </c>
      <c r="V12" s="116"/>
      <c r="W12" s="116">
        <f>IF(LCC_Dane_wejściowe_Wyniki!W20=Dane_referencyjne!$H$13,LCC_Dane_wejściowe_Wyniki!W105*LCC_Dane_wejściowe_Wyniki!W21,
IF(LCC_Dane_wejściowe_Wyniki!W8&gt;0,
(LCC_Dane_wejściowe_Wyniki!W79*(LCC_Dane_wejściowe_Wyniki!W24*LCC_Dane_wejściowe_Wyniki!W107+LCC_Dane_wejściowe_Wyniki!W25*LCC_Dane_wejściowe_Wyniki!W108+LCC_Dane_wejściowe_Wyniki!W26*LCC_Dane_wejściowe_Wyniki!W109)+LCC_Dane_wejściowe_Wyniki!W83*(LCC_Dane_wejściowe_Wyniki!W29*LCC_Dane_wejściowe_Wyniki!W111+LCC_Dane_wejściowe_Wyniki!W30*LCC_Dane_wejściowe_Wyniki!W112+LCC_Dane_wejściowe_Wyniki!W31*LCC_Dane_wejściowe_Wyniki!W113)+LCC_Dane_wejściowe_Wyniki!W87*(LCC_Dane_wejściowe_Wyniki!W34*LCC_Dane_wejściowe_Wyniki!W115+LCC_Dane_wejściowe_Wyniki!W35+LCC_Dane_wejściowe_Wyniki!W116+LCC_Dane_wejściowe_Wyniki!W36*LCC_Dane_wejściowe_Wyniki!W117)+LCC_Dane_wejściowe_Wyniki!W91*(LCC_Dane_wejściowe_Wyniki!W39*LCC_Dane_wejściowe_Wyniki!W119+LCC_Dane_wejściowe_Wyniki!W40*LCC_Dane_wejściowe_Wyniki!W120+LCC_Dane_wejściowe_Wyniki!W41*LCC_Dane_wejściowe_Wyniki!W121)+LCC_Dane_wejściowe_Wyniki!W95*(LCC_Dane_wejściowe_Wyniki!W44*LCC_Dane_wejściowe_Wyniki!W123+LCC_Dane_wejściowe_Wyniki!W45*LCC_Dane_wejściowe_Wyniki!W124+LCC_Dane_wejściowe_Wyniki!W46*LCC_Dane_wejściowe_Wyniki!W125))*LCC_Dane_wejściowe_Wyniki!W8*1/1000,(LCC_Dane_wejściowe_Wyniki!W79*(LCC_Dane_wejściowe_Wyniki!W24*LCC_Dane_wejściowe_Wyniki!W107+LCC_Dane_wejściowe_Wyniki!W25*LCC_Dane_wejściowe_Wyniki!W108+LCC_Dane_wejściowe_Wyniki!W26*LCC_Dane_wejściowe_Wyniki!W109)+LCC_Dane_wejściowe_Wyniki!W83*(LCC_Dane_wejściowe_Wyniki!W29*LCC_Dane_wejściowe_Wyniki!W111+LCC_Dane_wejściowe_Wyniki!W30*LCC_Dane_wejściowe_Wyniki!W112+LCC_Dane_wejściowe_Wyniki!W31*LCC_Dane_wejściowe_Wyniki!W113)+LCC_Dane_wejściowe_Wyniki!W87*(LCC_Dane_wejściowe_Wyniki!W34*LCC_Dane_wejściowe_Wyniki!W115+LCC_Dane_wejściowe_Wyniki!W35+LCC_Dane_wejściowe_Wyniki!W116+LCC_Dane_wejściowe_Wyniki!W36*LCC_Dane_wejściowe_Wyniki!W117)+LCC_Dane_wejściowe_Wyniki!W91*(LCC_Dane_wejściowe_Wyniki!W39*LCC_Dane_wejściowe_Wyniki!W119+LCC_Dane_wejściowe_Wyniki!W40*LCC_Dane_wejściowe_Wyniki!W120+LCC_Dane_wejściowe_Wyniki!W41*LCC_Dane_wejściowe_Wyniki!W121)+LCC_Dane_wejściowe_Wyniki!W95*(LCC_Dane_wejściowe_Wyniki!W44*LCC_Dane_wejściowe_Wyniki!W123+LCC_Dane_wejściowe_Wyniki!W45*LCC_Dane_wejściowe_Wyniki!W124+LCC_Dane_wejściowe_Wyniki!W46*LCC_Dane_wejściowe_Wyniki!W125))*LCC_Dane_wejściowe_Wyniki!W75*1/1000))</f>
        <v>0</v>
      </c>
    </row>
    <row r="13" spans="1:1024" ht="30" customHeight="1" x14ac:dyDescent="0.25">
      <c r="A13" s="259"/>
      <c r="C13" s="292" t="s">
        <v>410</v>
      </c>
      <c r="D13" s="113" t="s">
        <v>365</v>
      </c>
      <c r="E13" s="116">
        <f>E12*LCC_Dane_wejściowe_Wyniki!E17</f>
        <v>0</v>
      </c>
      <c r="F13" s="116"/>
      <c r="G13" s="116">
        <f>G12*LCC_Dane_wejściowe_Wyniki!G17</f>
        <v>0</v>
      </c>
      <c r="H13" s="116"/>
      <c r="I13" s="116">
        <f>I12*LCC_Dane_wejściowe_Wyniki!I17</f>
        <v>0</v>
      </c>
      <c r="J13" s="116"/>
      <c r="K13" s="116">
        <f>K12*LCC_Dane_wejściowe_Wyniki!K17</f>
        <v>0</v>
      </c>
      <c r="L13" s="116"/>
      <c r="M13" s="116">
        <f>M12*LCC_Dane_wejściowe_Wyniki!M17</f>
        <v>0</v>
      </c>
      <c r="N13" s="116"/>
      <c r="O13" s="116">
        <f>O12*LCC_Dane_wejściowe_Wyniki!O17</f>
        <v>0</v>
      </c>
      <c r="P13" s="116"/>
      <c r="Q13" s="116">
        <f>Q12*LCC_Dane_wejściowe_Wyniki!Q17</f>
        <v>0</v>
      </c>
      <c r="R13" s="116"/>
      <c r="S13" s="116">
        <f>S12*LCC_Dane_wejściowe_Wyniki!S17</f>
        <v>0</v>
      </c>
      <c r="T13" s="116"/>
      <c r="U13" s="116">
        <f>U12*LCC_Dane_wejściowe_Wyniki!U17</f>
        <v>0</v>
      </c>
      <c r="V13" s="116"/>
      <c r="W13" s="116">
        <f>W12*LCC_Dane_wejściowe_Wyniki!W17</f>
        <v>0</v>
      </c>
    </row>
    <row r="14" spans="1:1024" s="111" customFormat="1" ht="30" customHeight="1" x14ac:dyDescent="0.2">
      <c r="A14" s="259"/>
      <c r="C14" s="293" t="s">
        <v>411</v>
      </c>
      <c r="D14" s="113" t="str">
        <f>LCC_Dane_wejściowe_Wyniki!E$12</f>
        <v/>
      </c>
      <c r="E14" s="116">
        <f>E13*$E$6</f>
        <v>0</v>
      </c>
      <c r="F14" s="116"/>
      <c r="G14" s="116">
        <f>G13*$E$6</f>
        <v>0</v>
      </c>
      <c r="H14" s="116"/>
      <c r="I14" s="116">
        <f>I13*$E$6</f>
        <v>0</v>
      </c>
      <c r="J14" s="116"/>
      <c r="K14" s="116">
        <f>K13*$E$6</f>
        <v>0</v>
      </c>
      <c r="L14" s="116"/>
      <c r="M14" s="116">
        <f>M13*$E$6</f>
        <v>0</v>
      </c>
      <c r="N14" s="116"/>
      <c r="O14" s="116">
        <f>O13*$E$6</f>
        <v>0</v>
      </c>
      <c r="P14" s="116"/>
      <c r="Q14" s="116">
        <f>Q13*$E$6</f>
        <v>0</v>
      </c>
      <c r="R14" s="116"/>
      <c r="S14" s="116">
        <f>S13*$E$6</f>
        <v>0</v>
      </c>
      <c r="T14" s="116"/>
      <c r="U14" s="116">
        <f>U13*$E$6</f>
        <v>0</v>
      </c>
      <c r="V14" s="116"/>
      <c r="W14" s="116">
        <f>W13*$E$6</f>
        <v>0</v>
      </c>
    </row>
    <row r="15" spans="1:1024" s="111" customFormat="1" x14ac:dyDescent="0.2">
      <c r="A15" s="259"/>
      <c r="C15" s="169"/>
      <c r="D15" s="113"/>
      <c r="E15" s="113"/>
      <c r="F15" s="113"/>
      <c r="G15" s="113"/>
      <c r="H15" s="113"/>
      <c r="I15" s="113"/>
      <c r="J15" s="113"/>
      <c r="K15" s="113"/>
      <c r="L15" s="113"/>
      <c r="M15" s="113"/>
      <c r="N15" s="113"/>
      <c r="O15" s="113"/>
      <c r="P15" s="113"/>
      <c r="Q15" s="113"/>
      <c r="R15" s="113"/>
      <c r="S15" s="113"/>
      <c r="T15" s="113"/>
      <c r="U15" s="113"/>
      <c r="V15" s="113"/>
      <c r="W15" s="113"/>
    </row>
    <row r="17" spans="1:23" s="111" customFormat="1" ht="19.2" x14ac:dyDescent="0.2">
      <c r="A17" s="258"/>
      <c r="C17" s="117" t="s">
        <v>399</v>
      </c>
      <c r="D17" s="117"/>
      <c r="E17" s="118"/>
      <c r="F17" s="118"/>
      <c r="G17" s="118"/>
      <c r="H17" s="118"/>
      <c r="I17" s="118"/>
      <c r="J17" s="118"/>
      <c r="K17" s="118"/>
      <c r="L17" s="118"/>
      <c r="M17" s="118"/>
      <c r="N17" s="118"/>
      <c r="O17" s="118"/>
      <c r="P17" s="118"/>
      <c r="Q17" s="118"/>
      <c r="R17" s="118"/>
      <c r="S17" s="118"/>
      <c r="T17" s="118"/>
      <c r="U17" s="118"/>
      <c r="V17" s="118"/>
      <c r="W17" s="118"/>
    </row>
    <row r="18" spans="1:23" s="111" customFormat="1" x14ac:dyDescent="0.2">
      <c r="A18" s="258"/>
      <c r="C18" s="118"/>
      <c r="D18" s="118"/>
      <c r="E18" s="118"/>
      <c r="F18" s="118"/>
      <c r="G18" s="118"/>
      <c r="H18" s="118"/>
      <c r="I18" s="118"/>
      <c r="J18" s="118"/>
      <c r="K18" s="118"/>
      <c r="L18" s="118"/>
      <c r="M18" s="118"/>
      <c r="N18" s="118"/>
      <c r="O18" s="118"/>
      <c r="P18" s="118"/>
      <c r="Q18" s="118"/>
      <c r="R18" s="118"/>
      <c r="S18" s="118"/>
      <c r="T18" s="118"/>
      <c r="U18" s="118"/>
      <c r="V18" s="118"/>
      <c r="W18" s="118"/>
    </row>
    <row r="19" spans="1:23" s="119" customFormat="1" x14ac:dyDescent="0.2">
      <c r="A19" s="260"/>
      <c r="C19" s="120"/>
      <c r="D19" s="120"/>
      <c r="E19" s="121">
        <f>LCC_Dane_wejściowe_Wyniki!E$7</f>
        <v>0</v>
      </c>
      <c r="F19" s="121"/>
      <c r="G19" s="121">
        <f>LCC_Dane_wejściowe_Wyniki!G$7</f>
        <v>0</v>
      </c>
      <c r="H19" s="121"/>
      <c r="I19" s="121">
        <f>LCC_Dane_wejściowe_Wyniki!I$7</f>
        <v>0</v>
      </c>
      <c r="J19" s="121"/>
      <c r="K19" s="121">
        <f>LCC_Dane_wejściowe_Wyniki!K$7</f>
        <v>0</v>
      </c>
      <c r="L19" s="121"/>
      <c r="M19" s="121">
        <f>LCC_Dane_wejściowe_Wyniki!M$7</f>
        <v>0</v>
      </c>
      <c r="N19" s="121"/>
      <c r="O19" s="121">
        <f>LCC_Dane_wejściowe_Wyniki!O$7</f>
        <v>0</v>
      </c>
      <c r="P19" s="121"/>
      <c r="Q19" s="121">
        <f>LCC_Dane_wejściowe_Wyniki!Q$7</f>
        <v>0</v>
      </c>
      <c r="R19" s="121"/>
      <c r="S19" s="121">
        <f>LCC_Dane_wejściowe_Wyniki!S$7</f>
        <v>0</v>
      </c>
      <c r="T19" s="121"/>
      <c r="U19" s="121">
        <f>LCC_Dane_wejściowe_Wyniki!U$7</f>
        <v>0</v>
      </c>
      <c r="V19" s="121"/>
      <c r="W19" s="121">
        <f>LCC_Dane_wejściowe_Wyniki!W$7</f>
        <v>0</v>
      </c>
    </row>
    <row r="20" spans="1:23" s="111" customFormat="1" ht="30" customHeight="1" x14ac:dyDescent="0.2">
      <c r="A20" s="258"/>
      <c r="C20" s="294" t="s">
        <v>366</v>
      </c>
      <c r="D20" s="122" t="s">
        <v>80</v>
      </c>
      <c r="E20" s="123">
        <f>IF(LCC_Dane_wejściowe_Wyniki!E49=Dane_referencyjne!$H$20,IF(LCC_Dane_wejściowe_Wyniki!E79&gt;0,((LCC_Dane_wejściowe_Wyniki!E52+LCC_Dane_wejściowe_Wyniki!E132)*LCC_Dane_wejściowe_Wyniki!E79*(SUM(LCC_Dane_wejściowe_Wyniki!E24:E26))/LCC_Dane_wejściowe_Wyniki!E131),0)+IF(LCC_Dane_wejściowe_Wyniki!E83&gt;0,((LCC_Dane_wejściowe_Wyniki!E52+LCC_Dane_wejściowe_Wyniki!E140)*LCC_Dane_wejściowe_Wyniki!E83*(SUM(LCC_Dane_wejściowe_Wyniki!E29:E31))/LCC_Dane_wejściowe_Wyniki!E139),0)+IF(LCC_Dane_wejściowe_Wyniki!E87&gt;0,((LCC_Dane_wejściowe_Wyniki!E52+LCC_Dane_wejściowe_Wyniki!E148)*LCC_Dane_wejściowe_Wyniki!E87*(SUM(LCC_Dane_wejściowe_Wyniki!E34:E36))/LCC_Dane_wejściowe_Wyniki!E147),0)+IF(LCC_Dane_wejściowe_Wyniki!E91&gt;0,((LCC_Dane_wejściowe_Wyniki!E52+LCC_Dane_wejściowe_Wyniki!E156)*LCC_Dane_wejściowe_Wyniki!E91*(SUM(LCC_Dane_wejściowe_Wyniki!E39:E41))/LCC_Dane_wejściowe_Wyniki!E155),0)+IF(LCC_Dane_wejściowe_Wyniki!E95&gt;0,((LCC_Dane_wejściowe_Wyniki!E52+LCC_Dane_wejściowe_Wyniki!E164)*LCC_Dane_wejściowe_Wyniki!E95*(SUM(LCC_Dane_wejściowe_Wyniki!E44:E46))/LCC_Dane_wejściowe_Wyniki!E163),0),IF(LCC_Dane_wejściowe_Wyniki!E79&gt;0,((LCC_Dane_wejściowe_Wyniki!E133+LCC_Dane_wejściowe_Wyniki!E132)*LCC_Dane_wejściowe_Wyniki!E79*(SUM(LCC_Dane_wejściowe_Wyniki!E24:E26))/LCC_Dane_wejściowe_Wyniki!E131),0)+IF(LCC_Dane_wejściowe_Wyniki!E83&gt;0,((LCC_Dane_wejściowe_Wyniki!E141+LCC_Dane_wejściowe_Wyniki!E140)*LCC_Dane_wejściowe_Wyniki!E83*(SUM(LCC_Dane_wejściowe_Wyniki!E29:E31))/LCC_Dane_wejściowe_Wyniki!E139),0)+IF(LCC_Dane_wejściowe_Wyniki!E87&gt;0,((LCC_Dane_wejściowe_Wyniki!E149+LCC_Dane_wejściowe_Wyniki!E148)*LCC_Dane_wejściowe_Wyniki!E87*(SUM(LCC_Dane_wejściowe_Wyniki!E34:E36))/LCC_Dane_wejściowe_Wyniki!E147),0)+IF(LCC_Dane_wejściowe_Wyniki!E91&gt;0,((LCC_Dane_wejściowe_Wyniki!E157+LCC_Dane_wejściowe_Wyniki!E156)*LCC_Dane_wejściowe_Wyniki!E91*(SUM(LCC_Dane_wejściowe_Wyniki!E39:E41))/LCC_Dane_wejściowe_Wyniki!E155),0)+IF(LCC_Dane_wejściowe_Wyniki!E95&gt;0,((LCC_Dane_wejściowe_Wyniki!E165+LCC_Dane_wejściowe_Wyniki!E164)*LCC_Dane_wejściowe_Wyniki!E95*(SUM(LCC_Dane_wejściowe_Wyniki!E44:E46))/LCC_Dane_wejściowe_Wyniki!E163),0))</f>
        <v>0</v>
      </c>
      <c r="F20" s="123"/>
      <c r="G20" s="123">
        <f>IF(LCC_Dane_wejściowe_Wyniki!G49=Dane_referencyjne!$H$20,IF(LCC_Dane_wejściowe_Wyniki!G79&gt;0,((LCC_Dane_wejściowe_Wyniki!G52+LCC_Dane_wejściowe_Wyniki!G132)*LCC_Dane_wejściowe_Wyniki!G79*(SUM(LCC_Dane_wejściowe_Wyniki!G24:G26))/LCC_Dane_wejściowe_Wyniki!G131),0)+IF(LCC_Dane_wejściowe_Wyniki!G83&gt;0,((LCC_Dane_wejściowe_Wyniki!G52+LCC_Dane_wejściowe_Wyniki!G140)*LCC_Dane_wejściowe_Wyniki!G83*(SUM(LCC_Dane_wejściowe_Wyniki!G29:G31))/LCC_Dane_wejściowe_Wyniki!G139),0)+IF(LCC_Dane_wejściowe_Wyniki!G87&gt;0,((LCC_Dane_wejściowe_Wyniki!G52+LCC_Dane_wejściowe_Wyniki!G148)*LCC_Dane_wejściowe_Wyniki!G87*(SUM(LCC_Dane_wejściowe_Wyniki!G34:G36))/LCC_Dane_wejściowe_Wyniki!G147),0)+IF(LCC_Dane_wejściowe_Wyniki!G91&gt;0,((LCC_Dane_wejściowe_Wyniki!G52+LCC_Dane_wejściowe_Wyniki!G156)*LCC_Dane_wejściowe_Wyniki!G91*(SUM(LCC_Dane_wejściowe_Wyniki!G39:G41))/LCC_Dane_wejściowe_Wyniki!G155),0)+IF(LCC_Dane_wejściowe_Wyniki!G95&gt;0,((LCC_Dane_wejściowe_Wyniki!G52+LCC_Dane_wejściowe_Wyniki!G164)*LCC_Dane_wejściowe_Wyniki!G95*(SUM(LCC_Dane_wejściowe_Wyniki!G44:G46))/LCC_Dane_wejściowe_Wyniki!G163),0),IF(LCC_Dane_wejściowe_Wyniki!G79&gt;0,((LCC_Dane_wejściowe_Wyniki!G133+LCC_Dane_wejściowe_Wyniki!G132)*LCC_Dane_wejściowe_Wyniki!G79*(SUM(LCC_Dane_wejściowe_Wyniki!G24:G26))/LCC_Dane_wejściowe_Wyniki!G131),0)+IF(LCC_Dane_wejściowe_Wyniki!G83&gt;0,((LCC_Dane_wejściowe_Wyniki!G141+LCC_Dane_wejściowe_Wyniki!G140)*LCC_Dane_wejściowe_Wyniki!G83*(SUM(LCC_Dane_wejściowe_Wyniki!G29:G31))/LCC_Dane_wejściowe_Wyniki!G139),0)+IF(LCC_Dane_wejściowe_Wyniki!G87&gt;0,((LCC_Dane_wejściowe_Wyniki!G149+LCC_Dane_wejściowe_Wyniki!G148)*LCC_Dane_wejściowe_Wyniki!G87*(SUM(LCC_Dane_wejściowe_Wyniki!G34:G36))/LCC_Dane_wejściowe_Wyniki!G147),0)+IF(LCC_Dane_wejściowe_Wyniki!G91&gt;0,((LCC_Dane_wejściowe_Wyniki!G157+LCC_Dane_wejściowe_Wyniki!G156)*LCC_Dane_wejściowe_Wyniki!G91*(SUM(LCC_Dane_wejściowe_Wyniki!G39:G41))/LCC_Dane_wejściowe_Wyniki!G155),0)+IF(LCC_Dane_wejściowe_Wyniki!G95&gt;0,((LCC_Dane_wejściowe_Wyniki!G165+LCC_Dane_wejściowe_Wyniki!G164)*LCC_Dane_wejściowe_Wyniki!G95*(SUM(LCC_Dane_wejściowe_Wyniki!G44:G46))/LCC_Dane_wejściowe_Wyniki!G163),0))</f>
        <v>0</v>
      </c>
      <c r="H20" s="123"/>
      <c r="I20" s="123">
        <f>IF(LCC_Dane_wejściowe_Wyniki!I49=Dane_referencyjne!$H$20,IF(LCC_Dane_wejściowe_Wyniki!I79&gt;0,((LCC_Dane_wejściowe_Wyniki!I52+LCC_Dane_wejściowe_Wyniki!I132)*LCC_Dane_wejściowe_Wyniki!I79*(SUM(LCC_Dane_wejściowe_Wyniki!I24:I26))/LCC_Dane_wejściowe_Wyniki!I131),0)+IF(LCC_Dane_wejściowe_Wyniki!I83&gt;0,((LCC_Dane_wejściowe_Wyniki!I52+LCC_Dane_wejściowe_Wyniki!I140)*LCC_Dane_wejściowe_Wyniki!I83*(SUM(LCC_Dane_wejściowe_Wyniki!I29:I31))/LCC_Dane_wejściowe_Wyniki!I139),0)+IF(LCC_Dane_wejściowe_Wyniki!I87&gt;0,((LCC_Dane_wejściowe_Wyniki!I52+LCC_Dane_wejściowe_Wyniki!I148)*LCC_Dane_wejściowe_Wyniki!I87*(SUM(LCC_Dane_wejściowe_Wyniki!I34:I36))/LCC_Dane_wejściowe_Wyniki!I147),0)+IF(LCC_Dane_wejściowe_Wyniki!I91&gt;0,((LCC_Dane_wejściowe_Wyniki!I52+LCC_Dane_wejściowe_Wyniki!I156)*LCC_Dane_wejściowe_Wyniki!I91*(SUM(LCC_Dane_wejściowe_Wyniki!I39:I41))/LCC_Dane_wejściowe_Wyniki!I155),0)+IF(LCC_Dane_wejściowe_Wyniki!I95&gt;0,((LCC_Dane_wejściowe_Wyniki!I52+LCC_Dane_wejściowe_Wyniki!I164)*LCC_Dane_wejściowe_Wyniki!I95*(SUM(LCC_Dane_wejściowe_Wyniki!I44:I46))/LCC_Dane_wejściowe_Wyniki!I163),0),IF(LCC_Dane_wejściowe_Wyniki!I79&gt;0,((LCC_Dane_wejściowe_Wyniki!I133+LCC_Dane_wejściowe_Wyniki!I132)*LCC_Dane_wejściowe_Wyniki!I79*(SUM(LCC_Dane_wejściowe_Wyniki!I24:I26))/LCC_Dane_wejściowe_Wyniki!I131),0)+IF(LCC_Dane_wejściowe_Wyniki!I83&gt;0,((LCC_Dane_wejściowe_Wyniki!I141+LCC_Dane_wejściowe_Wyniki!I140)*LCC_Dane_wejściowe_Wyniki!I83*(SUM(LCC_Dane_wejściowe_Wyniki!I29:I31))/LCC_Dane_wejściowe_Wyniki!I139),0)+IF(LCC_Dane_wejściowe_Wyniki!I87&gt;0,((LCC_Dane_wejściowe_Wyniki!I149+LCC_Dane_wejściowe_Wyniki!I148)*LCC_Dane_wejściowe_Wyniki!I87*(SUM(LCC_Dane_wejściowe_Wyniki!I34:I36))/LCC_Dane_wejściowe_Wyniki!I147),0)+IF(LCC_Dane_wejściowe_Wyniki!I91&gt;0,((LCC_Dane_wejściowe_Wyniki!I157+LCC_Dane_wejściowe_Wyniki!I156)*LCC_Dane_wejściowe_Wyniki!I91*(SUM(LCC_Dane_wejściowe_Wyniki!I39:I41))/LCC_Dane_wejściowe_Wyniki!I155),0)+IF(LCC_Dane_wejściowe_Wyniki!I95&gt;0,((LCC_Dane_wejściowe_Wyniki!I165+LCC_Dane_wejściowe_Wyniki!I164)*LCC_Dane_wejściowe_Wyniki!I95*(SUM(LCC_Dane_wejściowe_Wyniki!I44:I46))/LCC_Dane_wejściowe_Wyniki!I163),0))</f>
        <v>0</v>
      </c>
      <c r="J20" s="123"/>
      <c r="K20" s="123">
        <f>IF(LCC_Dane_wejściowe_Wyniki!K49=Dane_referencyjne!$H$20,IF(LCC_Dane_wejściowe_Wyniki!K79&gt;0,((LCC_Dane_wejściowe_Wyniki!K52+LCC_Dane_wejściowe_Wyniki!K132)*LCC_Dane_wejściowe_Wyniki!K79*(SUM(LCC_Dane_wejściowe_Wyniki!K24:K26))/LCC_Dane_wejściowe_Wyniki!K131),0)+IF(LCC_Dane_wejściowe_Wyniki!K83&gt;0,((LCC_Dane_wejściowe_Wyniki!K52+LCC_Dane_wejściowe_Wyniki!K140)*LCC_Dane_wejściowe_Wyniki!K83*(SUM(LCC_Dane_wejściowe_Wyniki!K29:K31))/LCC_Dane_wejściowe_Wyniki!K139),0)+IF(LCC_Dane_wejściowe_Wyniki!K87&gt;0,((LCC_Dane_wejściowe_Wyniki!K52+LCC_Dane_wejściowe_Wyniki!K148)*LCC_Dane_wejściowe_Wyniki!K87*(SUM(LCC_Dane_wejściowe_Wyniki!K34:K36))/LCC_Dane_wejściowe_Wyniki!K147),0)+IF(LCC_Dane_wejściowe_Wyniki!K91&gt;0,((LCC_Dane_wejściowe_Wyniki!K52+LCC_Dane_wejściowe_Wyniki!K156)*LCC_Dane_wejściowe_Wyniki!K91*(SUM(LCC_Dane_wejściowe_Wyniki!K39:K41))/LCC_Dane_wejściowe_Wyniki!K155),0)+IF(LCC_Dane_wejściowe_Wyniki!K95&gt;0,((LCC_Dane_wejściowe_Wyniki!K52+LCC_Dane_wejściowe_Wyniki!K164)*LCC_Dane_wejściowe_Wyniki!K95*(SUM(LCC_Dane_wejściowe_Wyniki!K44:K46))/LCC_Dane_wejściowe_Wyniki!K163),0),IF(LCC_Dane_wejściowe_Wyniki!K79&gt;0,((LCC_Dane_wejściowe_Wyniki!K133+LCC_Dane_wejściowe_Wyniki!K132)*LCC_Dane_wejściowe_Wyniki!K79*(SUM(LCC_Dane_wejściowe_Wyniki!K24:K26))/LCC_Dane_wejściowe_Wyniki!K131),0)+IF(LCC_Dane_wejściowe_Wyniki!K83&gt;0,((LCC_Dane_wejściowe_Wyniki!K141+LCC_Dane_wejściowe_Wyniki!K140)*LCC_Dane_wejściowe_Wyniki!K83*(SUM(LCC_Dane_wejściowe_Wyniki!K29:K31))/LCC_Dane_wejściowe_Wyniki!K139),0)+IF(LCC_Dane_wejściowe_Wyniki!K87&gt;0,((LCC_Dane_wejściowe_Wyniki!K149+LCC_Dane_wejściowe_Wyniki!K148)*LCC_Dane_wejściowe_Wyniki!K87*(SUM(LCC_Dane_wejściowe_Wyniki!K34:K36))/LCC_Dane_wejściowe_Wyniki!K147),0)+IF(LCC_Dane_wejściowe_Wyniki!K91&gt;0,((LCC_Dane_wejściowe_Wyniki!K157+LCC_Dane_wejściowe_Wyniki!K156)*LCC_Dane_wejściowe_Wyniki!K91*(SUM(LCC_Dane_wejściowe_Wyniki!K39:K41))/LCC_Dane_wejściowe_Wyniki!K155),0)+IF(LCC_Dane_wejściowe_Wyniki!K95&gt;0,((LCC_Dane_wejściowe_Wyniki!K165+LCC_Dane_wejściowe_Wyniki!K164)*LCC_Dane_wejściowe_Wyniki!K95*(SUM(LCC_Dane_wejściowe_Wyniki!K44:K46))/LCC_Dane_wejściowe_Wyniki!K163),0))</f>
        <v>0</v>
      </c>
      <c r="L20" s="123"/>
      <c r="M20" s="123">
        <f>IF(LCC_Dane_wejściowe_Wyniki!M49=Dane_referencyjne!$H$20,IF(LCC_Dane_wejściowe_Wyniki!M79&gt;0,((LCC_Dane_wejściowe_Wyniki!M52+LCC_Dane_wejściowe_Wyniki!M132)*LCC_Dane_wejściowe_Wyniki!M79*(SUM(LCC_Dane_wejściowe_Wyniki!M24:M26))/LCC_Dane_wejściowe_Wyniki!M131),0)+IF(LCC_Dane_wejściowe_Wyniki!M83&gt;0,((LCC_Dane_wejściowe_Wyniki!M52+LCC_Dane_wejściowe_Wyniki!M140)*LCC_Dane_wejściowe_Wyniki!M83*(SUM(LCC_Dane_wejściowe_Wyniki!M29:M31))/LCC_Dane_wejściowe_Wyniki!M139),0)+IF(LCC_Dane_wejściowe_Wyniki!M87&gt;0,((LCC_Dane_wejściowe_Wyniki!M52+LCC_Dane_wejściowe_Wyniki!M148)*LCC_Dane_wejściowe_Wyniki!M87*(SUM(LCC_Dane_wejściowe_Wyniki!M34:M36))/LCC_Dane_wejściowe_Wyniki!M147),0)+IF(LCC_Dane_wejściowe_Wyniki!M91&gt;0,((LCC_Dane_wejściowe_Wyniki!M52+LCC_Dane_wejściowe_Wyniki!M156)*LCC_Dane_wejściowe_Wyniki!M91*(SUM(LCC_Dane_wejściowe_Wyniki!M39:M41))/LCC_Dane_wejściowe_Wyniki!M155),0)+IF(LCC_Dane_wejściowe_Wyniki!M95&gt;0,((LCC_Dane_wejściowe_Wyniki!M52+LCC_Dane_wejściowe_Wyniki!M164)*LCC_Dane_wejściowe_Wyniki!M95*(SUM(LCC_Dane_wejściowe_Wyniki!M44:M46))/LCC_Dane_wejściowe_Wyniki!M163),0),IF(LCC_Dane_wejściowe_Wyniki!M79&gt;0,((LCC_Dane_wejściowe_Wyniki!M133+LCC_Dane_wejściowe_Wyniki!M132)*LCC_Dane_wejściowe_Wyniki!M79*(SUM(LCC_Dane_wejściowe_Wyniki!M24:M26))/LCC_Dane_wejściowe_Wyniki!M131),0)+IF(LCC_Dane_wejściowe_Wyniki!M83&gt;0,((LCC_Dane_wejściowe_Wyniki!M141+LCC_Dane_wejściowe_Wyniki!M140)*LCC_Dane_wejściowe_Wyniki!M83*(SUM(LCC_Dane_wejściowe_Wyniki!M29:M31))/LCC_Dane_wejściowe_Wyniki!M139),0)+IF(LCC_Dane_wejściowe_Wyniki!M87&gt;0,((LCC_Dane_wejściowe_Wyniki!M149+LCC_Dane_wejściowe_Wyniki!M148)*LCC_Dane_wejściowe_Wyniki!M87*(SUM(LCC_Dane_wejściowe_Wyniki!M34:M36))/LCC_Dane_wejściowe_Wyniki!M147),0)+IF(LCC_Dane_wejściowe_Wyniki!M91&gt;0,((LCC_Dane_wejściowe_Wyniki!M157+LCC_Dane_wejściowe_Wyniki!M156)*LCC_Dane_wejściowe_Wyniki!M91*(SUM(LCC_Dane_wejściowe_Wyniki!M39:M41))/LCC_Dane_wejściowe_Wyniki!M155),0)+IF(LCC_Dane_wejściowe_Wyniki!M95&gt;0,((LCC_Dane_wejściowe_Wyniki!M165+LCC_Dane_wejściowe_Wyniki!M164)*LCC_Dane_wejściowe_Wyniki!M95*(SUM(LCC_Dane_wejściowe_Wyniki!M44:M46))/LCC_Dane_wejściowe_Wyniki!M163),0))</f>
        <v>0</v>
      </c>
      <c r="N20" s="123"/>
      <c r="O20" s="123">
        <f>IF(LCC_Dane_wejściowe_Wyniki!O49=Dane_referencyjne!$H$20,IF(LCC_Dane_wejściowe_Wyniki!O79&gt;0,((LCC_Dane_wejściowe_Wyniki!O52+LCC_Dane_wejściowe_Wyniki!O132)*LCC_Dane_wejściowe_Wyniki!O79*(SUM(LCC_Dane_wejściowe_Wyniki!O24:O26))/LCC_Dane_wejściowe_Wyniki!O131),0)+IF(LCC_Dane_wejściowe_Wyniki!O83&gt;0,((LCC_Dane_wejściowe_Wyniki!O52+LCC_Dane_wejściowe_Wyniki!O140)*LCC_Dane_wejściowe_Wyniki!O83*(SUM(LCC_Dane_wejściowe_Wyniki!O29:O31))/LCC_Dane_wejściowe_Wyniki!O139),0)+IF(LCC_Dane_wejściowe_Wyniki!O87&gt;0,((LCC_Dane_wejściowe_Wyniki!O52+LCC_Dane_wejściowe_Wyniki!O148)*LCC_Dane_wejściowe_Wyniki!O87*(SUM(LCC_Dane_wejściowe_Wyniki!O34:O36))/LCC_Dane_wejściowe_Wyniki!O147),0)+IF(LCC_Dane_wejściowe_Wyniki!O91&gt;0,((LCC_Dane_wejściowe_Wyniki!O52+LCC_Dane_wejściowe_Wyniki!O156)*LCC_Dane_wejściowe_Wyniki!O91*(SUM(LCC_Dane_wejściowe_Wyniki!O39:O41))/LCC_Dane_wejściowe_Wyniki!O155),0)+IF(LCC_Dane_wejściowe_Wyniki!O95&gt;0,((LCC_Dane_wejściowe_Wyniki!O52+LCC_Dane_wejściowe_Wyniki!O164)*LCC_Dane_wejściowe_Wyniki!O95*(SUM(LCC_Dane_wejściowe_Wyniki!O44:O46))/LCC_Dane_wejściowe_Wyniki!O163),0),IF(LCC_Dane_wejściowe_Wyniki!O79&gt;0,((LCC_Dane_wejściowe_Wyniki!O133+LCC_Dane_wejściowe_Wyniki!O132)*LCC_Dane_wejściowe_Wyniki!O79*(SUM(LCC_Dane_wejściowe_Wyniki!O24:O26))/LCC_Dane_wejściowe_Wyniki!O131),0)+IF(LCC_Dane_wejściowe_Wyniki!O83&gt;0,((LCC_Dane_wejściowe_Wyniki!O141+LCC_Dane_wejściowe_Wyniki!O140)*LCC_Dane_wejściowe_Wyniki!O83*(SUM(LCC_Dane_wejściowe_Wyniki!O29:O31))/LCC_Dane_wejściowe_Wyniki!O139),0)+IF(LCC_Dane_wejściowe_Wyniki!O87&gt;0,((LCC_Dane_wejściowe_Wyniki!O149+LCC_Dane_wejściowe_Wyniki!O148)*LCC_Dane_wejściowe_Wyniki!O87*(SUM(LCC_Dane_wejściowe_Wyniki!O34:O36))/LCC_Dane_wejściowe_Wyniki!O147),0)+IF(LCC_Dane_wejściowe_Wyniki!O91&gt;0,((LCC_Dane_wejściowe_Wyniki!O157+LCC_Dane_wejściowe_Wyniki!O156)*LCC_Dane_wejściowe_Wyniki!O91*(SUM(LCC_Dane_wejściowe_Wyniki!O39:O41))/LCC_Dane_wejściowe_Wyniki!O155),0)+IF(LCC_Dane_wejściowe_Wyniki!O95&gt;0,((LCC_Dane_wejściowe_Wyniki!O165+LCC_Dane_wejściowe_Wyniki!O164)*LCC_Dane_wejściowe_Wyniki!O95*(SUM(LCC_Dane_wejściowe_Wyniki!O44:O46))/LCC_Dane_wejściowe_Wyniki!O163),0))</f>
        <v>0</v>
      </c>
      <c r="P20" s="123"/>
      <c r="Q20" s="123">
        <f>IF(LCC_Dane_wejściowe_Wyniki!Q49=Dane_referencyjne!$H$20,IF(LCC_Dane_wejściowe_Wyniki!Q79&gt;0,((LCC_Dane_wejściowe_Wyniki!Q52+LCC_Dane_wejściowe_Wyniki!Q132)*LCC_Dane_wejściowe_Wyniki!Q79*(SUM(LCC_Dane_wejściowe_Wyniki!Q24:Q26))/LCC_Dane_wejściowe_Wyniki!Q131),0)+IF(LCC_Dane_wejściowe_Wyniki!Q83&gt;0,((LCC_Dane_wejściowe_Wyniki!Q52+LCC_Dane_wejściowe_Wyniki!Q140)*LCC_Dane_wejściowe_Wyniki!Q83*(SUM(LCC_Dane_wejściowe_Wyniki!Q29:Q31))/LCC_Dane_wejściowe_Wyniki!Q139),0)+IF(LCC_Dane_wejściowe_Wyniki!Q87&gt;0,((LCC_Dane_wejściowe_Wyniki!Q52+LCC_Dane_wejściowe_Wyniki!Q148)*LCC_Dane_wejściowe_Wyniki!Q87*(SUM(LCC_Dane_wejściowe_Wyniki!Q34:Q36))/LCC_Dane_wejściowe_Wyniki!Q147),0)+IF(LCC_Dane_wejściowe_Wyniki!Q91&gt;0,((LCC_Dane_wejściowe_Wyniki!Q52+LCC_Dane_wejściowe_Wyniki!Q156)*LCC_Dane_wejściowe_Wyniki!Q91*(SUM(LCC_Dane_wejściowe_Wyniki!Q39:Q41))/LCC_Dane_wejściowe_Wyniki!Q155),0)+IF(LCC_Dane_wejściowe_Wyniki!Q95&gt;0,((LCC_Dane_wejściowe_Wyniki!Q52+LCC_Dane_wejściowe_Wyniki!Q164)*LCC_Dane_wejściowe_Wyniki!Q95*(SUM(LCC_Dane_wejściowe_Wyniki!Q44:Q46))/LCC_Dane_wejściowe_Wyniki!Q163),0),IF(LCC_Dane_wejściowe_Wyniki!Q79&gt;0,((LCC_Dane_wejściowe_Wyniki!Q133+LCC_Dane_wejściowe_Wyniki!Q132)*LCC_Dane_wejściowe_Wyniki!Q79*(SUM(LCC_Dane_wejściowe_Wyniki!Q24:Q26))/LCC_Dane_wejściowe_Wyniki!Q131),0)+IF(LCC_Dane_wejściowe_Wyniki!Q83&gt;0,((LCC_Dane_wejściowe_Wyniki!Q141+LCC_Dane_wejściowe_Wyniki!Q140)*LCC_Dane_wejściowe_Wyniki!Q83*(SUM(LCC_Dane_wejściowe_Wyniki!Q29:Q31))/LCC_Dane_wejściowe_Wyniki!Q139),0)+IF(LCC_Dane_wejściowe_Wyniki!Q87&gt;0,((LCC_Dane_wejściowe_Wyniki!Q149+LCC_Dane_wejściowe_Wyniki!Q148)*LCC_Dane_wejściowe_Wyniki!Q87*(SUM(LCC_Dane_wejściowe_Wyniki!Q34:Q36))/LCC_Dane_wejściowe_Wyniki!Q147),0)+IF(LCC_Dane_wejściowe_Wyniki!Q91&gt;0,((LCC_Dane_wejściowe_Wyniki!Q157+LCC_Dane_wejściowe_Wyniki!Q156)*LCC_Dane_wejściowe_Wyniki!Q91*(SUM(LCC_Dane_wejściowe_Wyniki!Q39:Q41))/LCC_Dane_wejściowe_Wyniki!Q155),0)+IF(LCC_Dane_wejściowe_Wyniki!Q95&gt;0,((LCC_Dane_wejściowe_Wyniki!Q165+LCC_Dane_wejściowe_Wyniki!Q164)*LCC_Dane_wejściowe_Wyniki!Q95*(SUM(LCC_Dane_wejściowe_Wyniki!Q44:Q46))/LCC_Dane_wejściowe_Wyniki!Q163),0))</f>
        <v>0</v>
      </c>
      <c r="R20" s="123"/>
      <c r="S20" s="123">
        <f>IF(LCC_Dane_wejściowe_Wyniki!S49=Dane_referencyjne!$H$20,IF(LCC_Dane_wejściowe_Wyniki!S79&gt;0,((LCC_Dane_wejściowe_Wyniki!S52+LCC_Dane_wejściowe_Wyniki!S132)*LCC_Dane_wejściowe_Wyniki!S79*(SUM(LCC_Dane_wejściowe_Wyniki!S24:S26))/LCC_Dane_wejściowe_Wyniki!S131),0)+IF(LCC_Dane_wejściowe_Wyniki!S83&gt;0,((LCC_Dane_wejściowe_Wyniki!S52+LCC_Dane_wejściowe_Wyniki!S140)*LCC_Dane_wejściowe_Wyniki!S83*(SUM(LCC_Dane_wejściowe_Wyniki!S29:S31))/LCC_Dane_wejściowe_Wyniki!S139),0)+IF(LCC_Dane_wejściowe_Wyniki!S87&gt;0,((LCC_Dane_wejściowe_Wyniki!S52+LCC_Dane_wejściowe_Wyniki!S148)*LCC_Dane_wejściowe_Wyniki!S87*(SUM(LCC_Dane_wejściowe_Wyniki!S34:S36))/LCC_Dane_wejściowe_Wyniki!S147),0)+IF(LCC_Dane_wejściowe_Wyniki!S91&gt;0,((LCC_Dane_wejściowe_Wyniki!S52+LCC_Dane_wejściowe_Wyniki!S156)*LCC_Dane_wejściowe_Wyniki!S91*(SUM(LCC_Dane_wejściowe_Wyniki!S39:S41))/LCC_Dane_wejściowe_Wyniki!S155),0)+IF(LCC_Dane_wejściowe_Wyniki!S95&gt;0,((LCC_Dane_wejściowe_Wyniki!S52+LCC_Dane_wejściowe_Wyniki!S164)*LCC_Dane_wejściowe_Wyniki!S95*(SUM(LCC_Dane_wejściowe_Wyniki!S44:S46))/LCC_Dane_wejściowe_Wyniki!S163),0),IF(LCC_Dane_wejściowe_Wyniki!S79&gt;0,((LCC_Dane_wejściowe_Wyniki!S133+LCC_Dane_wejściowe_Wyniki!S132)*LCC_Dane_wejściowe_Wyniki!S79*(SUM(LCC_Dane_wejściowe_Wyniki!S24:S26))/LCC_Dane_wejściowe_Wyniki!S131),0)+IF(LCC_Dane_wejściowe_Wyniki!S83&gt;0,((LCC_Dane_wejściowe_Wyniki!S141+LCC_Dane_wejściowe_Wyniki!S140)*LCC_Dane_wejściowe_Wyniki!S83*(SUM(LCC_Dane_wejściowe_Wyniki!S29:S31))/LCC_Dane_wejściowe_Wyniki!S139),0)+IF(LCC_Dane_wejściowe_Wyniki!S87&gt;0,((LCC_Dane_wejściowe_Wyniki!S149+LCC_Dane_wejściowe_Wyniki!S148)*LCC_Dane_wejściowe_Wyniki!S87*(SUM(LCC_Dane_wejściowe_Wyniki!S34:S36))/LCC_Dane_wejściowe_Wyniki!S147),0)+IF(LCC_Dane_wejściowe_Wyniki!S91&gt;0,((LCC_Dane_wejściowe_Wyniki!S157+LCC_Dane_wejściowe_Wyniki!S156)*LCC_Dane_wejściowe_Wyniki!S91*(SUM(LCC_Dane_wejściowe_Wyniki!S39:S41))/LCC_Dane_wejściowe_Wyniki!S155),0)+IF(LCC_Dane_wejściowe_Wyniki!S95&gt;0,((LCC_Dane_wejściowe_Wyniki!S165+LCC_Dane_wejściowe_Wyniki!S164)*LCC_Dane_wejściowe_Wyniki!S95*(SUM(LCC_Dane_wejściowe_Wyniki!S44:S46))/LCC_Dane_wejściowe_Wyniki!S163),0))</f>
        <v>0</v>
      </c>
      <c r="T20" s="123"/>
      <c r="U20" s="123">
        <f>IF(LCC_Dane_wejściowe_Wyniki!U49=Dane_referencyjne!$H$20,IF(LCC_Dane_wejściowe_Wyniki!U79&gt;0,((LCC_Dane_wejściowe_Wyniki!U52+LCC_Dane_wejściowe_Wyniki!U132)*LCC_Dane_wejściowe_Wyniki!U79*(SUM(LCC_Dane_wejściowe_Wyniki!U24:U26))/LCC_Dane_wejściowe_Wyniki!U131),0)+IF(LCC_Dane_wejściowe_Wyniki!U83&gt;0,((LCC_Dane_wejściowe_Wyniki!U52+LCC_Dane_wejściowe_Wyniki!U140)*LCC_Dane_wejściowe_Wyniki!U83*(SUM(LCC_Dane_wejściowe_Wyniki!U29:U31))/LCC_Dane_wejściowe_Wyniki!U139),0)+IF(LCC_Dane_wejściowe_Wyniki!U87&gt;0,((LCC_Dane_wejściowe_Wyniki!U52+LCC_Dane_wejściowe_Wyniki!U148)*LCC_Dane_wejściowe_Wyniki!U87*(SUM(LCC_Dane_wejściowe_Wyniki!U34:U36))/LCC_Dane_wejściowe_Wyniki!U147),0)+IF(LCC_Dane_wejściowe_Wyniki!U91&gt;0,((LCC_Dane_wejściowe_Wyniki!U52+LCC_Dane_wejściowe_Wyniki!U156)*LCC_Dane_wejściowe_Wyniki!U91*(SUM(LCC_Dane_wejściowe_Wyniki!U39:U41))/LCC_Dane_wejściowe_Wyniki!U155),0)+IF(LCC_Dane_wejściowe_Wyniki!U95&gt;0,((LCC_Dane_wejściowe_Wyniki!U52+LCC_Dane_wejściowe_Wyniki!U164)*LCC_Dane_wejściowe_Wyniki!U95*(SUM(LCC_Dane_wejściowe_Wyniki!U44:U46))/LCC_Dane_wejściowe_Wyniki!U163),0),IF(LCC_Dane_wejściowe_Wyniki!U79&gt;0,((LCC_Dane_wejściowe_Wyniki!U133+LCC_Dane_wejściowe_Wyniki!U132)*LCC_Dane_wejściowe_Wyniki!U79*(SUM(LCC_Dane_wejściowe_Wyniki!U24:U26))/LCC_Dane_wejściowe_Wyniki!U131),0)+IF(LCC_Dane_wejściowe_Wyniki!U83&gt;0,((LCC_Dane_wejściowe_Wyniki!U141+LCC_Dane_wejściowe_Wyniki!U140)*LCC_Dane_wejściowe_Wyniki!U83*(SUM(LCC_Dane_wejściowe_Wyniki!U29:U31))/LCC_Dane_wejściowe_Wyniki!U139),0)+IF(LCC_Dane_wejściowe_Wyniki!U87&gt;0,((LCC_Dane_wejściowe_Wyniki!U149+LCC_Dane_wejściowe_Wyniki!U148)*LCC_Dane_wejściowe_Wyniki!U87*(SUM(LCC_Dane_wejściowe_Wyniki!U34:U36))/LCC_Dane_wejściowe_Wyniki!U147),0)+IF(LCC_Dane_wejściowe_Wyniki!U91&gt;0,((LCC_Dane_wejściowe_Wyniki!U157+LCC_Dane_wejściowe_Wyniki!U156)*LCC_Dane_wejściowe_Wyniki!U91*(SUM(LCC_Dane_wejściowe_Wyniki!U39:U41))/LCC_Dane_wejściowe_Wyniki!U155),0)+IF(LCC_Dane_wejściowe_Wyniki!U95&gt;0,((LCC_Dane_wejściowe_Wyniki!U165+LCC_Dane_wejściowe_Wyniki!U164)*LCC_Dane_wejściowe_Wyniki!U95*(SUM(LCC_Dane_wejściowe_Wyniki!U44:U46))/LCC_Dane_wejściowe_Wyniki!U163),0))</f>
        <v>0</v>
      </c>
      <c r="V20" s="123"/>
      <c r="W20" s="123">
        <f>IF(LCC_Dane_wejściowe_Wyniki!W49=Dane_referencyjne!$H$20,IF(LCC_Dane_wejściowe_Wyniki!W79&gt;0,((LCC_Dane_wejściowe_Wyniki!W52+LCC_Dane_wejściowe_Wyniki!W132)*LCC_Dane_wejściowe_Wyniki!W79*(SUM(LCC_Dane_wejściowe_Wyniki!W24:W26))/LCC_Dane_wejściowe_Wyniki!W131),0)+IF(LCC_Dane_wejściowe_Wyniki!W83&gt;0,((LCC_Dane_wejściowe_Wyniki!W52+LCC_Dane_wejściowe_Wyniki!W140)*LCC_Dane_wejściowe_Wyniki!W83*(SUM(LCC_Dane_wejściowe_Wyniki!W29:W31))/LCC_Dane_wejściowe_Wyniki!W139),0)+IF(LCC_Dane_wejściowe_Wyniki!W87&gt;0,((LCC_Dane_wejściowe_Wyniki!W52+LCC_Dane_wejściowe_Wyniki!W148)*LCC_Dane_wejściowe_Wyniki!W87*(SUM(LCC_Dane_wejściowe_Wyniki!W34:W36))/LCC_Dane_wejściowe_Wyniki!W147),0)+IF(LCC_Dane_wejściowe_Wyniki!W91&gt;0,((LCC_Dane_wejściowe_Wyniki!W52+LCC_Dane_wejściowe_Wyniki!W156)*LCC_Dane_wejściowe_Wyniki!W91*(SUM(LCC_Dane_wejściowe_Wyniki!W39:W41))/LCC_Dane_wejściowe_Wyniki!W155),0)+IF(LCC_Dane_wejściowe_Wyniki!W95&gt;0,((LCC_Dane_wejściowe_Wyniki!W52+LCC_Dane_wejściowe_Wyniki!W164)*LCC_Dane_wejściowe_Wyniki!W95*(SUM(LCC_Dane_wejściowe_Wyniki!W44:W46))/LCC_Dane_wejściowe_Wyniki!W163),0),IF(LCC_Dane_wejściowe_Wyniki!W79&gt;0,((LCC_Dane_wejściowe_Wyniki!W133+LCC_Dane_wejściowe_Wyniki!W132)*LCC_Dane_wejściowe_Wyniki!W79*(SUM(LCC_Dane_wejściowe_Wyniki!W24:W26))/LCC_Dane_wejściowe_Wyniki!W131),0)+IF(LCC_Dane_wejściowe_Wyniki!W83&gt;0,((LCC_Dane_wejściowe_Wyniki!W141+LCC_Dane_wejściowe_Wyniki!W140)*LCC_Dane_wejściowe_Wyniki!W83*(SUM(LCC_Dane_wejściowe_Wyniki!W29:W31))/LCC_Dane_wejściowe_Wyniki!W139),0)+IF(LCC_Dane_wejściowe_Wyniki!W87&gt;0,((LCC_Dane_wejściowe_Wyniki!W149+LCC_Dane_wejściowe_Wyniki!W148)*LCC_Dane_wejściowe_Wyniki!W87*(SUM(LCC_Dane_wejściowe_Wyniki!W34:W36))/LCC_Dane_wejściowe_Wyniki!W147),0)+IF(LCC_Dane_wejściowe_Wyniki!W91&gt;0,((LCC_Dane_wejściowe_Wyniki!W157+LCC_Dane_wejściowe_Wyniki!W156)*LCC_Dane_wejściowe_Wyniki!W91*(SUM(LCC_Dane_wejściowe_Wyniki!W39:W41))/LCC_Dane_wejściowe_Wyniki!W155),0)+IF(LCC_Dane_wejściowe_Wyniki!W95&gt;0,((LCC_Dane_wejściowe_Wyniki!W165+LCC_Dane_wejściowe_Wyniki!W164)*LCC_Dane_wejściowe_Wyniki!W95*(SUM(LCC_Dane_wejściowe_Wyniki!W44:W46))/LCC_Dane_wejściowe_Wyniki!W163),0))</f>
        <v>0</v>
      </c>
    </row>
    <row r="21" spans="1:23" s="111" customFormat="1" ht="30" customHeight="1" x14ac:dyDescent="0.2">
      <c r="A21" s="258"/>
      <c r="C21" s="295" t="s">
        <v>367</v>
      </c>
      <c r="D21" s="122" t="s">
        <v>80</v>
      </c>
      <c r="E21" s="123">
        <f>IF(LCC_Dane_wejściowe_Wyniki!E49=Dane_referencyjne!$H$20,IF(LCC_Dane_wejściowe_Wyniki!E79&gt;0,((LCC_Dane_wejściowe_Wyniki!E53+LCC_Dane_wejściowe_Wyniki!E135)*LCC_Dane_wejściowe_Wyniki!E79*(SUM(LCC_Dane_wejściowe_Wyniki!E24:E26))/LCC_Dane_wejściowe_Wyniki!E134),0)+IF(LCC_Dane_wejściowe_Wyniki!E83&gt;0,((LCC_Dane_wejściowe_Wyniki!E53+LCC_Dane_wejściowe_Wyniki!E143)*LCC_Dane_wejściowe_Wyniki!E83*(SUM(LCC_Dane_wejściowe_Wyniki!E29:E31))/LCC_Dane_wejściowe_Wyniki!E142),0)+IF(LCC_Dane_wejściowe_Wyniki!E87&gt;0,((LCC_Dane_wejściowe_Wyniki!E53+LCC_Dane_wejściowe_Wyniki!E151)*LCC_Dane_wejściowe_Wyniki!E87*(SUM(LCC_Dane_wejściowe_Wyniki!E34:E36))/LCC_Dane_wejściowe_Wyniki!E150),0)+IF(LCC_Dane_wejściowe_Wyniki!E91&gt;0,((LCC_Dane_wejściowe_Wyniki!E53+LCC_Dane_wejściowe_Wyniki!E159)*LCC_Dane_wejściowe_Wyniki!E91*(SUM(LCC_Dane_wejściowe_Wyniki!E39:E41))/LCC_Dane_wejściowe_Wyniki!E158),0)+IF(LCC_Dane_wejściowe_Wyniki!E95&gt;0,((LCC_Dane_wejściowe_Wyniki!E53+LCC_Dane_wejściowe_Wyniki!E167)*LCC_Dane_wejściowe_Wyniki!E95*(SUM(LCC_Dane_wejściowe_Wyniki!E44:E46))/LCC_Dane_wejściowe_Wyniki!E166),0),IF(LCC_Dane_wejściowe_Wyniki!E79&gt;0,((LCC_Dane_wejściowe_Wyniki!E136+LCC_Dane_wejściowe_Wyniki!E135)*LCC_Dane_wejściowe_Wyniki!E79*(SUM(LCC_Dane_wejściowe_Wyniki!E24:E26))/LCC_Dane_wejściowe_Wyniki!E134),0)+IF(LCC_Dane_wejściowe_Wyniki!E83&gt;0,((LCC_Dane_wejściowe_Wyniki!E144+LCC_Dane_wejściowe_Wyniki!E143)*LCC_Dane_wejściowe_Wyniki!E83*(SUM(LCC_Dane_wejściowe_Wyniki!E29:E31))/LCC_Dane_wejściowe_Wyniki!E142),0)+IF(LCC_Dane_wejściowe_Wyniki!E87&gt;0,((LCC_Dane_wejściowe_Wyniki!E152+LCC_Dane_wejściowe_Wyniki!E151)*LCC_Dane_wejściowe_Wyniki!E87*(SUM(LCC_Dane_wejściowe_Wyniki!E34:E36))/LCC_Dane_wejściowe_Wyniki!E150),0)+IF(LCC_Dane_wejściowe_Wyniki!E91&gt;0,((LCC_Dane_wejściowe_Wyniki!E160+LCC_Dane_wejściowe_Wyniki!E159)*LCC_Dane_wejściowe_Wyniki!E91*(SUM(LCC_Dane_wejściowe_Wyniki!E39:E41))/LCC_Dane_wejściowe_Wyniki!E158),0)+IF(LCC_Dane_wejściowe_Wyniki!E95&gt;0,((LCC_Dane_wejściowe_Wyniki!E168+LCC_Dane_wejściowe_Wyniki!E167)*LCC_Dane_wejściowe_Wyniki!E95*(SUM(LCC_Dane_wejściowe_Wyniki!E44:E46))/LCC_Dane_wejściowe_Wyniki!E166),0))</f>
        <v>0</v>
      </c>
      <c r="F21" s="123"/>
      <c r="G21" s="123">
        <f>IF(LCC_Dane_wejściowe_Wyniki!G49=Dane_referencyjne!$H$20,IF(LCC_Dane_wejściowe_Wyniki!G79&gt;0,((LCC_Dane_wejściowe_Wyniki!G53+LCC_Dane_wejściowe_Wyniki!G135)*LCC_Dane_wejściowe_Wyniki!G79*(SUM(LCC_Dane_wejściowe_Wyniki!G24:G26))/LCC_Dane_wejściowe_Wyniki!G134),0)+IF(LCC_Dane_wejściowe_Wyniki!G83&gt;0,((LCC_Dane_wejściowe_Wyniki!G53+LCC_Dane_wejściowe_Wyniki!G143)*LCC_Dane_wejściowe_Wyniki!G83*(SUM(LCC_Dane_wejściowe_Wyniki!G29:G31))/LCC_Dane_wejściowe_Wyniki!G142),0)+IF(LCC_Dane_wejściowe_Wyniki!G87&gt;0,((LCC_Dane_wejściowe_Wyniki!G53+LCC_Dane_wejściowe_Wyniki!G151)*LCC_Dane_wejściowe_Wyniki!G87*(SUM(LCC_Dane_wejściowe_Wyniki!G34:G36))/LCC_Dane_wejściowe_Wyniki!G150),0)+IF(LCC_Dane_wejściowe_Wyniki!G91&gt;0,((LCC_Dane_wejściowe_Wyniki!G53+LCC_Dane_wejściowe_Wyniki!G159)*LCC_Dane_wejściowe_Wyniki!G91*(SUM(LCC_Dane_wejściowe_Wyniki!G39:G41))/LCC_Dane_wejściowe_Wyniki!G158),0)+IF(LCC_Dane_wejściowe_Wyniki!G95&gt;0,((LCC_Dane_wejściowe_Wyniki!G53+LCC_Dane_wejściowe_Wyniki!G167)*LCC_Dane_wejściowe_Wyniki!G95*(SUM(LCC_Dane_wejściowe_Wyniki!G44:G46))/LCC_Dane_wejściowe_Wyniki!G166),0),IF(LCC_Dane_wejściowe_Wyniki!G79&gt;0,((LCC_Dane_wejściowe_Wyniki!G136+LCC_Dane_wejściowe_Wyniki!G135)*LCC_Dane_wejściowe_Wyniki!G79*(SUM(LCC_Dane_wejściowe_Wyniki!G24:G26))/LCC_Dane_wejściowe_Wyniki!G134),0)+IF(LCC_Dane_wejściowe_Wyniki!G83&gt;0,((LCC_Dane_wejściowe_Wyniki!G144+LCC_Dane_wejściowe_Wyniki!G143)*LCC_Dane_wejściowe_Wyniki!G83*(SUM(LCC_Dane_wejściowe_Wyniki!G29:G31))/LCC_Dane_wejściowe_Wyniki!G142),0)+IF(LCC_Dane_wejściowe_Wyniki!G87&gt;0,((LCC_Dane_wejściowe_Wyniki!G152+LCC_Dane_wejściowe_Wyniki!G151)*LCC_Dane_wejściowe_Wyniki!G87*(SUM(LCC_Dane_wejściowe_Wyniki!G34:G36))/LCC_Dane_wejściowe_Wyniki!G150),0)+IF(LCC_Dane_wejściowe_Wyniki!G91&gt;0,((LCC_Dane_wejściowe_Wyniki!G160+LCC_Dane_wejściowe_Wyniki!G159)*LCC_Dane_wejściowe_Wyniki!G91*(SUM(LCC_Dane_wejściowe_Wyniki!G39:G41))/LCC_Dane_wejściowe_Wyniki!G158),0)+IF(LCC_Dane_wejściowe_Wyniki!G95&gt;0,((LCC_Dane_wejściowe_Wyniki!G168+LCC_Dane_wejściowe_Wyniki!G167)*LCC_Dane_wejściowe_Wyniki!G95*(SUM(LCC_Dane_wejściowe_Wyniki!G44:G46))/LCC_Dane_wejściowe_Wyniki!G166),0))</f>
        <v>0</v>
      </c>
      <c r="H21" s="123"/>
      <c r="I21" s="123">
        <f>IF(LCC_Dane_wejściowe_Wyniki!I49=Dane_referencyjne!$H$20,IF(LCC_Dane_wejściowe_Wyniki!I79&gt;0,((LCC_Dane_wejściowe_Wyniki!I53+LCC_Dane_wejściowe_Wyniki!I135)*LCC_Dane_wejściowe_Wyniki!I79*(SUM(LCC_Dane_wejściowe_Wyniki!I24:I26))/LCC_Dane_wejściowe_Wyniki!I134),0)+IF(LCC_Dane_wejściowe_Wyniki!I83&gt;0,((LCC_Dane_wejściowe_Wyniki!I53+LCC_Dane_wejściowe_Wyniki!I143)*LCC_Dane_wejściowe_Wyniki!I83*(SUM(LCC_Dane_wejściowe_Wyniki!I29:I31))/LCC_Dane_wejściowe_Wyniki!I142),0)+IF(LCC_Dane_wejściowe_Wyniki!I87&gt;0,((LCC_Dane_wejściowe_Wyniki!I53+LCC_Dane_wejściowe_Wyniki!I151)*LCC_Dane_wejściowe_Wyniki!I87*(SUM(LCC_Dane_wejściowe_Wyniki!I34:I36))/LCC_Dane_wejściowe_Wyniki!I150),0)+IF(LCC_Dane_wejściowe_Wyniki!I91&gt;0,((LCC_Dane_wejściowe_Wyniki!I53+LCC_Dane_wejściowe_Wyniki!I159)*LCC_Dane_wejściowe_Wyniki!I91*(SUM(LCC_Dane_wejściowe_Wyniki!I39:I41))/LCC_Dane_wejściowe_Wyniki!I158),0)+IF(LCC_Dane_wejściowe_Wyniki!I95&gt;0,((LCC_Dane_wejściowe_Wyniki!I53+LCC_Dane_wejściowe_Wyniki!I167)*LCC_Dane_wejściowe_Wyniki!I95*(SUM(LCC_Dane_wejściowe_Wyniki!I44:I46))/LCC_Dane_wejściowe_Wyniki!I166),0),IF(LCC_Dane_wejściowe_Wyniki!I79&gt;0,((LCC_Dane_wejściowe_Wyniki!I136+LCC_Dane_wejściowe_Wyniki!I135)*LCC_Dane_wejściowe_Wyniki!I79*(SUM(LCC_Dane_wejściowe_Wyniki!I24:I26))/LCC_Dane_wejściowe_Wyniki!I134),0)+IF(LCC_Dane_wejściowe_Wyniki!I83&gt;0,((LCC_Dane_wejściowe_Wyniki!I144+LCC_Dane_wejściowe_Wyniki!I143)*LCC_Dane_wejściowe_Wyniki!I83*(SUM(LCC_Dane_wejściowe_Wyniki!I29:I31))/LCC_Dane_wejściowe_Wyniki!I142),0)+IF(LCC_Dane_wejściowe_Wyniki!I87&gt;0,((LCC_Dane_wejściowe_Wyniki!I152+LCC_Dane_wejściowe_Wyniki!I151)*LCC_Dane_wejściowe_Wyniki!I87*(SUM(LCC_Dane_wejściowe_Wyniki!I34:I36))/LCC_Dane_wejściowe_Wyniki!I150),0)+IF(LCC_Dane_wejściowe_Wyniki!I91&gt;0,((LCC_Dane_wejściowe_Wyniki!I160+LCC_Dane_wejściowe_Wyniki!I159)*LCC_Dane_wejściowe_Wyniki!I91*(SUM(LCC_Dane_wejściowe_Wyniki!I39:I41))/LCC_Dane_wejściowe_Wyniki!I158),0)+IF(LCC_Dane_wejściowe_Wyniki!I95&gt;0,((LCC_Dane_wejściowe_Wyniki!I168+LCC_Dane_wejściowe_Wyniki!I167)*LCC_Dane_wejściowe_Wyniki!I95*(SUM(LCC_Dane_wejściowe_Wyniki!I44:I46))/LCC_Dane_wejściowe_Wyniki!I166),0))</f>
        <v>0</v>
      </c>
      <c r="J21" s="123"/>
      <c r="K21" s="123">
        <f>IF(LCC_Dane_wejściowe_Wyniki!K49=Dane_referencyjne!$H$20,IF(LCC_Dane_wejściowe_Wyniki!K79&gt;0,((LCC_Dane_wejściowe_Wyniki!K53+LCC_Dane_wejściowe_Wyniki!K135)*LCC_Dane_wejściowe_Wyniki!K79*(SUM(LCC_Dane_wejściowe_Wyniki!K24:K26))/LCC_Dane_wejściowe_Wyniki!K134),0)+IF(LCC_Dane_wejściowe_Wyniki!K83&gt;0,((LCC_Dane_wejściowe_Wyniki!K53+LCC_Dane_wejściowe_Wyniki!K143)*LCC_Dane_wejściowe_Wyniki!K83*(SUM(LCC_Dane_wejściowe_Wyniki!K29:K31))/LCC_Dane_wejściowe_Wyniki!K142),0)+IF(LCC_Dane_wejściowe_Wyniki!K87&gt;0,((LCC_Dane_wejściowe_Wyniki!K53+LCC_Dane_wejściowe_Wyniki!K151)*LCC_Dane_wejściowe_Wyniki!K87*(SUM(LCC_Dane_wejściowe_Wyniki!K34:K36))/LCC_Dane_wejściowe_Wyniki!K150),0)+IF(LCC_Dane_wejściowe_Wyniki!K91&gt;0,((LCC_Dane_wejściowe_Wyniki!K53+LCC_Dane_wejściowe_Wyniki!K159)*LCC_Dane_wejściowe_Wyniki!K91*(SUM(LCC_Dane_wejściowe_Wyniki!K39:K41))/LCC_Dane_wejściowe_Wyniki!K158),0)+IF(LCC_Dane_wejściowe_Wyniki!K95&gt;0,((LCC_Dane_wejściowe_Wyniki!K53+LCC_Dane_wejściowe_Wyniki!K167)*LCC_Dane_wejściowe_Wyniki!K95*(SUM(LCC_Dane_wejściowe_Wyniki!K44:K46))/LCC_Dane_wejściowe_Wyniki!K166),0),IF(LCC_Dane_wejściowe_Wyniki!K79&gt;0,((LCC_Dane_wejściowe_Wyniki!K136+LCC_Dane_wejściowe_Wyniki!K135)*LCC_Dane_wejściowe_Wyniki!K79*(SUM(LCC_Dane_wejściowe_Wyniki!K24:K26))/LCC_Dane_wejściowe_Wyniki!K134),0)+IF(LCC_Dane_wejściowe_Wyniki!K83&gt;0,((LCC_Dane_wejściowe_Wyniki!K144+LCC_Dane_wejściowe_Wyniki!K143)*LCC_Dane_wejściowe_Wyniki!K83*(SUM(LCC_Dane_wejściowe_Wyniki!K29:K31))/LCC_Dane_wejściowe_Wyniki!K142),0)+IF(LCC_Dane_wejściowe_Wyniki!K87&gt;0,((LCC_Dane_wejściowe_Wyniki!K152+LCC_Dane_wejściowe_Wyniki!K151)*LCC_Dane_wejściowe_Wyniki!K87*(SUM(LCC_Dane_wejściowe_Wyniki!K34:K36))/LCC_Dane_wejściowe_Wyniki!K150),0)+IF(LCC_Dane_wejściowe_Wyniki!K91&gt;0,((LCC_Dane_wejściowe_Wyniki!K160+LCC_Dane_wejściowe_Wyniki!K159)*LCC_Dane_wejściowe_Wyniki!K91*(SUM(LCC_Dane_wejściowe_Wyniki!K39:K41))/LCC_Dane_wejściowe_Wyniki!K158),0)+IF(LCC_Dane_wejściowe_Wyniki!K95&gt;0,((LCC_Dane_wejściowe_Wyniki!K168+LCC_Dane_wejściowe_Wyniki!K167)*LCC_Dane_wejściowe_Wyniki!K95*(SUM(LCC_Dane_wejściowe_Wyniki!K44:K46))/LCC_Dane_wejściowe_Wyniki!K166),0))</f>
        <v>0</v>
      </c>
      <c r="L21" s="123"/>
      <c r="M21" s="123">
        <f>IF(LCC_Dane_wejściowe_Wyniki!M49=Dane_referencyjne!$H$20,IF(LCC_Dane_wejściowe_Wyniki!M79&gt;0,((LCC_Dane_wejściowe_Wyniki!M53+LCC_Dane_wejściowe_Wyniki!M135)*LCC_Dane_wejściowe_Wyniki!M79*(SUM(LCC_Dane_wejściowe_Wyniki!M24:M26))/LCC_Dane_wejściowe_Wyniki!M134),0)+IF(LCC_Dane_wejściowe_Wyniki!M83&gt;0,((LCC_Dane_wejściowe_Wyniki!M53+LCC_Dane_wejściowe_Wyniki!M143)*LCC_Dane_wejściowe_Wyniki!M83*(SUM(LCC_Dane_wejściowe_Wyniki!M29:M31))/LCC_Dane_wejściowe_Wyniki!M142),0)+IF(LCC_Dane_wejściowe_Wyniki!M87&gt;0,((LCC_Dane_wejściowe_Wyniki!M53+LCC_Dane_wejściowe_Wyniki!M151)*LCC_Dane_wejściowe_Wyniki!M87*(SUM(LCC_Dane_wejściowe_Wyniki!M34:M36))/LCC_Dane_wejściowe_Wyniki!M150),0)+IF(LCC_Dane_wejściowe_Wyniki!M91&gt;0,((LCC_Dane_wejściowe_Wyniki!M53+LCC_Dane_wejściowe_Wyniki!M159)*LCC_Dane_wejściowe_Wyniki!M91*(SUM(LCC_Dane_wejściowe_Wyniki!M39:M41))/LCC_Dane_wejściowe_Wyniki!M158),0)+IF(LCC_Dane_wejściowe_Wyniki!M95&gt;0,((LCC_Dane_wejściowe_Wyniki!M53+LCC_Dane_wejściowe_Wyniki!M167)*LCC_Dane_wejściowe_Wyniki!M95*(SUM(LCC_Dane_wejściowe_Wyniki!M44:M46))/LCC_Dane_wejściowe_Wyniki!M166),0),IF(LCC_Dane_wejściowe_Wyniki!M79&gt;0,((LCC_Dane_wejściowe_Wyniki!M136+LCC_Dane_wejściowe_Wyniki!M135)*LCC_Dane_wejściowe_Wyniki!M79*(SUM(LCC_Dane_wejściowe_Wyniki!M24:M26))/LCC_Dane_wejściowe_Wyniki!M134),0)+IF(LCC_Dane_wejściowe_Wyniki!M83&gt;0,((LCC_Dane_wejściowe_Wyniki!M144+LCC_Dane_wejściowe_Wyniki!M143)*LCC_Dane_wejściowe_Wyniki!M83*(SUM(LCC_Dane_wejściowe_Wyniki!M29:M31))/LCC_Dane_wejściowe_Wyniki!M142),0)+IF(LCC_Dane_wejściowe_Wyniki!M87&gt;0,((LCC_Dane_wejściowe_Wyniki!M152+LCC_Dane_wejściowe_Wyniki!M151)*LCC_Dane_wejściowe_Wyniki!M87*(SUM(LCC_Dane_wejściowe_Wyniki!M34:M36))/LCC_Dane_wejściowe_Wyniki!M150),0)+IF(LCC_Dane_wejściowe_Wyniki!M91&gt;0,((LCC_Dane_wejściowe_Wyniki!M160+LCC_Dane_wejściowe_Wyniki!M159)*LCC_Dane_wejściowe_Wyniki!M91*(SUM(LCC_Dane_wejściowe_Wyniki!M39:M41))/LCC_Dane_wejściowe_Wyniki!M158),0)+IF(LCC_Dane_wejściowe_Wyniki!M95&gt;0,((LCC_Dane_wejściowe_Wyniki!M168+LCC_Dane_wejściowe_Wyniki!M167)*LCC_Dane_wejściowe_Wyniki!M95*(SUM(LCC_Dane_wejściowe_Wyniki!M44:M46))/LCC_Dane_wejściowe_Wyniki!M166),0))</f>
        <v>0</v>
      </c>
      <c r="N21" s="123"/>
      <c r="O21" s="123">
        <f>IF(LCC_Dane_wejściowe_Wyniki!O49=Dane_referencyjne!$H$20,IF(LCC_Dane_wejściowe_Wyniki!O79&gt;0,((LCC_Dane_wejściowe_Wyniki!O53+LCC_Dane_wejściowe_Wyniki!O135)*LCC_Dane_wejściowe_Wyniki!O79*(SUM(LCC_Dane_wejściowe_Wyniki!O24:O26))/LCC_Dane_wejściowe_Wyniki!O134),0)+IF(LCC_Dane_wejściowe_Wyniki!O83&gt;0,((LCC_Dane_wejściowe_Wyniki!O53+LCC_Dane_wejściowe_Wyniki!O143)*LCC_Dane_wejściowe_Wyniki!O83*(SUM(LCC_Dane_wejściowe_Wyniki!O29:O31))/LCC_Dane_wejściowe_Wyniki!O142),0)+IF(LCC_Dane_wejściowe_Wyniki!O87&gt;0,((LCC_Dane_wejściowe_Wyniki!O53+LCC_Dane_wejściowe_Wyniki!O151)*LCC_Dane_wejściowe_Wyniki!O87*(SUM(LCC_Dane_wejściowe_Wyniki!O34:O36))/LCC_Dane_wejściowe_Wyniki!O150),0)+IF(LCC_Dane_wejściowe_Wyniki!O91&gt;0,((LCC_Dane_wejściowe_Wyniki!O53+LCC_Dane_wejściowe_Wyniki!O159)*LCC_Dane_wejściowe_Wyniki!O91*(SUM(LCC_Dane_wejściowe_Wyniki!O39:O41))/LCC_Dane_wejściowe_Wyniki!O158),0)+IF(LCC_Dane_wejściowe_Wyniki!O95&gt;0,((LCC_Dane_wejściowe_Wyniki!O53+LCC_Dane_wejściowe_Wyniki!O167)*LCC_Dane_wejściowe_Wyniki!O95*(SUM(LCC_Dane_wejściowe_Wyniki!O44:O46))/LCC_Dane_wejściowe_Wyniki!O166),0),IF(LCC_Dane_wejściowe_Wyniki!O79&gt;0,((LCC_Dane_wejściowe_Wyniki!O136+LCC_Dane_wejściowe_Wyniki!O135)*LCC_Dane_wejściowe_Wyniki!O79*(SUM(LCC_Dane_wejściowe_Wyniki!O24:O26))/LCC_Dane_wejściowe_Wyniki!O134),0)+IF(LCC_Dane_wejściowe_Wyniki!O83&gt;0,((LCC_Dane_wejściowe_Wyniki!O144+LCC_Dane_wejściowe_Wyniki!O143)*LCC_Dane_wejściowe_Wyniki!O83*(SUM(LCC_Dane_wejściowe_Wyniki!O29:O31))/LCC_Dane_wejściowe_Wyniki!O142),0)+IF(LCC_Dane_wejściowe_Wyniki!O87&gt;0,((LCC_Dane_wejściowe_Wyniki!O152+LCC_Dane_wejściowe_Wyniki!O151)*LCC_Dane_wejściowe_Wyniki!O87*(SUM(LCC_Dane_wejściowe_Wyniki!O34:O36))/LCC_Dane_wejściowe_Wyniki!O150),0)+IF(LCC_Dane_wejściowe_Wyniki!O91&gt;0,((LCC_Dane_wejściowe_Wyniki!O160+LCC_Dane_wejściowe_Wyniki!O159)*LCC_Dane_wejściowe_Wyniki!O91*(SUM(LCC_Dane_wejściowe_Wyniki!O39:O41))/LCC_Dane_wejściowe_Wyniki!O158),0)+IF(LCC_Dane_wejściowe_Wyniki!O95&gt;0,((LCC_Dane_wejściowe_Wyniki!O168+LCC_Dane_wejściowe_Wyniki!O167)*LCC_Dane_wejściowe_Wyniki!O95*(SUM(LCC_Dane_wejściowe_Wyniki!O44:O46))/LCC_Dane_wejściowe_Wyniki!O166),0))</f>
        <v>0</v>
      </c>
      <c r="P21" s="123"/>
      <c r="Q21" s="123">
        <f>IF(LCC_Dane_wejściowe_Wyniki!Q49=Dane_referencyjne!$H$20,IF(LCC_Dane_wejściowe_Wyniki!Q79&gt;0,((LCC_Dane_wejściowe_Wyniki!Q53+LCC_Dane_wejściowe_Wyniki!Q135)*LCC_Dane_wejściowe_Wyniki!Q79*(SUM(LCC_Dane_wejściowe_Wyniki!Q24:Q26))/LCC_Dane_wejściowe_Wyniki!Q134),0)+IF(LCC_Dane_wejściowe_Wyniki!Q83&gt;0,((LCC_Dane_wejściowe_Wyniki!Q53+LCC_Dane_wejściowe_Wyniki!Q143)*LCC_Dane_wejściowe_Wyniki!Q83*(SUM(LCC_Dane_wejściowe_Wyniki!Q29:Q31))/LCC_Dane_wejściowe_Wyniki!Q142),0)+IF(LCC_Dane_wejściowe_Wyniki!Q87&gt;0,((LCC_Dane_wejściowe_Wyniki!Q53+LCC_Dane_wejściowe_Wyniki!Q151)*LCC_Dane_wejściowe_Wyniki!Q87*(SUM(LCC_Dane_wejściowe_Wyniki!Q34:Q36))/LCC_Dane_wejściowe_Wyniki!Q150),0)+IF(LCC_Dane_wejściowe_Wyniki!Q91&gt;0,((LCC_Dane_wejściowe_Wyniki!Q53+LCC_Dane_wejściowe_Wyniki!Q159)*LCC_Dane_wejściowe_Wyniki!Q91*(SUM(LCC_Dane_wejściowe_Wyniki!Q39:Q41))/LCC_Dane_wejściowe_Wyniki!Q158),0)+IF(LCC_Dane_wejściowe_Wyniki!Q95&gt;0,((LCC_Dane_wejściowe_Wyniki!Q53+LCC_Dane_wejściowe_Wyniki!Q167)*LCC_Dane_wejściowe_Wyniki!Q95*(SUM(LCC_Dane_wejściowe_Wyniki!Q44:Q46))/LCC_Dane_wejściowe_Wyniki!Q166),0),IF(LCC_Dane_wejściowe_Wyniki!Q79&gt;0,((LCC_Dane_wejściowe_Wyniki!Q136+LCC_Dane_wejściowe_Wyniki!Q135)*LCC_Dane_wejściowe_Wyniki!Q79*(SUM(LCC_Dane_wejściowe_Wyniki!Q24:Q26))/LCC_Dane_wejściowe_Wyniki!Q134),0)+IF(LCC_Dane_wejściowe_Wyniki!Q83&gt;0,((LCC_Dane_wejściowe_Wyniki!Q144+LCC_Dane_wejściowe_Wyniki!Q143)*LCC_Dane_wejściowe_Wyniki!Q83*(SUM(LCC_Dane_wejściowe_Wyniki!Q29:Q31))/LCC_Dane_wejściowe_Wyniki!Q142),0)+IF(LCC_Dane_wejściowe_Wyniki!Q87&gt;0,((LCC_Dane_wejściowe_Wyniki!Q152+LCC_Dane_wejściowe_Wyniki!Q151)*LCC_Dane_wejściowe_Wyniki!Q87*(SUM(LCC_Dane_wejściowe_Wyniki!Q34:Q36))/LCC_Dane_wejściowe_Wyniki!Q150),0)+IF(LCC_Dane_wejściowe_Wyniki!Q91&gt;0,((LCC_Dane_wejściowe_Wyniki!Q160+LCC_Dane_wejściowe_Wyniki!Q159)*LCC_Dane_wejściowe_Wyniki!Q91*(SUM(LCC_Dane_wejściowe_Wyniki!Q39:Q41))/LCC_Dane_wejściowe_Wyniki!Q158),0)+IF(LCC_Dane_wejściowe_Wyniki!Q95&gt;0,((LCC_Dane_wejściowe_Wyniki!Q168+LCC_Dane_wejściowe_Wyniki!Q167)*LCC_Dane_wejściowe_Wyniki!Q95*(SUM(LCC_Dane_wejściowe_Wyniki!Q44:Q46))/LCC_Dane_wejściowe_Wyniki!Q166),0))</f>
        <v>0</v>
      </c>
      <c r="R21" s="123"/>
      <c r="S21" s="123">
        <f>IF(LCC_Dane_wejściowe_Wyniki!S49=Dane_referencyjne!$H$20,IF(LCC_Dane_wejściowe_Wyniki!S79&gt;0,((LCC_Dane_wejściowe_Wyniki!S53+LCC_Dane_wejściowe_Wyniki!S135)*LCC_Dane_wejściowe_Wyniki!S79*(SUM(LCC_Dane_wejściowe_Wyniki!S24:S26))/LCC_Dane_wejściowe_Wyniki!S134),0)+IF(LCC_Dane_wejściowe_Wyniki!S83&gt;0,((LCC_Dane_wejściowe_Wyniki!S53+LCC_Dane_wejściowe_Wyniki!S143)*LCC_Dane_wejściowe_Wyniki!S83*(SUM(LCC_Dane_wejściowe_Wyniki!S29:S31))/LCC_Dane_wejściowe_Wyniki!S142),0)+IF(LCC_Dane_wejściowe_Wyniki!S87&gt;0,((LCC_Dane_wejściowe_Wyniki!S53+LCC_Dane_wejściowe_Wyniki!S151)*LCC_Dane_wejściowe_Wyniki!S87*(SUM(LCC_Dane_wejściowe_Wyniki!S34:S36))/LCC_Dane_wejściowe_Wyniki!S150),0)+IF(LCC_Dane_wejściowe_Wyniki!S91&gt;0,((LCC_Dane_wejściowe_Wyniki!S53+LCC_Dane_wejściowe_Wyniki!S159)*LCC_Dane_wejściowe_Wyniki!S91*(SUM(LCC_Dane_wejściowe_Wyniki!S39:S41))/LCC_Dane_wejściowe_Wyniki!S158),0)+IF(LCC_Dane_wejściowe_Wyniki!S95&gt;0,((LCC_Dane_wejściowe_Wyniki!S53+LCC_Dane_wejściowe_Wyniki!S167)*LCC_Dane_wejściowe_Wyniki!S95*(SUM(LCC_Dane_wejściowe_Wyniki!S44:S46))/LCC_Dane_wejściowe_Wyniki!S166),0),IF(LCC_Dane_wejściowe_Wyniki!S79&gt;0,((LCC_Dane_wejściowe_Wyniki!S136+LCC_Dane_wejściowe_Wyniki!S135)*LCC_Dane_wejściowe_Wyniki!S79*(SUM(LCC_Dane_wejściowe_Wyniki!S24:S26))/LCC_Dane_wejściowe_Wyniki!S134),0)+IF(LCC_Dane_wejściowe_Wyniki!S83&gt;0,((LCC_Dane_wejściowe_Wyniki!S144+LCC_Dane_wejściowe_Wyniki!S143)*LCC_Dane_wejściowe_Wyniki!S83*(SUM(LCC_Dane_wejściowe_Wyniki!S29:S31))/LCC_Dane_wejściowe_Wyniki!S142),0)+IF(LCC_Dane_wejściowe_Wyniki!S87&gt;0,((LCC_Dane_wejściowe_Wyniki!S152+LCC_Dane_wejściowe_Wyniki!S151)*LCC_Dane_wejściowe_Wyniki!S87*(SUM(LCC_Dane_wejściowe_Wyniki!S34:S36))/LCC_Dane_wejściowe_Wyniki!S150),0)+IF(LCC_Dane_wejściowe_Wyniki!S91&gt;0,((LCC_Dane_wejściowe_Wyniki!S160+LCC_Dane_wejściowe_Wyniki!S159)*LCC_Dane_wejściowe_Wyniki!S91*(SUM(LCC_Dane_wejściowe_Wyniki!S39:S41))/LCC_Dane_wejściowe_Wyniki!S158),0)+IF(LCC_Dane_wejściowe_Wyniki!S95&gt;0,((LCC_Dane_wejściowe_Wyniki!S168+LCC_Dane_wejściowe_Wyniki!S167)*LCC_Dane_wejściowe_Wyniki!S95*(SUM(LCC_Dane_wejściowe_Wyniki!S44:S46))/LCC_Dane_wejściowe_Wyniki!S166),0))</f>
        <v>0</v>
      </c>
      <c r="T21" s="123"/>
      <c r="U21" s="123">
        <f>IF(LCC_Dane_wejściowe_Wyniki!U49=Dane_referencyjne!$H$20,IF(LCC_Dane_wejściowe_Wyniki!U79&gt;0,((LCC_Dane_wejściowe_Wyniki!U53+LCC_Dane_wejściowe_Wyniki!U135)*LCC_Dane_wejściowe_Wyniki!U79*(SUM(LCC_Dane_wejściowe_Wyniki!U24:U26))/LCC_Dane_wejściowe_Wyniki!U134),0)+IF(LCC_Dane_wejściowe_Wyniki!U83&gt;0,((LCC_Dane_wejściowe_Wyniki!U53+LCC_Dane_wejściowe_Wyniki!U143)*LCC_Dane_wejściowe_Wyniki!U83*(SUM(LCC_Dane_wejściowe_Wyniki!U29:U31))/LCC_Dane_wejściowe_Wyniki!U142),0)+IF(LCC_Dane_wejściowe_Wyniki!U87&gt;0,((LCC_Dane_wejściowe_Wyniki!U53+LCC_Dane_wejściowe_Wyniki!U151)*LCC_Dane_wejściowe_Wyniki!U87*(SUM(LCC_Dane_wejściowe_Wyniki!U34:U36))/LCC_Dane_wejściowe_Wyniki!U150),0)+IF(LCC_Dane_wejściowe_Wyniki!U91&gt;0,((LCC_Dane_wejściowe_Wyniki!U53+LCC_Dane_wejściowe_Wyniki!U159)*LCC_Dane_wejściowe_Wyniki!U91*(SUM(LCC_Dane_wejściowe_Wyniki!U39:U41))/LCC_Dane_wejściowe_Wyniki!U158),0)+IF(LCC_Dane_wejściowe_Wyniki!U95&gt;0,((LCC_Dane_wejściowe_Wyniki!U53+LCC_Dane_wejściowe_Wyniki!U167)*LCC_Dane_wejściowe_Wyniki!U95*(SUM(LCC_Dane_wejściowe_Wyniki!U44:U46))/LCC_Dane_wejściowe_Wyniki!U166),0),IF(LCC_Dane_wejściowe_Wyniki!U79&gt;0,((LCC_Dane_wejściowe_Wyniki!U136+LCC_Dane_wejściowe_Wyniki!U135)*LCC_Dane_wejściowe_Wyniki!U79*(SUM(LCC_Dane_wejściowe_Wyniki!U24:U26))/LCC_Dane_wejściowe_Wyniki!U134),0)+IF(LCC_Dane_wejściowe_Wyniki!U83&gt;0,((LCC_Dane_wejściowe_Wyniki!U144+LCC_Dane_wejściowe_Wyniki!U143)*LCC_Dane_wejściowe_Wyniki!U83*(SUM(LCC_Dane_wejściowe_Wyniki!U29:U31))/LCC_Dane_wejściowe_Wyniki!U142),0)+IF(LCC_Dane_wejściowe_Wyniki!U87&gt;0,((LCC_Dane_wejściowe_Wyniki!U152+LCC_Dane_wejściowe_Wyniki!U151)*LCC_Dane_wejściowe_Wyniki!U87*(SUM(LCC_Dane_wejściowe_Wyniki!U34:U36))/LCC_Dane_wejściowe_Wyniki!U150),0)+IF(LCC_Dane_wejściowe_Wyniki!U91&gt;0,((LCC_Dane_wejściowe_Wyniki!U160+LCC_Dane_wejściowe_Wyniki!U159)*LCC_Dane_wejściowe_Wyniki!U91*(SUM(LCC_Dane_wejściowe_Wyniki!U39:U41))/LCC_Dane_wejściowe_Wyniki!U158),0)+IF(LCC_Dane_wejściowe_Wyniki!U95&gt;0,((LCC_Dane_wejściowe_Wyniki!U168+LCC_Dane_wejściowe_Wyniki!U167)*LCC_Dane_wejściowe_Wyniki!U95*(SUM(LCC_Dane_wejściowe_Wyniki!U44:U46))/LCC_Dane_wejściowe_Wyniki!U166),0))</f>
        <v>0</v>
      </c>
      <c r="V21" s="123"/>
      <c r="W21" s="123">
        <f>IF(LCC_Dane_wejściowe_Wyniki!W49=Dane_referencyjne!$H$20,IF(LCC_Dane_wejściowe_Wyniki!W79&gt;0,((LCC_Dane_wejściowe_Wyniki!W53+LCC_Dane_wejściowe_Wyniki!W135)*LCC_Dane_wejściowe_Wyniki!W79*(SUM(LCC_Dane_wejściowe_Wyniki!W24:W26))/LCC_Dane_wejściowe_Wyniki!W134),0)+IF(LCC_Dane_wejściowe_Wyniki!W83&gt;0,((LCC_Dane_wejściowe_Wyniki!W53+LCC_Dane_wejściowe_Wyniki!W143)*LCC_Dane_wejściowe_Wyniki!W83*(SUM(LCC_Dane_wejściowe_Wyniki!W29:W31))/LCC_Dane_wejściowe_Wyniki!W142),0)+IF(LCC_Dane_wejściowe_Wyniki!W87&gt;0,((LCC_Dane_wejściowe_Wyniki!W53+LCC_Dane_wejściowe_Wyniki!W151)*LCC_Dane_wejściowe_Wyniki!W87*(SUM(LCC_Dane_wejściowe_Wyniki!W34:W36))/LCC_Dane_wejściowe_Wyniki!W150),0)+IF(LCC_Dane_wejściowe_Wyniki!W91&gt;0,((LCC_Dane_wejściowe_Wyniki!W53+LCC_Dane_wejściowe_Wyniki!W159)*LCC_Dane_wejściowe_Wyniki!W91*(SUM(LCC_Dane_wejściowe_Wyniki!W39:W41))/LCC_Dane_wejściowe_Wyniki!W158),0)+IF(LCC_Dane_wejściowe_Wyniki!W95&gt;0,((LCC_Dane_wejściowe_Wyniki!W53+LCC_Dane_wejściowe_Wyniki!W167)*LCC_Dane_wejściowe_Wyniki!W95*(SUM(LCC_Dane_wejściowe_Wyniki!W44:W46))/LCC_Dane_wejściowe_Wyniki!W166),0),IF(LCC_Dane_wejściowe_Wyniki!W79&gt;0,((LCC_Dane_wejściowe_Wyniki!W136+LCC_Dane_wejściowe_Wyniki!W135)*LCC_Dane_wejściowe_Wyniki!W79*(SUM(LCC_Dane_wejściowe_Wyniki!W24:W26))/LCC_Dane_wejściowe_Wyniki!W134),0)+IF(LCC_Dane_wejściowe_Wyniki!W83&gt;0,((LCC_Dane_wejściowe_Wyniki!W144+LCC_Dane_wejściowe_Wyniki!W143)*LCC_Dane_wejściowe_Wyniki!W83*(SUM(LCC_Dane_wejściowe_Wyniki!W29:W31))/LCC_Dane_wejściowe_Wyniki!W142),0)+IF(LCC_Dane_wejściowe_Wyniki!W87&gt;0,((LCC_Dane_wejściowe_Wyniki!W152+LCC_Dane_wejściowe_Wyniki!W151)*LCC_Dane_wejściowe_Wyniki!W87*(SUM(LCC_Dane_wejściowe_Wyniki!W34:W36))/LCC_Dane_wejściowe_Wyniki!W150),0)+IF(LCC_Dane_wejściowe_Wyniki!W91&gt;0,((LCC_Dane_wejściowe_Wyniki!W160+LCC_Dane_wejściowe_Wyniki!W159)*LCC_Dane_wejściowe_Wyniki!W91*(SUM(LCC_Dane_wejściowe_Wyniki!W39:W41))/LCC_Dane_wejściowe_Wyniki!W158),0)+IF(LCC_Dane_wejściowe_Wyniki!W95&gt;0,((LCC_Dane_wejściowe_Wyniki!W168+LCC_Dane_wejściowe_Wyniki!W167)*LCC_Dane_wejściowe_Wyniki!W95*(SUM(LCC_Dane_wejściowe_Wyniki!W44:W46))/LCC_Dane_wejściowe_Wyniki!W166),0))</f>
        <v>0</v>
      </c>
    </row>
    <row r="22" spans="1:23" s="111" customFormat="1" ht="30" customHeight="1" x14ac:dyDescent="0.2">
      <c r="A22" s="258"/>
      <c r="C22" s="294" t="s">
        <v>368</v>
      </c>
      <c r="D22" s="122" t="s">
        <v>80</v>
      </c>
      <c r="E22" s="123">
        <f>IF(LCC_Dane_wejściowe_Wyniki!E49=Dane_referencyjne!$H$20,LCC_Dane_wejściowe_Wyniki!E54+LCC_Dane_wejściowe_Wyniki!E170,LCC_Dane_wejściowe_Wyniki!E170)</f>
        <v>0</v>
      </c>
      <c r="F22" s="123"/>
      <c r="G22" s="123">
        <f>IF(LCC_Dane_wejściowe_Wyniki!G49=Dane_referencyjne!$H$20,LCC_Dane_wejściowe_Wyniki!G54+LCC_Dane_wejściowe_Wyniki!G170,LCC_Dane_wejściowe_Wyniki!G170)</f>
        <v>0</v>
      </c>
      <c r="H22" s="123"/>
      <c r="I22" s="123">
        <f>IF(LCC_Dane_wejściowe_Wyniki!I49=Dane_referencyjne!$H$20,LCC_Dane_wejściowe_Wyniki!I54+LCC_Dane_wejściowe_Wyniki!I170,LCC_Dane_wejściowe_Wyniki!I170)</f>
        <v>0</v>
      </c>
      <c r="J22" s="123"/>
      <c r="K22" s="123">
        <f>IF(LCC_Dane_wejściowe_Wyniki!K49=Dane_referencyjne!$H$20,LCC_Dane_wejściowe_Wyniki!K54+LCC_Dane_wejściowe_Wyniki!K170,LCC_Dane_wejściowe_Wyniki!K170)</f>
        <v>0</v>
      </c>
      <c r="L22" s="123"/>
      <c r="M22" s="123">
        <f>IF(LCC_Dane_wejściowe_Wyniki!M49=Dane_referencyjne!$H$20,LCC_Dane_wejściowe_Wyniki!M54+LCC_Dane_wejściowe_Wyniki!M170,LCC_Dane_wejściowe_Wyniki!M170)</f>
        <v>0</v>
      </c>
      <c r="N22" s="123"/>
      <c r="O22" s="123">
        <f>IF(LCC_Dane_wejściowe_Wyniki!O49=Dane_referencyjne!$H$20,LCC_Dane_wejściowe_Wyniki!O54+LCC_Dane_wejściowe_Wyniki!O170,LCC_Dane_wejściowe_Wyniki!O170)</f>
        <v>0</v>
      </c>
      <c r="P22" s="123"/>
      <c r="Q22" s="123">
        <f>IF(LCC_Dane_wejściowe_Wyniki!Q49=Dane_referencyjne!$H$20,LCC_Dane_wejściowe_Wyniki!Q54+LCC_Dane_wejściowe_Wyniki!Q170,LCC_Dane_wejściowe_Wyniki!Q170)</f>
        <v>0</v>
      </c>
      <c r="R22" s="123"/>
      <c r="S22" s="123">
        <f>IF(LCC_Dane_wejściowe_Wyniki!S49=Dane_referencyjne!$H$20,LCC_Dane_wejściowe_Wyniki!S54+LCC_Dane_wejściowe_Wyniki!S170,LCC_Dane_wejściowe_Wyniki!S170)</f>
        <v>0</v>
      </c>
      <c r="T22" s="123"/>
      <c r="U22" s="123">
        <f>IF(LCC_Dane_wejściowe_Wyniki!U49=Dane_referencyjne!$H$20,LCC_Dane_wejściowe_Wyniki!U54+LCC_Dane_wejściowe_Wyniki!U170,LCC_Dane_wejściowe_Wyniki!U170)</f>
        <v>0</v>
      </c>
      <c r="V22" s="123"/>
      <c r="W22" s="123">
        <f>IF(LCC_Dane_wejściowe_Wyniki!W49=Dane_referencyjne!$H$20,LCC_Dane_wejściowe_Wyniki!W54+LCC_Dane_wejściowe_Wyniki!W170,LCC_Dane_wejściowe_Wyniki!W170)</f>
        <v>0</v>
      </c>
    </row>
    <row r="23" spans="1:23" s="111" customFormat="1" ht="30" customHeight="1" x14ac:dyDescent="0.2">
      <c r="A23" s="258"/>
      <c r="C23" s="295" t="s">
        <v>369</v>
      </c>
      <c r="D23" s="122" t="s">
        <v>80</v>
      </c>
      <c r="E23" s="123">
        <f>SUM(E20:E22)</f>
        <v>0</v>
      </c>
      <c r="F23" s="123"/>
      <c r="G23" s="123">
        <f>SUM(G20:G22)</f>
        <v>0</v>
      </c>
      <c r="H23" s="123"/>
      <c r="I23" s="123">
        <f>SUM(I20:I22)</f>
        <v>0</v>
      </c>
      <c r="J23" s="123"/>
      <c r="K23" s="123">
        <f>SUM(K20:K22)</f>
        <v>0</v>
      </c>
      <c r="L23" s="123"/>
      <c r="M23" s="123">
        <f>SUM(M20:M22)</f>
        <v>0</v>
      </c>
      <c r="N23" s="123"/>
      <c r="O23" s="123">
        <f>SUM(O20:O22)</f>
        <v>0</v>
      </c>
      <c r="P23" s="123"/>
      <c r="Q23" s="123">
        <f>SUM(Q20:Q22)</f>
        <v>0</v>
      </c>
      <c r="R23" s="123"/>
      <c r="S23" s="123">
        <f>SUM(S20:S22)</f>
        <v>0</v>
      </c>
      <c r="T23" s="123"/>
      <c r="U23" s="123">
        <f>SUM(U20:U22)</f>
        <v>0</v>
      </c>
      <c r="V23" s="123"/>
      <c r="W23" s="123">
        <f>SUM(W20:W22)</f>
        <v>0</v>
      </c>
    </row>
    <row r="24" spans="1:23" s="111" customFormat="1" ht="35.1" customHeight="1" x14ac:dyDescent="0.2">
      <c r="A24" s="258"/>
      <c r="C24" s="295" t="s">
        <v>370</v>
      </c>
      <c r="D24" s="122" t="s">
        <v>83</v>
      </c>
      <c r="E24" s="123">
        <f>E23*$E$5</f>
        <v>0</v>
      </c>
      <c r="F24" s="123"/>
      <c r="G24" s="123">
        <f>G23*$E$5</f>
        <v>0</v>
      </c>
      <c r="H24" s="123"/>
      <c r="I24" s="123">
        <f>I23*$E$5</f>
        <v>0</v>
      </c>
      <c r="J24" s="123"/>
      <c r="K24" s="123">
        <f>K23*$E$5</f>
        <v>0</v>
      </c>
      <c r="L24" s="123"/>
      <c r="M24" s="123">
        <f>M23*$E$5</f>
        <v>0</v>
      </c>
      <c r="N24" s="123"/>
      <c r="O24" s="123">
        <f>O23*$E$5</f>
        <v>0</v>
      </c>
      <c r="P24" s="123"/>
      <c r="Q24" s="123">
        <f>Q23*$E$5</f>
        <v>0</v>
      </c>
      <c r="R24" s="123"/>
      <c r="S24" s="123">
        <f>S23*$E$5</f>
        <v>0</v>
      </c>
      <c r="T24" s="123"/>
      <c r="U24" s="123">
        <f>U23*$E$5</f>
        <v>0</v>
      </c>
      <c r="V24" s="123"/>
      <c r="W24" s="123">
        <f>W23*$E$5</f>
        <v>0</v>
      </c>
    </row>
    <row r="25" spans="1:23" s="111" customFormat="1" ht="35.1" customHeight="1" x14ac:dyDescent="0.2">
      <c r="A25" s="258"/>
      <c r="C25" s="295" t="s">
        <v>400</v>
      </c>
      <c r="D25" s="122" t="str">
        <f>LCC_Dane_wejściowe_Wyniki!E$12</f>
        <v/>
      </c>
      <c r="E25" s="123">
        <f>IF(LCC_Dane_wejściowe_Wyniki!E8&gt;0,E24*LCC_Dane_wejściowe_Wyniki!E8,E24*LCC_Dane_wejściowe_Wyniki!E75)</f>
        <v>0</v>
      </c>
      <c r="F25" s="123"/>
      <c r="G25" s="123">
        <f>IF(LCC_Dane_wejściowe_Wyniki!G8&gt;0,G24*LCC_Dane_wejściowe_Wyniki!G8,G24*LCC_Dane_wejściowe_Wyniki!G75)</f>
        <v>0</v>
      </c>
      <c r="H25" s="123"/>
      <c r="I25" s="123">
        <f>IF(LCC_Dane_wejściowe_Wyniki!I8&gt;0,I24*LCC_Dane_wejściowe_Wyniki!I8,I24*LCC_Dane_wejściowe_Wyniki!I75)</f>
        <v>0</v>
      </c>
      <c r="J25" s="123"/>
      <c r="K25" s="123">
        <f>IF(LCC_Dane_wejściowe_Wyniki!K8&gt;0,K24*LCC_Dane_wejściowe_Wyniki!K8,K24*LCC_Dane_wejściowe_Wyniki!K75)</f>
        <v>0</v>
      </c>
      <c r="L25" s="123"/>
      <c r="M25" s="123">
        <f>IF(LCC_Dane_wejściowe_Wyniki!M8&gt;0,M24*LCC_Dane_wejściowe_Wyniki!M8,M24*LCC_Dane_wejściowe_Wyniki!M75)</f>
        <v>0</v>
      </c>
      <c r="N25" s="123"/>
      <c r="O25" s="123">
        <f>IF(LCC_Dane_wejściowe_Wyniki!O8&gt;0,O24*LCC_Dane_wejściowe_Wyniki!O8,O24*LCC_Dane_wejściowe_Wyniki!O75)</f>
        <v>0</v>
      </c>
      <c r="P25" s="123"/>
      <c r="Q25" s="123">
        <f>IF(LCC_Dane_wejściowe_Wyniki!Q8&gt;0,Q24*LCC_Dane_wejściowe_Wyniki!Q8,Q24*LCC_Dane_wejściowe_Wyniki!Q75)</f>
        <v>0</v>
      </c>
      <c r="R25" s="123"/>
      <c r="S25" s="123">
        <f>IF(LCC_Dane_wejściowe_Wyniki!S8&gt;0,S24*LCC_Dane_wejściowe_Wyniki!S8,S24*LCC_Dane_wejściowe_Wyniki!S75)</f>
        <v>0</v>
      </c>
      <c r="T25" s="123"/>
      <c r="U25" s="123">
        <f>IF(LCC_Dane_wejściowe_Wyniki!U8&gt;0,U24*LCC_Dane_wejściowe_Wyniki!U8,U24*LCC_Dane_wejściowe_Wyniki!U75)</f>
        <v>0</v>
      </c>
      <c r="V25" s="123"/>
      <c r="W25" s="123">
        <f>IF(LCC_Dane_wejściowe_Wyniki!W8&gt;0,W24*LCC_Dane_wejściowe_Wyniki!W8,W24*LCC_Dane_wejściowe_Wyniki!W75)</f>
        <v>0</v>
      </c>
    </row>
    <row r="26" spans="1:23" s="111" customFormat="1" ht="35.1" customHeight="1" x14ac:dyDescent="0.2">
      <c r="A26" s="258"/>
      <c r="C26" s="294" t="s">
        <v>371</v>
      </c>
      <c r="D26" s="122" t="s">
        <v>83</v>
      </c>
      <c r="E26" s="123">
        <f>IF(LCC_Dane_wejściowe_Wyniki!E79&gt;0,IF(LCC_Dane_wejściowe_Wyniki!E130&lt;LCC_Dane_wejściowe_Wyniki!E13,IF(LCC_Dane_wejściowe_Wyniki!E49=Dane_referencyjne!$H$20,(LCC_Dane_wejściowe_Wyniki!E51+LCC_Dane_wejściowe_Wyniki!E80)*LCC_Dane_wejściowe_Wyniki!E79*1/(1+LCC_Dane_wejściowe_Wyniki!E14)^LCC_Dane_wejściowe_Wyniki!E130,(LCC_Dane_wejściowe_Wyniki!E81+LCC_Dane_wejściowe_Wyniki!E80)*LCC_Dane_wejściowe_Wyniki!E79*1/(1+LCC_Dane_wejściowe_Wyniki!E14)^LCC_Dane_wejściowe_Wyniki!E130),0),0)+IF(LCC_Dane_wejściowe_Wyniki!E83&gt;0,IF(LCC_Dane_wejściowe_Wyniki!E138&lt;LCC_Dane_wejściowe_Wyniki!E13,IF(LCC_Dane_wejściowe_Wyniki!E49=Dane_referencyjne!$H$20,(LCC_Dane_wejściowe_Wyniki!E51+LCC_Dane_wejściowe_Wyniki!E84)*LCC_Dane_wejściowe_Wyniki!E83*1/(1+LCC_Dane_wejściowe_Wyniki!E14)^LCC_Dane_wejściowe_Wyniki!E138,(LCC_Dane_wejściowe_Wyniki!E85+LCC_Dane_wejściowe_Wyniki!E84)*LCC_Dane_wejściowe_Wyniki!E83*1/(1+LCC_Dane_wejściowe_Wyniki!E14)^LCC_Dane_wejściowe_Wyniki!E138),0),0)+IF(LCC_Dane_wejściowe_Wyniki!E87&gt;0,IF(LCC_Dane_wejściowe_Wyniki!E146&lt;LCC_Dane_wejściowe_Wyniki!E13,IF(LCC_Dane_wejściowe_Wyniki!E49=Dane_referencyjne!$H$20,(LCC_Dane_wejściowe_Wyniki!E51+LCC_Dane_wejściowe_Wyniki!E88)*LCC_Dane_wejściowe_Wyniki!E87*1/(1+LCC_Dane_wejściowe_Wyniki!E14)^LCC_Dane_wejściowe_Wyniki!E146,(LCC_Dane_wejściowe_Wyniki!E89+LCC_Dane_wejściowe_Wyniki!E88)*LCC_Dane_wejściowe_Wyniki!E87*1/(1+LCC_Dane_wejściowe_Wyniki!E14)^LCC_Dane_wejściowe_Wyniki!E146),0),0)+IF(LCC_Dane_wejściowe_Wyniki!E91&gt;0,IF(LCC_Dane_wejściowe_Wyniki!E154&lt;LCC_Dane_wejściowe_Wyniki!E13,IF(LCC_Dane_wejściowe_Wyniki!E49=Dane_referencyjne!$H$20,(LCC_Dane_wejściowe_Wyniki!E51+LCC_Dane_wejściowe_Wyniki!E92)*LCC_Dane_wejściowe_Wyniki!E91*1/(1+LCC_Dane_wejściowe_Wyniki!E14)^LCC_Dane_wejściowe_Wyniki!E154,(LCC_Dane_wejściowe_Wyniki!E93+LCC_Dane_wejściowe_Wyniki!E92)*LCC_Dane_wejściowe_Wyniki!E91*1/(1+LCC_Dane_wejściowe_Wyniki!E14)^LCC_Dane_wejściowe_Wyniki!E154),0),0)+IF(LCC_Dane_wejściowe_Wyniki!E95&gt;0,IF(LCC_Dane_wejściowe_Wyniki!E162&lt;LCC_Dane_wejściowe_Wyniki!E13,IF(LCC_Dane_wejściowe_Wyniki!E49=Dane_referencyjne!$H$20,(LCC_Dane_wejściowe_Wyniki!E51+LCC_Dane_wejściowe_Wyniki!E96)*LCC_Dane_wejściowe_Wyniki!E95*1/(1+LCC_Dane_wejściowe_Wyniki!E14)^LCC_Dane_wejściowe_Wyniki!E162,(LCC_Dane_wejściowe_Wyniki!E97+LCC_Dane_wejściowe_Wyniki!E96)*LCC_Dane_wejściowe_Wyniki!E95*1/(1+LCC_Dane_wejściowe_Wyniki!E14)^LCC_Dane_wejściowe_Wyniki!E162),0),0)</f>
        <v>0</v>
      </c>
      <c r="F26" s="123"/>
      <c r="G26" s="123">
        <f>IF(LCC_Dane_wejściowe_Wyniki!G79&gt;0,IF(LCC_Dane_wejściowe_Wyniki!G130&lt;LCC_Dane_wejściowe_Wyniki!G13,IF(LCC_Dane_wejściowe_Wyniki!G49=Dane_referencyjne!$H$20,(LCC_Dane_wejściowe_Wyniki!G51+LCC_Dane_wejściowe_Wyniki!G80)*LCC_Dane_wejściowe_Wyniki!G79*1/(1+LCC_Dane_wejściowe_Wyniki!G14)^LCC_Dane_wejściowe_Wyniki!G130,(LCC_Dane_wejściowe_Wyniki!G81+LCC_Dane_wejściowe_Wyniki!G80)*LCC_Dane_wejściowe_Wyniki!G79*1/(1+LCC_Dane_wejściowe_Wyniki!G14)^LCC_Dane_wejściowe_Wyniki!G130),0),0)+IF(LCC_Dane_wejściowe_Wyniki!G83&gt;0,IF(LCC_Dane_wejściowe_Wyniki!G138&lt;LCC_Dane_wejściowe_Wyniki!G13,IF(LCC_Dane_wejściowe_Wyniki!G49=Dane_referencyjne!$H$20,(LCC_Dane_wejściowe_Wyniki!G51+LCC_Dane_wejściowe_Wyniki!G84)*LCC_Dane_wejściowe_Wyniki!G83*1/(1+LCC_Dane_wejściowe_Wyniki!G14)^LCC_Dane_wejściowe_Wyniki!G138,(LCC_Dane_wejściowe_Wyniki!G85+LCC_Dane_wejściowe_Wyniki!G84)*LCC_Dane_wejściowe_Wyniki!G83*1/(1+LCC_Dane_wejściowe_Wyniki!G14)^LCC_Dane_wejściowe_Wyniki!G138),0),0)+IF(LCC_Dane_wejściowe_Wyniki!G87&gt;0,IF(LCC_Dane_wejściowe_Wyniki!G146&lt;LCC_Dane_wejściowe_Wyniki!G13,IF(LCC_Dane_wejściowe_Wyniki!G49=Dane_referencyjne!$H$20,(LCC_Dane_wejściowe_Wyniki!G51+LCC_Dane_wejściowe_Wyniki!G88)*LCC_Dane_wejściowe_Wyniki!G87*1/(1+LCC_Dane_wejściowe_Wyniki!G14)^LCC_Dane_wejściowe_Wyniki!G146,(LCC_Dane_wejściowe_Wyniki!G89+LCC_Dane_wejściowe_Wyniki!G88)*LCC_Dane_wejściowe_Wyniki!G87*1/(1+LCC_Dane_wejściowe_Wyniki!G14)^LCC_Dane_wejściowe_Wyniki!G146),0),0)+IF(LCC_Dane_wejściowe_Wyniki!G91&gt;0,IF(LCC_Dane_wejściowe_Wyniki!G154&lt;LCC_Dane_wejściowe_Wyniki!G13,IF(LCC_Dane_wejściowe_Wyniki!G49=Dane_referencyjne!$H$20,(LCC_Dane_wejściowe_Wyniki!G51+LCC_Dane_wejściowe_Wyniki!G92)*LCC_Dane_wejściowe_Wyniki!G91*1/(1+LCC_Dane_wejściowe_Wyniki!G14)^LCC_Dane_wejściowe_Wyniki!G154,(LCC_Dane_wejściowe_Wyniki!G93+LCC_Dane_wejściowe_Wyniki!G92)*LCC_Dane_wejściowe_Wyniki!G91*1/(1+LCC_Dane_wejściowe_Wyniki!G14)^LCC_Dane_wejściowe_Wyniki!G154),0),0)+IF(LCC_Dane_wejściowe_Wyniki!G95&gt;0,IF(LCC_Dane_wejściowe_Wyniki!G162&lt;LCC_Dane_wejściowe_Wyniki!G13,IF(LCC_Dane_wejściowe_Wyniki!G49=Dane_referencyjne!$H$20,(LCC_Dane_wejściowe_Wyniki!G51+LCC_Dane_wejściowe_Wyniki!G96)*LCC_Dane_wejściowe_Wyniki!G95*1/(1+LCC_Dane_wejściowe_Wyniki!G14)^LCC_Dane_wejściowe_Wyniki!G162,(LCC_Dane_wejściowe_Wyniki!G97+LCC_Dane_wejściowe_Wyniki!G96)*LCC_Dane_wejściowe_Wyniki!G95*1/(1+LCC_Dane_wejściowe_Wyniki!G14)^LCC_Dane_wejściowe_Wyniki!G162),0),0)</f>
        <v>0</v>
      </c>
      <c r="H26" s="123"/>
      <c r="I26" s="123">
        <f>IF(LCC_Dane_wejściowe_Wyniki!I79&gt;0,IF(LCC_Dane_wejściowe_Wyniki!I130&lt;LCC_Dane_wejściowe_Wyniki!I13,IF(LCC_Dane_wejściowe_Wyniki!I49=Dane_referencyjne!$H$20,(LCC_Dane_wejściowe_Wyniki!I51+LCC_Dane_wejściowe_Wyniki!I80)*LCC_Dane_wejściowe_Wyniki!I79*1/(1+LCC_Dane_wejściowe_Wyniki!I14)^LCC_Dane_wejściowe_Wyniki!I130,(LCC_Dane_wejściowe_Wyniki!I81+LCC_Dane_wejściowe_Wyniki!I80)*LCC_Dane_wejściowe_Wyniki!I79*1/(1+LCC_Dane_wejściowe_Wyniki!I14)^LCC_Dane_wejściowe_Wyniki!I130),0),0)+IF(LCC_Dane_wejściowe_Wyniki!I83&gt;0,IF(LCC_Dane_wejściowe_Wyniki!I138&lt;LCC_Dane_wejściowe_Wyniki!I13,IF(LCC_Dane_wejściowe_Wyniki!I49=Dane_referencyjne!$H$20,(LCC_Dane_wejściowe_Wyniki!I51+LCC_Dane_wejściowe_Wyniki!I84)*LCC_Dane_wejściowe_Wyniki!I83*1/(1+LCC_Dane_wejściowe_Wyniki!I14)^LCC_Dane_wejściowe_Wyniki!I138,(LCC_Dane_wejściowe_Wyniki!I85+LCC_Dane_wejściowe_Wyniki!I84)*LCC_Dane_wejściowe_Wyniki!I83*1/(1+LCC_Dane_wejściowe_Wyniki!I14)^LCC_Dane_wejściowe_Wyniki!I138),0),0)+IF(LCC_Dane_wejściowe_Wyniki!I87&gt;0,IF(LCC_Dane_wejściowe_Wyniki!I146&lt;LCC_Dane_wejściowe_Wyniki!I13,IF(LCC_Dane_wejściowe_Wyniki!I49=Dane_referencyjne!$H$20,(LCC_Dane_wejściowe_Wyniki!I51+LCC_Dane_wejściowe_Wyniki!I88)*LCC_Dane_wejściowe_Wyniki!I87*1/(1+LCC_Dane_wejściowe_Wyniki!I14)^LCC_Dane_wejściowe_Wyniki!I146,(LCC_Dane_wejściowe_Wyniki!I89+LCC_Dane_wejściowe_Wyniki!I88)*LCC_Dane_wejściowe_Wyniki!I87*1/(1+LCC_Dane_wejściowe_Wyniki!I14)^LCC_Dane_wejściowe_Wyniki!I146),0),0)+IF(LCC_Dane_wejściowe_Wyniki!I91&gt;0,IF(LCC_Dane_wejściowe_Wyniki!I154&lt;LCC_Dane_wejściowe_Wyniki!I13,IF(LCC_Dane_wejściowe_Wyniki!I49=Dane_referencyjne!$H$20,(LCC_Dane_wejściowe_Wyniki!I51+LCC_Dane_wejściowe_Wyniki!I92)*LCC_Dane_wejściowe_Wyniki!I91*1/(1+LCC_Dane_wejściowe_Wyniki!I14)^LCC_Dane_wejściowe_Wyniki!I154,(LCC_Dane_wejściowe_Wyniki!I93+LCC_Dane_wejściowe_Wyniki!I92)*LCC_Dane_wejściowe_Wyniki!I91*1/(1+LCC_Dane_wejściowe_Wyniki!I14)^LCC_Dane_wejściowe_Wyniki!I154),0),0)+IF(LCC_Dane_wejściowe_Wyniki!I95&gt;0,IF(LCC_Dane_wejściowe_Wyniki!I162&lt;LCC_Dane_wejściowe_Wyniki!I13,IF(LCC_Dane_wejściowe_Wyniki!I49=Dane_referencyjne!$H$20,(LCC_Dane_wejściowe_Wyniki!I51+LCC_Dane_wejściowe_Wyniki!I96)*LCC_Dane_wejściowe_Wyniki!I95*1/(1+LCC_Dane_wejściowe_Wyniki!I14)^LCC_Dane_wejściowe_Wyniki!I162,(LCC_Dane_wejściowe_Wyniki!I97+LCC_Dane_wejściowe_Wyniki!I96)*LCC_Dane_wejściowe_Wyniki!I95*1/(1+LCC_Dane_wejściowe_Wyniki!I14)^LCC_Dane_wejściowe_Wyniki!I162),0),0)</f>
        <v>0</v>
      </c>
      <c r="J26" s="123"/>
      <c r="K26" s="123">
        <f>IF(LCC_Dane_wejściowe_Wyniki!K79&gt;0,IF(LCC_Dane_wejściowe_Wyniki!K130&lt;LCC_Dane_wejściowe_Wyniki!K13,IF(LCC_Dane_wejściowe_Wyniki!K49=Dane_referencyjne!$H$20,(LCC_Dane_wejściowe_Wyniki!K51+LCC_Dane_wejściowe_Wyniki!K80)*LCC_Dane_wejściowe_Wyniki!K79*1/(1+LCC_Dane_wejściowe_Wyniki!K14)^LCC_Dane_wejściowe_Wyniki!K130,(LCC_Dane_wejściowe_Wyniki!K81+LCC_Dane_wejściowe_Wyniki!K80)*LCC_Dane_wejściowe_Wyniki!K79*1/(1+LCC_Dane_wejściowe_Wyniki!K14)^LCC_Dane_wejściowe_Wyniki!K130),0),0)+IF(LCC_Dane_wejściowe_Wyniki!K83&gt;0,IF(LCC_Dane_wejściowe_Wyniki!K138&lt;LCC_Dane_wejściowe_Wyniki!K13,IF(LCC_Dane_wejściowe_Wyniki!K49=Dane_referencyjne!$H$20,(LCC_Dane_wejściowe_Wyniki!K51+LCC_Dane_wejściowe_Wyniki!K84)*LCC_Dane_wejściowe_Wyniki!K83*1/(1+LCC_Dane_wejściowe_Wyniki!K14)^LCC_Dane_wejściowe_Wyniki!K138,(LCC_Dane_wejściowe_Wyniki!K85+LCC_Dane_wejściowe_Wyniki!K84)*LCC_Dane_wejściowe_Wyniki!K83*1/(1+LCC_Dane_wejściowe_Wyniki!K14)^LCC_Dane_wejściowe_Wyniki!K138),0),0)+IF(LCC_Dane_wejściowe_Wyniki!K87&gt;0,IF(LCC_Dane_wejściowe_Wyniki!K146&lt;LCC_Dane_wejściowe_Wyniki!K13,IF(LCC_Dane_wejściowe_Wyniki!K49=Dane_referencyjne!$H$20,(LCC_Dane_wejściowe_Wyniki!K51+LCC_Dane_wejściowe_Wyniki!K88)*LCC_Dane_wejściowe_Wyniki!K87*1/(1+LCC_Dane_wejściowe_Wyniki!K14)^LCC_Dane_wejściowe_Wyniki!K146,(LCC_Dane_wejściowe_Wyniki!K89+LCC_Dane_wejściowe_Wyniki!K88)*LCC_Dane_wejściowe_Wyniki!K87*1/(1+LCC_Dane_wejściowe_Wyniki!K14)^LCC_Dane_wejściowe_Wyniki!K146),0),0)+IF(LCC_Dane_wejściowe_Wyniki!K91&gt;0,IF(LCC_Dane_wejściowe_Wyniki!K154&lt;LCC_Dane_wejściowe_Wyniki!K13,IF(LCC_Dane_wejściowe_Wyniki!K49=Dane_referencyjne!$H$20,(LCC_Dane_wejściowe_Wyniki!K51+LCC_Dane_wejściowe_Wyniki!K92)*LCC_Dane_wejściowe_Wyniki!K91*1/(1+LCC_Dane_wejściowe_Wyniki!K14)^LCC_Dane_wejściowe_Wyniki!K154,(LCC_Dane_wejściowe_Wyniki!K93+LCC_Dane_wejściowe_Wyniki!K92)*LCC_Dane_wejściowe_Wyniki!K91*1/(1+LCC_Dane_wejściowe_Wyniki!K14)^LCC_Dane_wejściowe_Wyniki!K154),0),0)+IF(LCC_Dane_wejściowe_Wyniki!K95&gt;0,IF(LCC_Dane_wejściowe_Wyniki!K162&lt;LCC_Dane_wejściowe_Wyniki!K13,IF(LCC_Dane_wejściowe_Wyniki!K49=Dane_referencyjne!$H$20,(LCC_Dane_wejściowe_Wyniki!K51+LCC_Dane_wejściowe_Wyniki!K96)*LCC_Dane_wejściowe_Wyniki!K95*1/(1+LCC_Dane_wejściowe_Wyniki!K14)^LCC_Dane_wejściowe_Wyniki!K162,(LCC_Dane_wejściowe_Wyniki!K97+LCC_Dane_wejściowe_Wyniki!K96)*LCC_Dane_wejściowe_Wyniki!K95*1/(1+LCC_Dane_wejściowe_Wyniki!K14)^LCC_Dane_wejściowe_Wyniki!K162),0),0)</f>
        <v>0</v>
      </c>
      <c r="L26" s="123"/>
      <c r="M26" s="123">
        <f>IF(LCC_Dane_wejściowe_Wyniki!M79&gt;0,IF(LCC_Dane_wejściowe_Wyniki!M130&lt;LCC_Dane_wejściowe_Wyniki!M13,IF(LCC_Dane_wejściowe_Wyniki!M49=Dane_referencyjne!$H$20,(LCC_Dane_wejściowe_Wyniki!M51+LCC_Dane_wejściowe_Wyniki!M80)*LCC_Dane_wejściowe_Wyniki!M79*1/(1+LCC_Dane_wejściowe_Wyniki!M14)^LCC_Dane_wejściowe_Wyniki!M130,(LCC_Dane_wejściowe_Wyniki!M81+LCC_Dane_wejściowe_Wyniki!M80)*LCC_Dane_wejściowe_Wyniki!M79*1/(1+LCC_Dane_wejściowe_Wyniki!M14)^LCC_Dane_wejściowe_Wyniki!M130),0),0)+IF(LCC_Dane_wejściowe_Wyniki!M83&gt;0,IF(LCC_Dane_wejściowe_Wyniki!M138&lt;LCC_Dane_wejściowe_Wyniki!M13,IF(LCC_Dane_wejściowe_Wyniki!M49=Dane_referencyjne!$H$20,(LCC_Dane_wejściowe_Wyniki!M51+LCC_Dane_wejściowe_Wyniki!M84)*LCC_Dane_wejściowe_Wyniki!M83*1/(1+LCC_Dane_wejściowe_Wyniki!M14)^LCC_Dane_wejściowe_Wyniki!M138,(LCC_Dane_wejściowe_Wyniki!M85+LCC_Dane_wejściowe_Wyniki!M84)*LCC_Dane_wejściowe_Wyniki!M83*1/(1+LCC_Dane_wejściowe_Wyniki!M14)^LCC_Dane_wejściowe_Wyniki!M138),0),0)+IF(LCC_Dane_wejściowe_Wyniki!M87&gt;0,IF(LCC_Dane_wejściowe_Wyniki!M146&lt;LCC_Dane_wejściowe_Wyniki!M13,IF(LCC_Dane_wejściowe_Wyniki!M49=Dane_referencyjne!$H$20,(LCC_Dane_wejściowe_Wyniki!M51+LCC_Dane_wejściowe_Wyniki!M88)*LCC_Dane_wejściowe_Wyniki!M87*1/(1+LCC_Dane_wejściowe_Wyniki!M14)^LCC_Dane_wejściowe_Wyniki!M146,(LCC_Dane_wejściowe_Wyniki!M89+LCC_Dane_wejściowe_Wyniki!M88)*LCC_Dane_wejściowe_Wyniki!M87*1/(1+LCC_Dane_wejściowe_Wyniki!M14)^LCC_Dane_wejściowe_Wyniki!M146),0),0)+IF(LCC_Dane_wejściowe_Wyniki!M91&gt;0,IF(LCC_Dane_wejściowe_Wyniki!M154&lt;LCC_Dane_wejściowe_Wyniki!M13,IF(LCC_Dane_wejściowe_Wyniki!M49=Dane_referencyjne!$H$20,(LCC_Dane_wejściowe_Wyniki!M51+LCC_Dane_wejściowe_Wyniki!M92)*LCC_Dane_wejściowe_Wyniki!M91*1/(1+LCC_Dane_wejściowe_Wyniki!M14)^LCC_Dane_wejściowe_Wyniki!M154,(LCC_Dane_wejściowe_Wyniki!M93+LCC_Dane_wejściowe_Wyniki!M92)*LCC_Dane_wejściowe_Wyniki!M91*1/(1+LCC_Dane_wejściowe_Wyniki!M14)^LCC_Dane_wejściowe_Wyniki!M154),0),0)+IF(LCC_Dane_wejściowe_Wyniki!M95&gt;0,IF(LCC_Dane_wejściowe_Wyniki!M162&lt;LCC_Dane_wejściowe_Wyniki!M13,IF(LCC_Dane_wejściowe_Wyniki!M49=Dane_referencyjne!$H$20,(LCC_Dane_wejściowe_Wyniki!M51+LCC_Dane_wejściowe_Wyniki!M96)*LCC_Dane_wejściowe_Wyniki!M95*1/(1+LCC_Dane_wejściowe_Wyniki!M14)^LCC_Dane_wejściowe_Wyniki!M162,(LCC_Dane_wejściowe_Wyniki!M97+LCC_Dane_wejściowe_Wyniki!M96)*LCC_Dane_wejściowe_Wyniki!M95*1/(1+LCC_Dane_wejściowe_Wyniki!M14)^LCC_Dane_wejściowe_Wyniki!M162),0),0)</f>
        <v>0</v>
      </c>
      <c r="N26" s="123"/>
      <c r="O26" s="123">
        <f>IF(LCC_Dane_wejściowe_Wyniki!O79&gt;0,IF(LCC_Dane_wejściowe_Wyniki!O130&lt;LCC_Dane_wejściowe_Wyniki!O13,IF(LCC_Dane_wejściowe_Wyniki!O49=Dane_referencyjne!$H$20,(LCC_Dane_wejściowe_Wyniki!O51+LCC_Dane_wejściowe_Wyniki!O80)*LCC_Dane_wejściowe_Wyniki!O79*1/(1+LCC_Dane_wejściowe_Wyniki!O14)^LCC_Dane_wejściowe_Wyniki!O130,(LCC_Dane_wejściowe_Wyniki!O81+LCC_Dane_wejściowe_Wyniki!O80)*LCC_Dane_wejściowe_Wyniki!O79*1/(1+LCC_Dane_wejściowe_Wyniki!O14)^LCC_Dane_wejściowe_Wyniki!O130),0),0)+IF(LCC_Dane_wejściowe_Wyniki!O83&gt;0,IF(LCC_Dane_wejściowe_Wyniki!O138&lt;LCC_Dane_wejściowe_Wyniki!O13,IF(LCC_Dane_wejściowe_Wyniki!O49=Dane_referencyjne!$H$20,(LCC_Dane_wejściowe_Wyniki!O51+LCC_Dane_wejściowe_Wyniki!O84)*LCC_Dane_wejściowe_Wyniki!O83*1/(1+LCC_Dane_wejściowe_Wyniki!O14)^LCC_Dane_wejściowe_Wyniki!O138,(LCC_Dane_wejściowe_Wyniki!O85+LCC_Dane_wejściowe_Wyniki!O84)*LCC_Dane_wejściowe_Wyniki!O83*1/(1+LCC_Dane_wejściowe_Wyniki!O14)^LCC_Dane_wejściowe_Wyniki!O138),0),0)+IF(LCC_Dane_wejściowe_Wyniki!O87&gt;0,IF(LCC_Dane_wejściowe_Wyniki!O146&lt;LCC_Dane_wejściowe_Wyniki!O13,IF(LCC_Dane_wejściowe_Wyniki!O49=Dane_referencyjne!$H$20,(LCC_Dane_wejściowe_Wyniki!O51+LCC_Dane_wejściowe_Wyniki!O88)*LCC_Dane_wejściowe_Wyniki!O87*1/(1+LCC_Dane_wejściowe_Wyniki!O14)^LCC_Dane_wejściowe_Wyniki!O146,(LCC_Dane_wejściowe_Wyniki!O89+LCC_Dane_wejściowe_Wyniki!O88)*LCC_Dane_wejściowe_Wyniki!O87*1/(1+LCC_Dane_wejściowe_Wyniki!O14)^LCC_Dane_wejściowe_Wyniki!O146),0),0)+IF(LCC_Dane_wejściowe_Wyniki!O91&gt;0,IF(LCC_Dane_wejściowe_Wyniki!O154&lt;LCC_Dane_wejściowe_Wyniki!O13,IF(LCC_Dane_wejściowe_Wyniki!O49=Dane_referencyjne!$H$20,(LCC_Dane_wejściowe_Wyniki!O51+LCC_Dane_wejściowe_Wyniki!O92)*LCC_Dane_wejściowe_Wyniki!O91*1/(1+LCC_Dane_wejściowe_Wyniki!O14)^LCC_Dane_wejściowe_Wyniki!O154,(LCC_Dane_wejściowe_Wyniki!O93+LCC_Dane_wejściowe_Wyniki!O92)*LCC_Dane_wejściowe_Wyniki!O91*1/(1+LCC_Dane_wejściowe_Wyniki!O14)^LCC_Dane_wejściowe_Wyniki!O154),0),0)+IF(LCC_Dane_wejściowe_Wyniki!O95&gt;0,IF(LCC_Dane_wejściowe_Wyniki!O162&lt;LCC_Dane_wejściowe_Wyniki!O13,IF(LCC_Dane_wejściowe_Wyniki!O49=Dane_referencyjne!$H$20,(LCC_Dane_wejściowe_Wyniki!O51+LCC_Dane_wejściowe_Wyniki!O96)*LCC_Dane_wejściowe_Wyniki!O95*1/(1+LCC_Dane_wejściowe_Wyniki!O14)^LCC_Dane_wejściowe_Wyniki!O162,(LCC_Dane_wejściowe_Wyniki!O97+LCC_Dane_wejściowe_Wyniki!O96)*LCC_Dane_wejściowe_Wyniki!O95*1/(1+LCC_Dane_wejściowe_Wyniki!O14)^LCC_Dane_wejściowe_Wyniki!O162),0),0)</f>
        <v>0</v>
      </c>
      <c r="P26" s="123"/>
      <c r="Q26" s="123">
        <f>IF(LCC_Dane_wejściowe_Wyniki!Q79&gt;0,IF(LCC_Dane_wejściowe_Wyniki!Q130&lt;LCC_Dane_wejściowe_Wyniki!Q13,IF(LCC_Dane_wejściowe_Wyniki!Q49=Dane_referencyjne!$H$20,(LCC_Dane_wejściowe_Wyniki!Q51+LCC_Dane_wejściowe_Wyniki!Q80)*LCC_Dane_wejściowe_Wyniki!Q79*1/(1+LCC_Dane_wejściowe_Wyniki!Q14)^LCC_Dane_wejściowe_Wyniki!Q130,(LCC_Dane_wejściowe_Wyniki!Q81+LCC_Dane_wejściowe_Wyniki!Q80)*LCC_Dane_wejściowe_Wyniki!Q79*1/(1+LCC_Dane_wejściowe_Wyniki!Q14)^LCC_Dane_wejściowe_Wyniki!Q130),0),0)+IF(LCC_Dane_wejściowe_Wyniki!Q83&gt;0,IF(LCC_Dane_wejściowe_Wyniki!Q138&lt;LCC_Dane_wejściowe_Wyniki!Q13,IF(LCC_Dane_wejściowe_Wyniki!Q49=Dane_referencyjne!$H$20,(LCC_Dane_wejściowe_Wyniki!Q51+LCC_Dane_wejściowe_Wyniki!Q84)*LCC_Dane_wejściowe_Wyniki!Q83*1/(1+LCC_Dane_wejściowe_Wyniki!Q14)^LCC_Dane_wejściowe_Wyniki!Q138,(LCC_Dane_wejściowe_Wyniki!Q85+LCC_Dane_wejściowe_Wyniki!Q84)*LCC_Dane_wejściowe_Wyniki!Q83*1/(1+LCC_Dane_wejściowe_Wyniki!Q14)^LCC_Dane_wejściowe_Wyniki!Q138),0),0)+IF(LCC_Dane_wejściowe_Wyniki!Q87&gt;0,IF(LCC_Dane_wejściowe_Wyniki!Q146&lt;LCC_Dane_wejściowe_Wyniki!Q13,IF(LCC_Dane_wejściowe_Wyniki!Q49=Dane_referencyjne!$H$20,(LCC_Dane_wejściowe_Wyniki!Q51+LCC_Dane_wejściowe_Wyniki!Q88)*LCC_Dane_wejściowe_Wyniki!Q87*1/(1+LCC_Dane_wejściowe_Wyniki!Q14)^LCC_Dane_wejściowe_Wyniki!Q146,(LCC_Dane_wejściowe_Wyniki!Q89+LCC_Dane_wejściowe_Wyniki!Q88)*LCC_Dane_wejściowe_Wyniki!Q87*1/(1+LCC_Dane_wejściowe_Wyniki!Q14)^LCC_Dane_wejściowe_Wyniki!Q146),0),0)+IF(LCC_Dane_wejściowe_Wyniki!Q91&gt;0,IF(LCC_Dane_wejściowe_Wyniki!Q154&lt;LCC_Dane_wejściowe_Wyniki!Q13,IF(LCC_Dane_wejściowe_Wyniki!Q49=Dane_referencyjne!$H$20,(LCC_Dane_wejściowe_Wyniki!Q51+LCC_Dane_wejściowe_Wyniki!Q92)*LCC_Dane_wejściowe_Wyniki!Q91*1/(1+LCC_Dane_wejściowe_Wyniki!Q14)^LCC_Dane_wejściowe_Wyniki!Q154,(LCC_Dane_wejściowe_Wyniki!Q93+LCC_Dane_wejściowe_Wyniki!Q92)*LCC_Dane_wejściowe_Wyniki!Q91*1/(1+LCC_Dane_wejściowe_Wyniki!Q14)^LCC_Dane_wejściowe_Wyniki!Q154),0),0)+IF(LCC_Dane_wejściowe_Wyniki!Q95&gt;0,IF(LCC_Dane_wejściowe_Wyniki!Q162&lt;LCC_Dane_wejściowe_Wyniki!Q13,IF(LCC_Dane_wejściowe_Wyniki!Q49=Dane_referencyjne!$H$20,(LCC_Dane_wejściowe_Wyniki!Q51+LCC_Dane_wejściowe_Wyniki!Q96)*LCC_Dane_wejściowe_Wyniki!Q95*1/(1+LCC_Dane_wejściowe_Wyniki!Q14)^LCC_Dane_wejściowe_Wyniki!Q162,(LCC_Dane_wejściowe_Wyniki!Q97+LCC_Dane_wejściowe_Wyniki!Q96)*LCC_Dane_wejściowe_Wyniki!Q95*1/(1+LCC_Dane_wejściowe_Wyniki!Q14)^LCC_Dane_wejściowe_Wyniki!Q162),0),0)</f>
        <v>0</v>
      </c>
      <c r="R26" s="123"/>
      <c r="S26" s="123">
        <f>IF(LCC_Dane_wejściowe_Wyniki!S79&gt;0,IF(LCC_Dane_wejściowe_Wyniki!S130&lt;LCC_Dane_wejściowe_Wyniki!S13,IF(LCC_Dane_wejściowe_Wyniki!S49=Dane_referencyjne!$H$20,(LCC_Dane_wejściowe_Wyniki!S51+LCC_Dane_wejściowe_Wyniki!S80)*LCC_Dane_wejściowe_Wyniki!S79*1/(1+LCC_Dane_wejściowe_Wyniki!S14)^LCC_Dane_wejściowe_Wyniki!S130,(LCC_Dane_wejściowe_Wyniki!S81+LCC_Dane_wejściowe_Wyniki!S80)*LCC_Dane_wejściowe_Wyniki!S79*1/(1+LCC_Dane_wejściowe_Wyniki!S14)^LCC_Dane_wejściowe_Wyniki!S130),0),0)+IF(LCC_Dane_wejściowe_Wyniki!S83&gt;0,IF(LCC_Dane_wejściowe_Wyniki!S138&lt;LCC_Dane_wejściowe_Wyniki!S13,IF(LCC_Dane_wejściowe_Wyniki!S49=Dane_referencyjne!$H$20,(LCC_Dane_wejściowe_Wyniki!S51+LCC_Dane_wejściowe_Wyniki!S84)*LCC_Dane_wejściowe_Wyniki!S83*1/(1+LCC_Dane_wejściowe_Wyniki!S14)^LCC_Dane_wejściowe_Wyniki!S138,(LCC_Dane_wejściowe_Wyniki!S85+LCC_Dane_wejściowe_Wyniki!S84)*LCC_Dane_wejściowe_Wyniki!S83*1/(1+LCC_Dane_wejściowe_Wyniki!S14)^LCC_Dane_wejściowe_Wyniki!S138),0),0)+IF(LCC_Dane_wejściowe_Wyniki!S87&gt;0,IF(LCC_Dane_wejściowe_Wyniki!S146&lt;LCC_Dane_wejściowe_Wyniki!S13,IF(LCC_Dane_wejściowe_Wyniki!S49=Dane_referencyjne!$H$20,(LCC_Dane_wejściowe_Wyniki!S51+LCC_Dane_wejściowe_Wyniki!S88)*LCC_Dane_wejściowe_Wyniki!S87*1/(1+LCC_Dane_wejściowe_Wyniki!S14)^LCC_Dane_wejściowe_Wyniki!S146,(LCC_Dane_wejściowe_Wyniki!S89+LCC_Dane_wejściowe_Wyniki!S88)*LCC_Dane_wejściowe_Wyniki!S87*1/(1+LCC_Dane_wejściowe_Wyniki!S14)^LCC_Dane_wejściowe_Wyniki!S146),0),0)+IF(LCC_Dane_wejściowe_Wyniki!S91&gt;0,IF(LCC_Dane_wejściowe_Wyniki!S154&lt;LCC_Dane_wejściowe_Wyniki!S13,IF(LCC_Dane_wejściowe_Wyniki!S49=Dane_referencyjne!$H$20,(LCC_Dane_wejściowe_Wyniki!S51+LCC_Dane_wejściowe_Wyniki!S92)*LCC_Dane_wejściowe_Wyniki!S91*1/(1+LCC_Dane_wejściowe_Wyniki!S14)^LCC_Dane_wejściowe_Wyniki!S154,(LCC_Dane_wejściowe_Wyniki!S93+LCC_Dane_wejściowe_Wyniki!S92)*LCC_Dane_wejściowe_Wyniki!S91*1/(1+LCC_Dane_wejściowe_Wyniki!S14)^LCC_Dane_wejściowe_Wyniki!S154),0),0)+IF(LCC_Dane_wejściowe_Wyniki!S95&gt;0,IF(LCC_Dane_wejściowe_Wyniki!S162&lt;LCC_Dane_wejściowe_Wyniki!S13,IF(LCC_Dane_wejściowe_Wyniki!S49=Dane_referencyjne!$H$20,(LCC_Dane_wejściowe_Wyniki!S51+LCC_Dane_wejściowe_Wyniki!S96)*LCC_Dane_wejściowe_Wyniki!S95*1/(1+LCC_Dane_wejściowe_Wyniki!S14)^LCC_Dane_wejściowe_Wyniki!S162,(LCC_Dane_wejściowe_Wyniki!S97+LCC_Dane_wejściowe_Wyniki!S96)*LCC_Dane_wejściowe_Wyniki!S95*1/(1+LCC_Dane_wejściowe_Wyniki!S14)^LCC_Dane_wejściowe_Wyniki!S162),0),0)</f>
        <v>0</v>
      </c>
      <c r="T26" s="123"/>
      <c r="U26" s="123">
        <f>IF(LCC_Dane_wejściowe_Wyniki!U79&gt;0,IF(LCC_Dane_wejściowe_Wyniki!U130&lt;LCC_Dane_wejściowe_Wyniki!U13,IF(LCC_Dane_wejściowe_Wyniki!U49=Dane_referencyjne!$H$20,(LCC_Dane_wejściowe_Wyniki!U51+LCC_Dane_wejściowe_Wyniki!U80)*LCC_Dane_wejściowe_Wyniki!U79*1/(1+LCC_Dane_wejściowe_Wyniki!U14)^LCC_Dane_wejściowe_Wyniki!U130,(LCC_Dane_wejściowe_Wyniki!U81+LCC_Dane_wejściowe_Wyniki!U80)*LCC_Dane_wejściowe_Wyniki!U79*1/(1+LCC_Dane_wejściowe_Wyniki!U14)^LCC_Dane_wejściowe_Wyniki!U130),0),0)+IF(LCC_Dane_wejściowe_Wyniki!U83&gt;0,IF(LCC_Dane_wejściowe_Wyniki!U138&lt;LCC_Dane_wejściowe_Wyniki!U13,IF(LCC_Dane_wejściowe_Wyniki!U49=Dane_referencyjne!$H$20,(LCC_Dane_wejściowe_Wyniki!U51+LCC_Dane_wejściowe_Wyniki!U84)*LCC_Dane_wejściowe_Wyniki!U83*1/(1+LCC_Dane_wejściowe_Wyniki!U14)^LCC_Dane_wejściowe_Wyniki!U138,(LCC_Dane_wejściowe_Wyniki!U85+LCC_Dane_wejściowe_Wyniki!U84)*LCC_Dane_wejściowe_Wyniki!U83*1/(1+LCC_Dane_wejściowe_Wyniki!U14)^LCC_Dane_wejściowe_Wyniki!U138),0),0)+IF(LCC_Dane_wejściowe_Wyniki!U87&gt;0,IF(LCC_Dane_wejściowe_Wyniki!U146&lt;LCC_Dane_wejściowe_Wyniki!U13,IF(LCC_Dane_wejściowe_Wyniki!U49=Dane_referencyjne!$H$20,(LCC_Dane_wejściowe_Wyniki!U51+LCC_Dane_wejściowe_Wyniki!U88)*LCC_Dane_wejściowe_Wyniki!U87*1/(1+LCC_Dane_wejściowe_Wyniki!U14)^LCC_Dane_wejściowe_Wyniki!U146,(LCC_Dane_wejściowe_Wyniki!U89+LCC_Dane_wejściowe_Wyniki!U88)*LCC_Dane_wejściowe_Wyniki!U87*1/(1+LCC_Dane_wejściowe_Wyniki!U14)^LCC_Dane_wejściowe_Wyniki!U146),0),0)+IF(LCC_Dane_wejściowe_Wyniki!U91&gt;0,IF(LCC_Dane_wejściowe_Wyniki!U154&lt;LCC_Dane_wejściowe_Wyniki!U13,IF(LCC_Dane_wejściowe_Wyniki!U49=Dane_referencyjne!$H$20,(LCC_Dane_wejściowe_Wyniki!U51+LCC_Dane_wejściowe_Wyniki!U92)*LCC_Dane_wejściowe_Wyniki!U91*1/(1+LCC_Dane_wejściowe_Wyniki!U14)^LCC_Dane_wejściowe_Wyniki!U154,(LCC_Dane_wejściowe_Wyniki!U93+LCC_Dane_wejściowe_Wyniki!U92)*LCC_Dane_wejściowe_Wyniki!U91*1/(1+LCC_Dane_wejściowe_Wyniki!U14)^LCC_Dane_wejściowe_Wyniki!U154),0),0)+IF(LCC_Dane_wejściowe_Wyniki!U95&gt;0,IF(LCC_Dane_wejściowe_Wyniki!U162&lt;LCC_Dane_wejściowe_Wyniki!U13,IF(LCC_Dane_wejściowe_Wyniki!U49=Dane_referencyjne!$H$20,(LCC_Dane_wejściowe_Wyniki!U51+LCC_Dane_wejściowe_Wyniki!U96)*LCC_Dane_wejściowe_Wyniki!U95*1/(1+LCC_Dane_wejściowe_Wyniki!U14)^LCC_Dane_wejściowe_Wyniki!U162,(LCC_Dane_wejściowe_Wyniki!U97+LCC_Dane_wejściowe_Wyniki!U96)*LCC_Dane_wejściowe_Wyniki!U95*1/(1+LCC_Dane_wejściowe_Wyniki!U14)^LCC_Dane_wejściowe_Wyniki!U162),0),0)</f>
        <v>0</v>
      </c>
      <c r="V26" s="123"/>
      <c r="W26" s="123">
        <f>IF(LCC_Dane_wejściowe_Wyniki!W79&gt;0,IF(LCC_Dane_wejściowe_Wyniki!W130&lt;LCC_Dane_wejściowe_Wyniki!W13,IF(LCC_Dane_wejściowe_Wyniki!W49=Dane_referencyjne!$H$20,(LCC_Dane_wejściowe_Wyniki!W51+LCC_Dane_wejściowe_Wyniki!W80)*LCC_Dane_wejściowe_Wyniki!W79*1/(1+LCC_Dane_wejściowe_Wyniki!W14)^LCC_Dane_wejściowe_Wyniki!W130,(LCC_Dane_wejściowe_Wyniki!W81+LCC_Dane_wejściowe_Wyniki!W80)*LCC_Dane_wejściowe_Wyniki!W79*1/(1+LCC_Dane_wejściowe_Wyniki!W14)^LCC_Dane_wejściowe_Wyniki!W130),0),0)+IF(LCC_Dane_wejściowe_Wyniki!W83&gt;0,IF(LCC_Dane_wejściowe_Wyniki!W138&lt;LCC_Dane_wejściowe_Wyniki!W13,IF(LCC_Dane_wejściowe_Wyniki!W49=Dane_referencyjne!$H$20,(LCC_Dane_wejściowe_Wyniki!W51+LCC_Dane_wejściowe_Wyniki!W84)*LCC_Dane_wejściowe_Wyniki!W83*1/(1+LCC_Dane_wejściowe_Wyniki!W14)^LCC_Dane_wejściowe_Wyniki!W138,(LCC_Dane_wejściowe_Wyniki!W85+LCC_Dane_wejściowe_Wyniki!W84)*LCC_Dane_wejściowe_Wyniki!W83*1/(1+LCC_Dane_wejściowe_Wyniki!W14)^LCC_Dane_wejściowe_Wyniki!W138),0),0)+IF(LCC_Dane_wejściowe_Wyniki!W87&gt;0,IF(LCC_Dane_wejściowe_Wyniki!W146&lt;LCC_Dane_wejściowe_Wyniki!W13,IF(LCC_Dane_wejściowe_Wyniki!W49=Dane_referencyjne!$H$20,(LCC_Dane_wejściowe_Wyniki!W51+LCC_Dane_wejściowe_Wyniki!W88)*LCC_Dane_wejściowe_Wyniki!W87*1/(1+LCC_Dane_wejściowe_Wyniki!W14)^LCC_Dane_wejściowe_Wyniki!W146,(LCC_Dane_wejściowe_Wyniki!W89+LCC_Dane_wejściowe_Wyniki!W88)*LCC_Dane_wejściowe_Wyniki!W87*1/(1+LCC_Dane_wejściowe_Wyniki!W14)^LCC_Dane_wejściowe_Wyniki!W146),0),0)+IF(LCC_Dane_wejściowe_Wyniki!W91&gt;0,IF(LCC_Dane_wejściowe_Wyniki!W154&lt;LCC_Dane_wejściowe_Wyniki!W13,IF(LCC_Dane_wejściowe_Wyniki!W49=Dane_referencyjne!$H$20,(LCC_Dane_wejściowe_Wyniki!W51+LCC_Dane_wejściowe_Wyniki!W92)*LCC_Dane_wejściowe_Wyniki!W91*1/(1+LCC_Dane_wejściowe_Wyniki!W14)^LCC_Dane_wejściowe_Wyniki!W154,(LCC_Dane_wejściowe_Wyniki!W93+LCC_Dane_wejściowe_Wyniki!W92)*LCC_Dane_wejściowe_Wyniki!W91*1/(1+LCC_Dane_wejściowe_Wyniki!W14)^LCC_Dane_wejściowe_Wyniki!W154),0),0)+IF(LCC_Dane_wejściowe_Wyniki!W95&gt;0,IF(LCC_Dane_wejściowe_Wyniki!W162&lt;LCC_Dane_wejściowe_Wyniki!W13,IF(LCC_Dane_wejściowe_Wyniki!W49=Dane_referencyjne!$H$20,(LCC_Dane_wejściowe_Wyniki!W51+LCC_Dane_wejściowe_Wyniki!W96)*LCC_Dane_wejściowe_Wyniki!W95*1/(1+LCC_Dane_wejściowe_Wyniki!W14)^LCC_Dane_wejściowe_Wyniki!W162,(LCC_Dane_wejściowe_Wyniki!W97+LCC_Dane_wejściowe_Wyniki!W96)*LCC_Dane_wejściowe_Wyniki!W95*1/(1+LCC_Dane_wejściowe_Wyniki!W14)^LCC_Dane_wejściowe_Wyniki!W162),0),0)</f>
        <v>0</v>
      </c>
    </row>
    <row r="27" spans="1:23" s="111" customFormat="1" ht="35.1" customHeight="1" x14ac:dyDescent="0.2">
      <c r="A27" s="258"/>
      <c r="C27" s="294" t="s">
        <v>372</v>
      </c>
      <c r="D27" s="122" t="str">
        <f>LCC_Dane_wejściowe_Wyniki!E$12</f>
        <v/>
      </c>
      <c r="E27" s="123">
        <f>IF(LCC_Dane_wejściowe_Wyniki!E8&gt;0,E26*LCC_Dane_wejściowe_Wyniki!E8,E26*LCC_Dane_wejściowe_Wyniki!E75)</f>
        <v>0</v>
      </c>
      <c r="F27" s="123"/>
      <c r="G27" s="123">
        <f>IF(LCC_Dane_wejściowe_Wyniki!G8&gt;0,G26*LCC_Dane_wejściowe_Wyniki!G8,G26*LCC_Dane_wejściowe_Wyniki!G75)</f>
        <v>0</v>
      </c>
      <c r="H27" s="123"/>
      <c r="I27" s="123">
        <f>IF(LCC_Dane_wejściowe_Wyniki!I8&gt;0,I26*LCC_Dane_wejściowe_Wyniki!I8,I26*LCC_Dane_wejściowe_Wyniki!I75)</f>
        <v>0</v>
      </c>
      <c r="J27" s="123"/>
      <c r="K27" s="123">
        <f>IF(LCC_Dane_wejściowe_Wyniki!K8&gt;0,K26*LCC_Dane_wejściowe_Wyniki!K8,K26*LCC_Dane_wejściowe_Wyniki!K75)</f>
        <v>0</v>
      </c>
      <c r="L27" s="123"/>
      <c r="M27" s="123">
        <f>IF(LCC_Dane_wejściowe_Wyniki!M8&gt;0,M26*LCC_Dane_wejściowe_Wyniki!M8,M26*LCC_Dane_wejściowe_Wyniki!M75)</f>
        <v>0</v>
      </c>
      <c r="N27" s="123"/>
      <c r="O27" s="123">
        <f>IF(LCC_Dane_wejściowe_Wyniki!O8&gt;0,O26*LCC_Dane_wejściowe_Wyniki!O8,O26*LCC_Dane_wejściowe_Wyniki!O75)</f>
        <v>0</v>
      </c>
      <c r="P27" s="123"/>
      <c r="Q27" s="123">
        <f>IF(LCC_Dane_wejściowe_Wyniki!Q8&gt;0,Q26*LCC_Dane_wejściowe_Wyniki!Q8,Q26*LCC_Dane_wejściowe_Wyniki!Q75)</f>
        <v>0</v>
      </c>
      <c r="R27" s="123"/>
      <c r="S27" s="123">
        <f>IF(LCC_Dane_wejściowe_Wyniki!S8&gt;0,S26*LCC_Dane_wejściowe_Wyniki!S8,S26*LCC_Dane_wejściowe_Wyniki!S75)</f>
        <v>0</v>
      </c>
      <c r="T27" s="123"/>
      <c r="U27" s="123">
        <f>IF(LCC_Dane_wejściowe_Wyniki!U8&gt;0,U26*LCC_Dane_wejściowe_Wyniki!U8,U26*LCC_Dane_wejściowe_Wyniki!U75)</f>
        <v>0</v>
      </c>
      <c r="V27" s="123"/>
      <c r="W27" s="123">
        <f>IF(LCC_Dane_wejściowe_Wyniki!W8&gt;0,W26*LCC_Dane_wejściowe_Wyniki!W8,W26*LCC_Dane_wejściowe_Wyniki!W75)</f>
        <v>0</v>
      </c>
    </row>
    <row r="28" spans="1:23" s="111" customFormat="1" ht="35.1" customHeight="1" x14ac:dyDescent="0.2">
      <c r="A28" s="258"/>
      <c r="C28" s="294" t="s">
        <v>373</v>
      </c>
      <c r="D28" s="122" t="str">
        <f>LCC_Dane_wejściowe_Wyniki!E$12</f>
        <v/>
      </c>
      <c r="E28" s="123">
        <f>IF(LCC_Dane_wejściowe_Wyniki!E8&gt;0,0,IF(LCC_Dane_wejściowe_Wyniki!E128&lt;LCC_Dane_wejściowe_Wyniki!E13,(LCC_Dane_wejściowe_Wyniki!E76+LCC_Dane_wejściowe_Wyniki!E77)*LCC_Dane_wejściowe_Wyniki!E75*(1/(1+LCC_Dane_wejściowe_Wyniki!E14)^LCC_Dane_wejściowe_Wyniki!E128),0))</f>
        <v>0</v>
      </c>
      <c r="F28" s="123"/>
      <c r="G28" s="123">
        <f>IF(LCC_Dane_wejściowe_Wyniki!G8&gt;0,0,IF(LCC_Dane_wejściowe_Wyniki!G128&lt;LCC_Dane_wejściowe_Wyniki!G13,(LCC_Dane_wejściowe_Wyniki!G76+LCC_Dane_wejściowe_Wyniki!G77)*LCC_Dane_wejściowe_Wyniki!G75*(1/(1+LCC_Dane_wejściowe_Wyniki!G14)^LCC_Dane_wejściowe_Wyniki!G128),0))</f>
        <v>0</v>
      </c>
      <c r="H28" s="123"/>
      <c r="I28" s="123">
        <f>IF(LCC_Dane_wejściowe_Wyniki!I8&gt;0,0,IF(LCC_Dane_wejściowe_Wyniki!I128&lt;LCC_Dane_wejściowe_Wyniki!I13,(LCC_Dane_wejściowe_Wyniki!I76+LCC_Dane_wejściowe_Wyniki!I77)*LCC_Dane_wejściowe_Wyniki!I75*(1/(1+LCC_Dane_wejściowe_Wyniki!I14)^LCC_Dane_wejściowe_Wyniki!I128),0))</f>
        <v>0</v>
      </c>
      <c r="J28" s="123"/>
      <c r="K28" s="123">
        <f>IF(LCC_Dane_wejściowe_Wyniki!K8&gt;0,0,IF(LCC_Dane_wejściowe_Wyniki!K128&lt;LCC_Dane_wejściowe_Wyniki!K13,(LCC_Dane_wejściowe_Wyniki!K76+LCC_Dane_wejściowe_Wyniki!K77)*LCC_Dane_wejściowe_Wyniki!K75*(1/(1+LCC_Dane_wejściowe_Wyniki!K14)^LCC_Dane_wejściowe_Wyniki!K128),0))</f>
        <v>0</v>
      </c>
      <c r="L28" s="123"/>
      <c r="M28" s="123">
        <f>IF(LCC_Dane_wejściowe_Wyniki!M8&gt;0,0,IF(LCC_Dane_wejściowe_Wyniki!M128&lt;LCC_Dane_wejściowe_Wyniki!M13,(LCC_Dane_wejściowe_Wyniki!M76+LCC_Dane_wejściowe_Wyniki!M77)*LCC_Dane_wejściowe_Wyniki!M75*(1/(1+LCC_Dane_wejściowe_Wyniki!M14)^LCC_Dane_wejściowe_Wyniki!M128),0))</f>
        <v>0</v>
      </c>
      <c r="N28" s="123"/>
      <c r="O28" s="123">
        <f>IF(LCC_Dane_wejściowe_Wyniki!O8&gt;0,0,IF(LCC_Dane_wejściowe_Wyniki!O128&lt;LCC_Dane_wejściowe_Wyniki!O13,(LCC_Dane_wejściowe_Wyniki!O76+LCC_Dane_wejściowe_Wyniki!O77)*LCC_Dane_wejściowe_Wyniki!O75*(1/(1+LCC_Dane_wejściowe_Wyniki!O14)^LCC_Dane_wejściowe_Wyniki!O128),0))</f>
        <v>0</v>
      </c>
      <c r="P28" s="123"/>
      <c r="Q28" s="123">
        <f>IF(LCC_Dane_wejściowe_Wyniki!Q8&gt;0,0,IF(LCC_Dane_wejściowe_Wyniki!Q128&lt;LCC_Dane_wejściowe_Wyniki!Q13,(LCC_Dane_wejściowe_Wyniki!Q76+LCC_Dane_wejściowe_Wyniki!Q77)*LCC_Dane_wejściowe_Wyniki!Q75*(1/(1+LCC_Dane_wejściowe_Wyniki!Q14)^LCC_Dane_wejściowe_Wyniki!Q128),0))</f>
        <v>0</v>
      </c>
      <c r="R28" s="123"/>
      <c r="S28" s="123">
        <f>IF(LCC_Dane_wejściowe_Wyniki!S8&gt;0,0,IF(LCC_Dane_wejściowe_Wyniki!S128&lt;LCC_Dane_wejściowe_Wyniki!S13,(LCC_Dane_wejściowe_Wyniki!S76+LCC_Dane_wejściowe_Wyniki!S77)*LCC_Dane_wejściowe_Wyniki!S75*(1/(1+LCC_Dane_wejściowe_Wyniki!S14)^LCC_Dane_wejściowe_Wyniki!S128),0))</f>
        <v>0</v>
      </c>
      <c r="T28" s="123"/>
      <c r="U28" s="123">
        <f>IF(LCC_Dane_wejściowe_Wyniki!U8&gt;0,0,IF(LCC_Dane_wejściowe_Wyniki!U128&lt;LCC_Dane_wejściowe_Wyniki!U13,(LCC_Dane_wejściowe_Wyniki!U76+LCC_Dane_wejściowe_Wyniki!U77)*LCC_Dane_wejściowe_Wyniki!U75*(1/(1+LCC_Dane_wejściowe_Wyniki!U14)^LCC_Dane_wejściowe_Wyniki!U128),0))</f>
        <v>0</v>
      </c>
      <c r="V28" s="123"/>
      <c r="W28" s="123">
        <f>IF(LCC_Dane_wejściowe_Wyniki!W8&gt;0,0,IF(LCC_Dane_wejściowe_Wyniki!W128&lt;LCC_Dane_wejściowe_Wyniki!W13,(LCC_Dane_wejściowe_Wyniki!W76+LCC_Dane_wejściowe_Wyniki!W77)*LCC_Dane_wejściowe_Wyniki!W75*(1/(1+LCC_Dane_wejściowe_Wyniki!W14)^LCC_Dane_wejściowe_Wyniki!W128),0))</f>
        <v>0</v>
      </c>
    </row>
    <row r="29" spans="1:23" s="111" customFormat="1" ht="35.1" customHeight="1" x14ac:dyDescent="0.2">
      <c r="A29" s="258"/>
      <c r="C29" s="294" t="s">
        <v>401</v>
      </c>
      <c r="D29" s="122" t="str">
        <f>LCC_Dane_wejściowe_Wyniki!E$12</f>
        <v/>
      </c>
      <c r="E29" s="123">
        <f>E25+E27+E28</f>
        <v>0</v>
      </c>
      <c r="F29" s="123"/>
      <c r="G29" s="123">
        <f>G25+G27+G28</f>
        <v>0</v>
      </c>
      <c r="H29" s="123"/>
      <c r="I29" s="123">
        <f>I25+I27+I28</f>
        <v>0</v>
      </c>
      <c r="J29" s="123"/>
      <c r="K29" s="123">
        <f>K25+K27+K28</f>
        <v>0</v>
      </c>
      <c r="L29" s="123"/>
      <c r="M29" s="123">
        <f>M25+M27+M28</f>
        <v>0</v>
      </c>
      <c r="N29" s="123"/>
      <c r="O29" s="123">
        <f>O25+O27+O28</f>
        <v>0</v>
      </c>
      <c r="P29" s="123"/>
      <c r="Q29" s="123">
        <f>Q25+Q27+Q28</f>
        <v>0</v>
      </c>
      <c r="R29" s="123"/>
      <c r="S29" s="123">
        <f>S25+S27+S28</f>
        <v>0</v>
      </c>
      <c r="T29" s="123"/>
      <c r="U29" s="123">
        <f>U25+U27+U28</f>
        <v>0</v>
      </c>
      <c r="V29" s="123"/>
      <c r="W29" s="123">
        <f>W25+W27+W28</f>
        <v>0</v>
      </c>
    </row>
    <row r="30" spans="1:23" s="111" customFormat="1" x14ac:dyDescent="0.2">
      <c r="A30" s="258"/>
      <c r="C30" s="122"/>
      <c r="D30" s="122"/>
      <c r="E30" s="122"/>
      <c r="F30" s="122"/>
      <c r="G30" s="122"/>
      <c r="H30" s="122"/>
      <c r="I30" s="122"/>
      <c r="J30" s="122"/>
      <c r="K30" s="122"/>
      <c r="L30" s="122"/>
      <c r="M30" s="122"/>
      <c r="N30" s="122"/>
      <c r="O30" s="122"/>
      <c r="P30" s="122"/>
      <c r="Q30" s="122"/>
      <c r="R30" s="122"/>
      <c r="S30" s="122"/>
      <c r="T30" s="122"/>
      <c r="U30" s="122"/>
      <c r="V30" s="122"/>
      <c r="W30" s="122"/>
    </row>
    <row r="32" spans="1:23" ht="19.2" x14ac:dyDescent="0.25">
      <c r="C32" s="124" t="s">
        <v>402</v>
      </c>
      <c r="D32" s="124"/>
      <c r="E32" s="125"/>
      <c r="F32" s="125"/>
      <c r="G32" s="125"/>
      <c r="H32" s="125"/>
      <c r="I32" s="125"/>
      <c r="J32" s="125"/>
      <c r="K32" s="125"/>
      <c r="L32" s="125"/>
      <c r="M32" s="125"/>
      <c r="N32" s="125"/>
      <c r="O32" s="125"/>
      <c r="P32" s="125"/>
      <c r="Q32" s="125"/>
      <c r="R32" s="125"/>
      <c r="S32" s="125"/>
      <c r="T32" s="125"/>
      <c r="U32" s="125"/>
      <c r="V32" s="125"/>
      <c r="W32" s="125"/>
    </row>
    <row r="33" spans="1:1024" x14ac:dyDescent="0.25">
      <c r="C33" s="126"/>
      <c r="D33" s="125"/>
      <c r="E33" s="125"/>
      <c r="F33" s="125"/>
      <c r="G33" s="125"/>
      <c r="H33" s="125"/>
      <c r="I33" s="125"/>
      <c r="J33" s="125"/>
      <c r="K33" s="125"/>
      <c r="L33" s="125"/>
      <c r="M33" s="125"/>
      <c r="N33" s="125"/>
      <c r="O33" s="125"/>
      <c r="P33" s="125"/>
      <c r="Q33" s="125"/>
      <c r="R33" s="125"/>
      <c r="S33" s="125"/>
      <c r="T33" s="125"/>
      <c r="U33" s="125"/>
      <c r="V33" s="125"/>
      <c r="W33" s="125"/>
    </row>
    <row r="34" spans="1:1024" s="108" customFormat="1" x14ac:dyDescent="0.2">
      <c r="A34" s="257"/>
      <c r="C34" s="127"/>
      <c r="D34" s="125"/>
      <c r="E34" s="128">
        <f>LCC_Dane_wejściowe_Wyniki!E$7</f>
        <v>0</v>
      </c>
      <c r="F34" s="128"/>
      <c r="G34" s="128">
        <f>LCC_Dane_wejściowe_Wyniki!G$7</f>
        <v>0</v>
      </c>
      <c r="H34" s="128"/>
      <c r="I34" s="128">
        <f>LCC_Dane_wejściowe_Wyniki!I$7</f>
        <v>0</v>
      </c>
      <c r="J34" s="128"/>
      <c r="K34" s="128">
        <f>LCC_Dane_wejściowe_Wyniki!K$7</f>
        <v>0</v>
      </c>
      <c r="L34" s="128"/>
      <c r="M34" s="128">
        <f>LCC_Dane_wejściowe_Wyniki!M$7</f>
        <v>0</v>
      </c>
      <c r="N34" s="128"/>
      <c r="O34" s="128">
        <f>LCC_Dane_wejściowe_Wyniki!O$7</f>
        <v>0</v>
      </c>
      <c r="P34" s="128"/>
      <c r="Q34" s="128">
        <f>LCC_Dane_wejściowe_Wyniki!Q$7</f>
        <v>0</v>
      </c>
      <c r="R34" s="128"/>
      <c r="S34" s="128">
        <f>LCC_Dane_wejściowe_Wyniki!S$7</f>
        <v>0</v>
      </c>
      <c r="T34" s="128"/>
      <c r="U34" s="128">
        <f>LCC_Dane_wejściowe_Wyniki!U$7</f>
        <v>0</v>
      </c>
      <c r="V34" s="128"/>
      <c r="W34" s="128">
        <f>LCC_Dane_wejściowe_Wyniki!W$7</f>
        <v>0</v>
      </c>
    </row>
    <row r="35" spans="1:1024" ht="30" customHeight="1" x14ac:dyDescent="0.25">
      <c r="C35" s="299" t="s">
        <v>403</v>
      </c>
      <c r="D35" s="125" t="str">
        <f>LCC_Dane_wejściowe_Wyniki!E$12</f>
        <v/>
      </c>
      <c r="E35" s="129">
        <f>IF(LCC_Dane_wejściowe_Wyniki!E8&gt;0,LCC_Dane_wejściowe_Wyniki!E57*LCC_Dane_wejściowe_Wyniki!E8,LCC_Dane_wejściowe_Wyniki!E57*LCC_Dane_wejściowe_Wyniki!E75)</f>
        <v>0</v>
      </c>
      <c r="F35" s="129"/>
      <c r="G35" s="129">
        <f>IF(LCC_Dane_wejściowe_Wyniki!G8&gt;0,LCC_Dane_wejściowe_Wyniki!G57*LCC_Dane_wejściowe_Wyniki!G8,LCC_Dane_wejściowe_Wyniki!G57*LCC_Dane_wejściowe_Wyniki!G75)</f>
        <v>0</v>
      </c>
      <c r="H35" s="125"/>
      <c r="I35" s="129">
        <f>IF(LCC_Dane_wejściowe_Wyniki!I8&gt;0,LCC_Dane_wejściowe_Wyniki!I57*LCC_Dane_wejściowe_Wyniki!I8,LCC_Dane_wejściowe_Wyniki!I57*LCC_Dane_wejściowe_Wyniki!I75)</f>
        <v>0</v>
      </c>
      <c r="J35" s="125"/>
      <c r="K35" s="129">
        <f>IF(LCC_Dane_wejściowe_Wyniki!K8&gt;0,LCC_Dane_wejściowe_Wyniki!K57*LCC_Dane_wejściowe_Wyniki!K8,LCC_Dane_wejściowe_Wyniki!K57*LCC_Dane_wejściowe_Wyniki!K75)</f>
        <v>0</v>
      </c>
      <c r="L35" s="125"/>
      <c r="M35" s="129">
        <f>IF(LCC_Dane_wejściowe_Wyniki!M8&gt;0,LCC_Dane_wejściowe_Wyniki!M57*LCC_Dane_wejściowe_Wyniki!M8,LCC_Dane_wejściowe_Wyniki!M57*LCC_Dane_wejściowe_Wyniki!M75)</f>
        <v>0</v>
      </c>
      <c r="N35" s="125"/>
      <c r="O35" s="129">
        <f>IF(LCC_Dane_wejściowe_Wyniki!O8&gt;0,LCC_Dane_wejściowe_Wyniki!O57*LCC_Dane_wejściowe_Wyniki!O8,LCC_Dane_wejściowe_Wyniki!O57*LCC_Dane_wejściowe_Wyniki!O75)</f>
        <v>0</v>
      </c>
      <c r="P35" s="125"/>
      <c r="Q35" s="129">
        <f>IF(LCC_Dane_wejściowe_Wyniki!Q8&gt;0,LCC_Dane_wejściowe_Wyniki!Q57*LCC_Dane_wejściowe_Wyniki!Q8,LCC_Dane_wejściowe_Wyniki!Q57*LCC_Dane_wejściowe_Wyniki!Q75)</f>
        <v>0</v>
      </c>
      <c r="R35" s="125"/>
      <c r="S35" s="129">
        <f>IF(LCC_Dane_wejściowe_Wyniki!S8&gt;0,LCC_Dane_wejściowe_Wyniki!S57*LCC_Dane_wejściowe_Wyniki!S8,LCC_Dane_wejściowe_Wyniki!S57*LCC_Dane_wejściowe_Wyniki!S75)</f>
        <v>0</v>
      </c>
      <c r="T35" s="125"/>
      <c r="U35" s="129">
        <f>IF(LCC_Dane_wejściowe_Wyniki!U8&gt;0,LCC_Dane_wejściowe_Wyniki!U57*LCC_Dane_wejściowe_Wyniki!U8,LCC_Dane_wejściowe_Wyniki!U57*LCC_Dane_wejściowe_Wyniki!U75)</f>
        <v>0</v>
      </c>
      <c r="V35" s="125"/>
      <c r="W35" s="129">
        <f>IF(LCC_Dane_wejściowe_Wyniki!W8&gt;0,LCC_Dane_wejściowe_Wyniki!W57*LCC_Dane_wejściowe_Wyniki!W8,LCC_Dane_wejściowe_Wyniki!W57*LCC_Dane_wejściowe_Wyniki!W75)</f>
        <v>0</v>
      </c>
    </row>
    <row r="36" spans="1:1024" ht="30" customHeight="1" x14ac:dyDescent="0.25">
      <c r="C36" s="298" t="s">
        <v>404</v>
      </c>
      <c r="D36" s="125" t="s">
        <v>365</v>
      </c>
      <c r="E36" s="129">
        <f>IF(LCC_Dane_wejściowe_Wyniki!E8&gt;0,SUM(LCC_Dane_wejściowe_Wyniki!E58,LCC_Dane_wejściowe_Wyniki!E59,LCC_Dane_wejściowe_Wyniki!E60)*LCC_Dane_wejściowe_Wyniki!E8,SUM(LCC_Dane_wejściowe_Wyniki!E58,LCC_Dane_wejściowe_Wyniki!E59,LCC_Dane_wejściowe_Wyniki!E60)*LCC_Dane_wejściowe_Wyniki!E75)</f>
        <v>0</v>
      </c>
      <c r="F36" s="129"/>
      <c r="G36" s="129">
        <f>IF(LCC_Dane_wejściowe_Wyniki!G8&gt;0,SUM(LCC_Dane_wejściowe_Wyniki!G58,LCC_Dane_wejściowe_Wyniki!G59,LCC_Dane_wejściowe_Wyniki!G60)*LCC_Dane_wejściowe_Wyniki!G8,SUM(LCC_Dane_wejściowe_Wyniki!G58,LCC_Dane_wejściowe_Wyniki!G59,LCC_Dane_wejściowe_Wyniki!G60)*LCC_Dane_wejściowe_Wyniki!G75)</f>
        <v>0</v>
      </c>
      <c r="H36" s="125"/>
      <c r="I36" s="129">
        <f>IF(LCC_Dane_wejściowe_Wyniki!I8&gt;0,SUM(LCC_Dane_wejściowe_Wyniki!I58,LCC_Dane_wejściowe_Wyniki!I59,LCC_Dane_wejściowe_Wyniki!I60)*LCC_Dane_wejściowe_Wyniki!I8,SUM(LCC_Dane_wejściowe_Wyniki!I58,LCC_Dane_wejściowe_Wyniki!I59,LCC_Dane_wejściowe_Wyniki!I60)*LCC_Dane_wejściowe_Wyniki!I75)</f>
        <v>0</v>
      </c>
      <c r="J36" s="125"/>
      <c r="K36" s="129">
        <f>IF(LCC_Dane_wejściowe_Wyniki!K8&gt;0,SUM(LCC_Dane_wejściowe_Wyniki!K58,LCC_Dane_wejściowe_Wyniki!K59,LCC_Dane_wejściowe_Wyniki!K60)*LCC_Dane_wejściowe_Wyniki!K8,SUM(LCC_Dane_wejściowe_Wyniki!K58,LCC_Dane_wejściowe_Wyniki!K59,LCC_Dane_wejściowe_Wyniki!K60)*LCC_Dane_wejściowe_Wyniki!K75)</f>
        <v>0</v>
      </c>
      <c r="L36" s="125"/>
      <c r="M36" s="129">
        <f>IF(LCC_Dane_wejściowe_Wyniki!M8&gt;0,SUM(LCC_Dane_wejściowe_Wyniki!M58,LCC_Dane_wejściowe_Wyniki!M59,LCC_Dane_wejściowe_Wyniki!M60)*LCC_Dane_wejściowe_Wyniki!M8,SUM(LCC_Dane_wejściowe_Wyniki!M58,LCC_Dane_wejściowe_Wyniki!M59,LCC_Dane_wejściowe_Wyniki!M60)*LCC_Dane_wejściowe_Wyniki!M75)</f>
        <v>0</v>
      </c>
      <c r="N36" s="125"/>
      <c r="O36" s="129">
        <f>IF(LCC_Dane_wejściowe_Wyniki!O8&gt;0,SUM(LCC_Dane_wejściowe_Wyniki!O58,LCC_Dane_wejściowe_Wyniki!O59,LCC_Dane_wejściowe_Wyniki!O60)*LCC_Dane_wejściowe_Wyniki!O8,SUM(LCC_Dane_wejściowe_Wyniki!O58,LCC_Dane_wejściowe_Wyniki!O59,LCC_Dane_wejściowe_Wyniki!O60)*LCC_Dane_wejściowe_Wyniki!O75)</f>
        <v>0</v>
      </c>
      <c r="P36" s="125"/>
      <c r="Q36" s="129">
        <f>IF(LCC_Dane_wejściowe_Wyniki!Q8&gt;0,SUM(LCC_Dane_wejściowe_Wyniki!Q58,LCC_Dane_wejściowe_Wyniki!Q59,LCC_Dane_wejściowe_Wyniki!Q60)*LCC_Dane_wejściowe_Wyniki!Q8,SUM(LCC_Dane_wejściowe_Wyniki!Q58,LCC_Dane_wejściowe_Wyniki!Q59,LCC_Dane_wejściowe_Wyniki!Q60)*LCC_Dane_wejściowe_Wyniki!Q75)</f>
        <v>0</v>
      </c>
      <c r="R36" s="125"/>
      <c r="S36" s="129">
        <f>IF(LCC_Dane_wejściowe_Wyniki!S8&gt;0,SUM(LCC_Dane_wejściowe_Wyniki!S58,LCC_Dane_wejściowe_Wyniki!S59,LCC_Dane_wejściowe_Wyniki!S60)*LCC_Dane_wejściowe_Wyniki!S8,SUM(LCC_Dane_wejściowe_Wyniki!S58,LCC_Dane_wejściowe_Wyniki!S59,LCC_Dane_wejściowe_Wyniki!S60)*LCC_Dane_wejściowe_Wyniki!S75)</f>
        <v>0</v>
      </c>
      <c r="T36" s="125"/>
      <c r="U36" s="129">
        <f>IF(LCC_Dane_wejściowe_Wyniki!U8&gt;0,SUM(LCC_Dane_wejściowe_Wyniki!U58,LCC_Dane_wejściowe_Wyniki!U59,LCC_Dane_wejściowe_Wyniki!U60)*LCC_Dane_wejściowe_Wyniki!U8,SUM(LCC_Dane_wejściowe_Wyniki!U58,LCC_Dane_wejściowe_Wyniki!U59,LCC_Dane_wejściowe_Wyniki!U60)*LCC_Dane_wejściowe_Wyniki!U75)</f>
        <v>0</v>
      </c>
      <c r="V36" s="125"/>
      <c r="W36" s="129">
        <f>IF(LCC_Dane_wejściowe_Wyniki!W8&gt;0,SUM(LCC_Dane_wejściowe_Wyniki!W58,LCC_Dane_wejściowe_Wyniki!W59,LCC_Dane_wejściowe_Wyniki!W60)*LCC_Dane_wejściowe_Wyniki!W8,SUM(LCC_Dane_wejściowe_Wyniki!W58,LCC_Dane_wejściowe_Wyniki!W59,LCC_Dane_wejściowe_Wyniki!W60)*LCC_Dane_wejściowe_Wyniki!W75)</f>
        <v>0</v>
      </c>
    </row>
    <row r="37" spans="1:1024" ht="30" customHeight="1" x14ac:dyDescent="0.25">
      <c r="C37" s="299" t="s">
        <v>405</v>
      </c>
      <c r="D37" s="125" t="str">
        <f>LCC_Dane_wejściowe_Wyniki!E$12</f>
        <v/>
      </c>
      <c r="E37" s="129">
        <f>E36*$E$5</f>
        <v>0</v>
      </c>
      <c r="F37" s="129"/>
      <c r="G37" s="129">
        <f>G36*$E$5</f>
        <v>0</v>
      </c>
      <c r="H37" s="125"/>
      <c r="I37" s="129">
        <f>I36*$E$5</f>
        <v>0</v>
      </c>
      <c r="J37" s="125"/>
      <c r="K37" s="129">
        <f>K36*$E$5</f>
        <v>0</v>
      </c>
      <c r="L37" s="125"/>
      <c r="M37" s="129">
        <f>M36*$E$5</f>
        <v>0</v>
      </c>
      <c r="N37" s="125"/>
      <c r="O37" s="129">
        <f>O36*$E$5</f>
        <v>0</v>
      </c>
      <c r="P37" s="125"/>
      <c r="Q37" s="129">
        <f>Q36*$E$5</f>
        <v>0</v>
      </c>
      <c r="R37" s="125"/>
      <c r="S37" s="129">
        <f>S36*$E$5</f>
        <v>0</v>
      </c>
      <c r="T37" s="125"/>
      <c r="U37" s="129">
        <f>U36*$E$5</f>
        <v>0</v>
      </c>
      <c r="V37" s="125"/>
      <c r="W37" s="129">
        <f>W36*$E$5</f>
        <v>0</v>
      </c>
    </row>
    <row r="38" spans="1:1024" ht="30" customHeight="1" x14ac:dyDescent="0.25">
      <c r="C38" s="299" t="s">
        <v>406</v>
      </c>
      <c r="D38" s="125" t="str">
        <f>LCC_Dane_wejściowe_Wyniki!E$12</f>
        <v/>
      </c>
      <c r="E38" s="129">
        <f>E35+E37</f>
        <v>0</v>
      </c>
      <c r="F38" s="129"/>
      <c r="G38" s="129">
        <f>G35+G37</f>
        <v>0</v>
      </c>
      <c r="H38" s="125"/>
      <c r="I38" s="129">
        <f>I35+I37</f>
        <v>0</v>
      </c>
      <c r="J38" s="125"/>
      <c r="K38" s="129">
        <f>K35+K37</f>
        <v>0</v>
      </c>
      <c r="L38" s="125"/>
      <c r="M38" s="129">
        <f>M35+M37</f>
        <v>0</v>
      </c>
      <c r="N38" s="125"/>
      <c r="O38" s="129">
        <f>O35+O37</f>
        <v>0</v>
      </c>
      <c r="P38" s="125"/>
      <c r="Q38" s="129">
        <f>Q35+Q37</f>
        <v>0</v>
      </c>
      <c r="R38" s="125"/>
      <c r="S38" s="129">
        <f>S35+S37</f>
        <v>0</v>
      </c>
      <c r="T38" s="125"/>
      <c r="U38" s="129">
        <f>U35+U37</f>
        <v>0</v>
      </c>
      <c r="V38" s="125"/>
      <c r="W38" s="129">
        <f>W35+W37</f>
        <v>0</v>
      </c>
    </row>
    <row r="39" spans="1:1024" x14ac:dyDescent="0.25">
      <c r="C39" s="125"/>
      <c r="D39" s="125"/>
      <c r="E39" s="125"/>
      <c r="F39" s="125"/>
      <c r="G39" s="125"/>
      <c r="H39" s="125"/>
      <c r="I39" s="125"/>
      <c r="J39" s="125"/>
      <c r="K39" s="125"/>
      <c r="L39" s="125"/>
      <c r="M39" s="125"/>
      <c r="N39" s="125"/>
      <c r="O39" s="125"/>
      <c r="P39" s="125"/>
      <c r="Q39" s="125"/>
      <c r="R39" s="125"/>
      <c r="S39" s="125"/>
      <c r="T39" s="125"/>
      <c r="U39" s="125"/>
      <c r="V39" s="125"/>
      <c r="W39" s="125"/>
    </row>
    <row r="41" spans="1:1024" ht="19.2" x14ac:dyDescent="0.25">
      <c r="C41" s="132" t="s">
        <v>407</v>
      </c>
      <c r="D41" s="132"/>
      <c r="E41" s="133"/>
      <c r="F41" s="133"/>
      <c r="G41" s="133"/>
      <c r="H41" s="133"/>
      <c r="I41" s="133"/>
      <c r="J41" s="133"/>
      <c r="K41" s="133"/>
      <c r="L41" s="133"/>
      <c r="M41" s="133"/>
      <c r="N41" s="133"/>
      <c r="O41" s="133"/>
      <c r="P41" s="133"/>
      <c r="Q41" s="133"/>
      <c r="R41" s="133"/>
      <c r="S41" s="133"/>
      <c r="T41" s="133"/>
      <c r="U41" s="133"/>
      <c r="V41" s="133"/>
      <c r="W41" s="133"/>
    </row>
    <row r="42" spans="1:1024" x14ac:dyDescent="0.25">
      <c r="C42" s="134"/>
      <c r="D42" s="134"/>
      <c r="E42" s="134"/>
      <c r="F42" s="134"/>
      <c r="G42" s="134"/>
      <c r="H42" s="134"/>
      <c r="I42" s="134"/>
      <c r="J42" s="134"/>
      <c r="K42" s="134"/>
      <c r="L42" s="134"/>
      <c r="M42" s="134"/>
      <c r="N42" s="134"/>
      <c r="O42" s="134"/>
      <c r="P42" s="134"/>
      <c r="Q42" s="134"/>
      <c r="R42" s="134"/>
      <c r="S42" s="134"/>
      <c r="T42" s="134"/>
      <c r="U42" s="134"/>
      <c r="V42" s="134"/>
      <c r="W42" s="134"/>
    </row>
    <row r="43" spans="1:1024" s="251" customFormat="1" x14ac:dyDescent="0.2">
      <c r="A43" s="259"/>
      <c r="B43" s="250"/>
      <c r="C43" s="135"/>
      <c r="D43" s="135"/>
      <c r="E43" s="136">
        <f>LCC_Dane_wejściowe_Wyniki!E$7</f>
        <v>0</v>
      </c>
      <c r="F43" s="136"/>
      <c r="G43" s="136">
        <f>LCC_Dane_wejściowe_Wyniki!G$7</f>
        <v>0</v>
      </c>
      <c r="H43" s="136"/>
      <c r="I43" s="136">
        <f>LCC_Dane_wejściowe_Wyniki!I$7</f>
        <v>0</v>
      </c>
      <c r="J43" s="136"/>
      <c r="K43" s="136">
        <f>LCC_Dane_wejściowe_Wyniki!K$7</f>
        <v>0</v>
      </c>
      <c r="L43" s="136"/>
      <c r="M43" s="136">
        <f>LCC_Dane_wejściowe_Wyniki!M$7</f>
        <v>0</v>
      </c>
      <c r="N43" s="136"/>
      <c r="O43" s="136">
        <f>LCC_Dane_wejściowe_Wyniki!O$7</f>
        <v>0</v>
      </c>
      <c r="P43" s="136"/>
      <c r="Q43" s="136">
        <f>LCC_Dane_wejściowe_Wyniki!Q$7</f>
        <v>0</v>
      </c>
      <c r="R43" s="136"/>
      <c r="S43" s="136">
        <f>LCC_Dane_wejściowe_Wyniki!S$7</f>
        <v>0</v>
      </c>
      <c r="T43" s="136"/>
      <c r="U43" s="136">
        <f>LCC_Dane_wejściowe_Wyniki!U$7</f>
        <v>0</v>
      </c>
      <c r="V43" s="136"/>
      <c r="W43" s="136">
        <f>LCC_Dane_wejściowe_Wyniki!W$7</f>
        <v>0</v>
      </c>
      <c r="X43" s="250"/>
      <c r="Y43" s="250"/>
      <c r="Z43" s="250"/>
      <c r="AA43" s="250"/>
      <c r="AB43" s="250"/>
      <c r="AC43" s="250"/>
      <c r="AD43" s="250"/>
      <c r="AE43" s="250"/>
      <c r="AF43" s="250"/>
      <c r="AG43" s="250"/>
      <c r="AH43" s="250"/>
      <c r="AI43" s="250"/>
      <c r="AJ43" s="250"/>
      <c r="AK43" s="250"/>
      <c r="AL43" s="250"/>
      <c r="AM43" s="250"/>
      <c r="AN43" s="250"/>
      <c r="AO43" s="250"/>
      <c r="AP43" s="250"/>
      <c r="AQ43" s="250"/>
      <c r="AR43" s="250"/>
      <c r="AS43" s="250"/>
      <c r="AT43" s="250"/>
      <c r="AU43" s="250"/>
      <c r="AV43" s="250"/>
      <c r="AW43" s="250"/>
      <c r="AX43" s="250"/>
      <c r="AY43" s="250"/>
      <c r="AZ43" s="250"/>
      <c r="BA43" s="250"/>
      <c r="BB43" s="250"/>
      <c r="BC43" s="250"/>
      <c r="BD43" s="250"/>
      <c r="BE43" s="250"/>
      <c r="BF43" s="250"/>
      <c r="BG43" s="250"/>
      <c r="BH43" s="250"/>
      <c r="BI43" s="250"/>
      <c r="BJ43" s="250"/>
      <c r="BK43" s="250"/>
      <c r="BL43" s="250"/>
      <c r="BM43" s="250"/>
      <c r="BN43" s="250"/>
      <c r="BO43" s="250"/>
      <c r="BP43" s="250"/>
      <c r="BQ43" s="250"/>
      <c r="BR43" s="250"/>
      <c r="BS43" s="250"/>
      <c r="BT43" s="250"/>
      <c r="BU43" s="250"/>
      <c r="BV43" s="250"/>
      <c r="BW43" s="250"/>
      <c r="BX43" s="250"/>
      <c r="BY43" s="250"/>
      <c r="BZ43" s="250"/>
      <c r="CA43" s="250"/>
      <c r="CB43" s="250"/>
      <c r="CC43" s="250"/>
      <c r="CD43" s="250"/>
      <c r="CE43" s="250"/>
      <c r="CF43" s="250"/>
      <c r="CG43" s="250"/>
      <c r="CH43" s="250"/>
      <c r="CI43" s="250"/>
      <c r="CJ43" s="250"/>
      <c r="CK43" s="250"/>
      <c r="CL43" s="250"/>
      <c r="CM43" s="250"/>
      <c r="CN43" s="250"/>
      <c r="CO43" s="250"/>
      <c r="CP43" s="250"/>
      <c r="CQ43" s="250"/>
      <c r="CR43" s="250"/>
      <c r="CS43" s="250"/>
      <c r="CT43" s="250"/>
      <c r="CU43" s="250"/>
      <c r="CV43" s="250"/>
      <c r="CW43" s="250"/>
      <c r="CX43" s="250"/>
      <c r="CY43" s="250"/>
      <c r="CZ43" s="250"/>
      <c r="DA43" s="250"/>
      <c r="DB43" s="250"/>
      <c r="DC43" s="250"/>
      <c r="DD43" s="250"/>
      <c r="DE43" s="250"/>
      <c r="DF43" s="250"/>
      <c r="DG43" s="250"/>
      <c r="DH43" s="250"/>
      <c r="DI43" s="250"/>
      <c r="DJ43" s="250"/>
      <c r="DK43" s="250"/>
      <c r="DL43" s="250"/>
      <c r="DM43" s="250"/>
      <c r="DN43" s="250"/>
      <c r="DO43" s="250"/>
      <c r="DP43" s="250"/>
      <c r="DQ43" s="250"/>
      <c r="DR43" s="250"/>
      <c r="DS43" s="250"/>
      <c r="DT43" s="250"/>
      <c r="DU43" s="250"/>
      <c r="DV43" s="250"/>
      <c r="DW43" s="250"/>
      <c r="DX43" s="250"/>
      <c r="DY43" s="250"/>
      <c r="DZ43" s="250"/>
      <c r="EA43" s="250"/>
      <c r="EB43" s="250"/>
      <c r="EC43" s="250"/>
      <c r="ED43" s="250"/>
      <c r="EE43" s="250"/>
      <c r="EF43" s="250"/>
      <c r="EG43" s="250"/>
      <c r="EH43" s="250"/>
      <c r="EI43" s="250"/>
      <c r="EJ43" s="250"/>
      <c r="EK43" s="250"/>
      <c r="EL43" s="250"/>
      <c r="EM43" s="250"/>
      <c r="EN43" s="250"/>
      <c r="EO43" s="250"/>
      <c r="EP43" s="250"/>
      <c r="EQ43" s="250"/>
      <c r="ER43" s="250"/>
      <c r="ES43" s="250"/>
      <c r="ET43" s="250"/>
      <c r="EU43" s="250"/>
      <c r="EV43" s="250"/>
      <c r="EW43" s="250"/>
      <c r="EX43" s="250"/>
      <c r="EY43" s="250"/>
      <c r="EZ43" s="250"/>
      <c r="FA43" s="250"/>
      <c r="FB43" s="250"/>
      <c r="FC43" s="250"/>
      <c r="FD43" s="250"/>
      <c r="FE43" s="250"/>
      <c r="FF43" s="250"/>
      <c r="FG43" s="250"/>
      <c r="FH43" s="250"/>
      <c r="FI43" s="250"/>
      <c r="FJ43" s="250"/>
      <c r="FK43" s="250"/>
      <c r="FL43" s="250"/>
      <c r="FM43" s="250"/>
      <c r="FN43" s="250"/>
      <c r="FO43" s="250"/>
      <c r="FP43" s="250"/>
      <c r="FQ43" s="250"/>
      <c r="FR43" s="250"/>
      <c r="FS43" s="250"/>
      <c r="FT43" s="250"/>
      <c r="FU43" s="250"/>
      <c r="FV43" s="250"/>
      <c r="FW43" s="250"/>
      <c r="FX43" s="250"/>
      <c r="FY43" s="250"/>
      <c r="FZ43" s="250"/>
      <c r="GA43" s="250"/>
      <c r="GB43" s="250"/>
      <c r="GC43" s="250"/>
      <c r="GD43" s="250"/>
      <c r="GE43" s="250"/>
      <c r="GF43" s="250"/>
      <c r="GG43" s="250"/>
      <c r="GH43" s="250"/>
      <c r="GI43" s="250"/>
      <c r="GJ43" s="250"/>
      <c r="GK43" s="250"/>
      <c r="GL43" s="250"/>
      <c r="GM43" s="250"/>
      <c r="GN43" s="250"/>
      <c r="GO43" s="250"/>
      <c r="GP43" s="250"/>
      <c r="GQ43" s="250"/>
      <c r="GR43" s="250"/>
      <c r="GS43" s="250"/>
      <c r="GT43" s="250"/>
      <c r="GU43" s="250"/>
      <c r="GV43" s="250"/>
      <c r="GW43" s="250"/>
      <c r="GX43" s="250"/>
      <c r="GY43" s="250"/>
      <c r="GZ43" s="250"/>
      <c r="HA43" s="250"/>
      <c r="HB43" s="250"/>
      <c r="HC43" s="250"/>
      <c r="HD43" s="250"/>
      <c r="HE43" s="250"/>
      <c r="HF43" s="250"/>
      <c r="HG43" s="250"/>
      <c r="HH43" s="250"/>
      <c r="HI43" s="250"/>
      <c r="HJ43" s="250"/>
      <c r="HK43" s="250"/>
      <c r="HL43" s="250"/>
      <c r="HM43" s="250"/>
      <c r="HN43" s="250"/>
      <c r="HO43" s="250"/>
      <c r="HP43" s="250"/>
      <c r="HQ43" s="250"/>
      <c r="HR43" s="250"/>
      <c r="HS43" s="250"/>
      <c r="HT43" s="250"/>
      <c r="HU43" s="250"/>
      <c r="HV43" s="250"/>
      <c r="HW43" s="250"/>
      <c r="HX43" s="250"/>
      <c r="HY43" s="250"/>
      <c r="HZ43" s="250"/>
      <c r="IA43" s="250"/>
      <c r="IB43" s="250"/>
      <c r="IC43" s="250"/>
      <c r="ID43" s="250"/>
      <c r="IE43" s="250"/>
      <c r="IF43" s="250"/>
      <c r="IG43" s="250"/>
      <c r="IH43" s="250"/>
      <c r="II43" s="250"/>
      <c r="IJ43" s="250"/>
      <c r="IK43" s="250"/>
      <c r="IL43" s="250"/>
      <c r="IM43" s="250"/>
      <c r="IN43" s="250"/>
      <c r="IO43" s="250"/>
      <c r="IP43" s="250"/>
      <c r="IQ43" s="250"/>
      <c r="IR43" s="250"/>
      <c r="IS43" s="250"/>
      <c r="IT43" s="250"/>
      <c r="IU43" s="250"/>
      <c r="IV43" s="250"/>
      <c r="IW43" s="250"/>
      <c r="IX43" s="250"/>
      <c r="IY43" s="250"/>
      <c r="IZ43" s="250"/>
      <c r="JA43" s="250"/>
      <c r="JB43" s="250"/>
      <c r="JC43" s="250"/>
      <c r="JD43" s="250"/>
      <c r="JE43" s="250"/>
      <c r="JF43" s="250"/>
      <c r="JG43" s="250"/>
      <c r="JH43" s="250"/>
      <c r="JI43" s="250"/>
      <c r="JJ43" s="250"/>
      <c r="JK43" s="250"/>
      <c r="JL43" s="250"/>
      <c r="JM43" s="250"/>
      <c r="JN43" s="250"/>
      <c r="JO43" s="250"/>
      <c r="JP43" s="250"/>
      <c r="JQ43" s="250"/>
      <c r="JR43" s="250"/>
      <c r="JS43" s="250"/>
      <c r="JT43" s="250"/>
      <c r="JU43" s="250"/>
      <c r="JV43" s="250"/>
      <c r="JW43" s="250"/>
      <c r="JX43" s="250"/>
      <c r="JY43" s="250"/>
      <c r="JZ43" s="250"/>
      <c r="KA43" s="250"/>
      <c r="KB43" s="250"/>
      <c r="KC43" s="250"/>
      <c r="KD43" s="250"/>
      <c r="KE43" s="250"/>
      <c r="KF43" s="250"/>
      <c r="KG43" s="250"/>
      <c r="KH43" s="250"/>
      <c r="KI43" s="250"/>
      <c r="KJ43" s="250"/>
      <c r="KK43" s="250"/>
      <c r="KL43" s="250"/>
      <c r="KM43" s="250"/>
      <c r="KN43" s="250"/>
      <c r="KO43" s="250"/>
      <c r="KP43" s="250"/>
      <c r="KQ43" s="250"/>
      <c r="KR43" s="250"/>
      <c r="KS43" s="250"/>
      <c r="KT43" s="250"/>
      <c r="KU43" s="250"/>
      <c r="KV43" s="250"/>
      <c r="KW43" s="250"/>
      <c r="KX43" s="250"/>
      <c r="KY43" s="250"/>
      <c r="KZ43" s="250"/>
      <c r="LA43" s="250"/>
      <c r="LB43" s="250"/>
      <c r="LC43" s="250"/>
      <c r="LD43" s="250"/>
      <c r="LE43" s="250"/>
      <c r="LF43" s="250"/>
      <c r="LG43" s="250"/>
      <c r="LH43" s="250"/>
      <c r="LI43" s="250"/>
      <c r="LJ43" s="250"/>
      <c r="LK43" s="250"/>
      <c r="LL43" s="250"/>
      <c r="LM43" s="250"/>
      <c r="LN43" s="250"/>
      <c r="LO43" s="250"/>
      <c r="LP43" s="250"/>
      <c r="LQ43" s="250"/>
      <c r="LR43" s="250"/>
      <c r="LS43" s="250"/>
      <c r="LT43" s="250"/>
      <c r="LU43" s="250"/>
      <c r="LV43" s="250"/>
      <c r="LW43" s="250"/>
      <c r="LX43" s="250"/>
      <c r="LY43" s="250"/>
      <c r="LZ43" s="250"/>
      <c r="MA43" s="250"/>
      <c r="MB43" s="250"/>
      <c r="MC43" s="250"/>
      <c r="MD43" s="250"/>
      <c r="ME43" s="250"/>
      <c r="MF43" s="250"/>
      <c r="MG43" s="250"/>
      <c r="MH43" s="250"/>
      <c r="MI43" s="250"/>
      <c r="MJ43" s="250"/>
      <c r="MK43" s="250"/>
      <c r="ML43" s="250"/>
      <c r="MM43" s="250"/>
      <c r="MN43" s="250"/>
      <c r="MO43" s="250"/>
      <c r="MP43" s="250"/>
      <c r="MQ43" s="250"/>
      <c r="MR43" s="250"/>
      <c r="MS43" s="250"/>
      <c r="MT43" s="250"/>
      <c r="MU43" s="250"/>
      <c r="MV43" s="250"/>
      <c r="MW43" s="250"/>
      <c r="MX43" s="250"/>
      <c r="MY43" s="250"/>
      <c r="MZ43" s="250"/>
      <c r="NA43" s="250"/>
      <c r="NB43" s="250"/>
      <c r="NC43" s="250"/>
      <c r="ND43" s="250"/>
      <c r="NE43" s="250"/>
      <c r="NF43" s="250"/>
      <c r="NG43" s="250"/>
      <c r="NH43" s="250"/>
      <c r="NI43" s="250"/>
      <c r="NJ43" s="250"/>
      <c r="NK43" s="250"/>
      <c r="NL43" s="250"/>
      <c r="NM43" s="250"/>
      <c r="NN43" s="250"/>
      <c r="NO43" s="250"/>
      <c r="NP43" s="250"/>
      <c r="NQ43" s="250"/>
      <c r="NR43" s="250"/>
      <c r="NS43" s="250"/>
      <c r="NT43" s="250"/>
      <c r="NU43" s="250"/>
      <c r="NV43" s="250"/>
      <c r="NW43" s="250"/>
      <c r="NX43" s="250"/>
      <c r="NY43" s="250"/>
      <c r="NZ43" s="250"/>
      <c r="OA43" s="250"/>
      <c r="OB43" s="250"/>
      <c r="OC43" s="250"/>
      <c r="OD43" s="250"/>
      <c r="OE43" s="250"/>
      <c r="OF43" s="250"/>
      <c r="OG43" s="250"/>
      <c r="OH43" s="250"/>
      <c r="OI43" s="250"/>
      <c r="OJ43" s="250"/>
      <c r="OK43" s="250"/>
      <c r="OL43" s="250"/>
      <c r="OM43" s="250"/>
      <c r="ON43" s="250"/>
      <c r="OO43" s="250"/>
      <c r="OP43" s="250"/>
      <c r="OQ43" s="250"/>
      <c r="OR43" s="250"/>
      <c r="OS43" s="250"/>
      <c r="OT43" s="250"/>
      <c r="OU43" s="250"/>
      <c r="OV43" s="250"/>
      <c r="OW43" s="250"/>
      <c r="OX43" s="250"/>
      <c r="OY43" s="250"/>
      <c r="OZ43" s="250"/>
      <c r="PA43" s="250"/>
      <c r="PB43" s="250"/>
      <c r="PC43" s="250"/>
      <c r="PD43" s="250"/>
      <c r="PE43" s="250"/>
      <c r="PF43" s="250"/>
      <c r="PG43" s="250"/>
      <c r="PH43" s="250"/>
      <c r="PI43" s="250"/>
      <c r="PJ43" s="250"/>
      <c r="PK43" s="250"/>
      <c r="PL43" s="250"/>
      <c r="PM43" s="250"/>
      <c r="PN43" s="250"/>
      <c r="PO43" s="250"/>
      <c r="PP43" s="250"/>
      <c r="PQ43" s="250"/>
      <c r="PR43" s="250"/>
      <c r="PS43" s="250"/>
      <c r="PT43" s="250"/>
      <c r="PU43" s="250"/>
      <c r="PV43" s="250"/>
      <c r="PW43" s="250"/>
      <c r="PX43" s="250"/>
      <c r="PY43" s="250"/>
      <c r="PZ43" s="250"/>
      <c r="QA43" s="250"/>
      <c r="QB43" s="250"/>
      <c r="QC43" s="250"/>
      <c r="QD43" s="250"/>
      <c r="QE43" s="250"/>
      <c r="QF43" s="250"/>
      <c r="QG43" s="250"/>
      <c r="QH43" s="250"/>
      <c r="QI43" s="250"/>
      <c r="QJ43" s="250"/>
      <c r="QK43" s="250"/>
      <c r="QL43" s="250"/>
      <c r="QM43" s="250"/>
      <c r="QN43" s="250"/>
      <c r="QO43" s="250"/>
      <c r="QP43" s="250"/>
      <c r="QQ43" s="250"/>
      <c r="QR43" s="250"/>
      <c r="QS43" s="250"/>
      <c r="QT43" s="250"/>
      <c r="QU43" s="250"/>
      <c r="QV43" s="250"/>
      <c r="QW43" s="250"/>
      <c r="QX43" s="250"/>
      <c r="QY43" s="250"/>
      <c r="QZ43" s="250"/>
      <c r="RA43" s="250"/>
      <c r="RB43" s="250"/>
      <c r="RC43" s="250"/>
      <c r="RD43" s="250"/>
      <c r="RE43" s="250"/>
      <c r="RF43" s="250"/>
      <c r="RG43" s="250"/>
      <c r="RH43" s="250"/>
      <c r="RI43" s="250"/>
      <c r="RJ43" s="250"/>
      <c r="RK43" s="250"/>
      <c r="RL43" s="250"/>
      <c r="RM43" s="250"/>
      <c r="RN43" s="250"/>
      <c r="RO43" s="250"/>
      <c r="RP43" s="250"/>
      <c r="RQ43" s="250"/>
      <c r="RR43" s="250"/>
      <c r="RS43" s="250"/>
      <c r="RT43" s="250"/>
      <c r="RU43" s="250"/>
      <c r="RV43" s="250"/>
      <c r="RW43" s="250"/>
      <c r="RX43" s="250"/>
      <c r="RY43" s="250"/>
      <c r="RZ43" s="250"/>
      <c r="SA43" s="250"/>
      <c r="SB43" s="250"/>
      <c r="SC43" s="250"/>
      <c r="SD43" s="250"/>
      <c r="SE43" s="250"/>
      <c r="SF43" s="250"/>
      <c r="SG43" s="250"/>
      <c r="SH43" s="250"/>
      <c r="SI43" s="250"/>
      <c r="SJ43" s="250"/>
      <c r="SK43" s="250"/>
      <c r="SL43" s="250"/>
      <c r="SM43" s="250"/>
      <c r="SN43" s="250"/>
      <c r="SO43" s="250"/>
      <c r="SP43" s="250"/>
      <c r="SQ43" s="250"/>
      <c r="SR43" s="250"/>
      <c r="SS43" s="250"/>
      <c r="ST43" s="250"/>
      <c r="SU43" s="250"/>
      <c r="SV43" s="250"/>
      <c r="SW43" s="250"/>
      <c r="SX43" s="250"/>
      <c r="SY43" s="250"/>
      <c r="SZ43" s="250"/>
      <c r="TA43" s="250"/>
      <c r="TB43" s="250"/>
      <c r="TC43" s="250"/>
      <c r="TD43" s="250"/>
      <c r="TE43" s="250"/>
      <c r="TF43" s="250"/>
      <c r="TG43" s="250"/>
      <c r="TH43" s="250"/>
      <c r="TI43" s="250"/>
      <c r="TJ43" s="250"/>
      <c r="TK43" s="250"/>
      <c r="TL43" s="250"/>
      <c r="TM43" s="250"/>
      <c r="TN43" s="250"/>
      <c r="TO43" s="250"/>
      <c r="TP43" s="250"/>
      <c r="TQ43" s="250"/>
      <c r="TR43" s="250"/>
      <c r="TS43" s="250"/>
      <c r="TT43" s="250"/>
      <c r="TU43" s="250"/>
      <c r="TV43" s="250"/>
      <c r="TW43" s="250"/>
      <c r="TX43" s="250"/>
      <c r="TY43" s="250"/>
      <c r="TZ43" s="250"/>
      <c r="UA43" s="250"/>
      <c r="UB43" s="250"/>
      <c r="UC43" s="250"/>
      <c r="UD43" s="250"/>
      <c r="UE43" s="250"/>
      <c r="UF43" s="250"/>
      <c r="UG43" s="250"/>
      <c r="UH43" s="250"/>
      <c r="UI43" s="250"/>
      <c r="UJ43" s="250"/>
      <c r="UK43" s="250"/>
      <c r="UL43" s="250"/>
      <c r="UM43" s="250"/>
      <c r="UN43" s="250"/>
      <c r="UO43" s="250"/>
      <c r="UP43" s="250"/>
      <c r="UQ43" s="250"/>
      <c r="UR43" s="250"/>
      <c r="US43" s="250"/>
      <c r="UT43" s="250"/>
      <c r="UU43" s="250"/>
      <c r="UV43" s="250"/>
      <c r="UW43" s="250"/>
      <c r="UX43" s="250"/>
      <c r="UY43" s="250"/>
      <c r="UZ43" s="250"/>
      <c r="VA43" s="250"/>
      <c r="VB43" s="250"/>
      <c r="VC43" s="250"/>
      <c r="VD43" s="250"/>
      <c r="VE43" s="250"/>
      <c r="VF43" s="250"/>
      <c r="VG43" s="250"/>
      <c r="VH43" s="250"/>
      <c r="VI43" s="250"/>
      <c r="VJ43" s="250"/>
      <c r="VK43" s="250"/>
      <c r="VL43" s="250"/>
      <c r="VM43" s="250"/>
      <c r="VN43" s="250"/>
      <c r="VO43" s="250"/>
      <c r="VP43" s="250"/>
      <c r="VQ43" s="250"/>
      <c r="VR43" s="250"/>
      <c r="VS43" s="250"/>
      <c r="VT43" s="250"/>
      <c r="VU43" s="250"/>
      <c r="VV43" s="250"/>
      <c r="VW43" s="250"/>
      <c r="VX43" s="250"/>
      <c r="VY43" s="250"/>
      <c r="VZ43" s="250"/>
      <c r="WA43" s="250"/>
      <c r="WB43" s="250"/>
      <c r="WC43" s="250"/>
      <c r="WD43" s="250"/>
      <c r="WE43" s="250"/>
      <c r="WF43" s="250"/>
      <c r="WG43" s="250"/>
      <c r="WH43" s="250"/>
      <c r="WI43" s="250"/>
      <c r="WJ43" s="250"/>
      <c r="WK43" s="250"/>
      <c r="WL43" s="250"/>
      <c r="WM43" s="250"/>
      <c r="WN43" s="250"/>
      <c r="WO43" s="250"/>
      <c r="WP43" s="250"/>
      <c r="WQ43" s="250"/>
      <c r="WR43" s="250"/>
      <c r="WS43" s="250"/>
      <c r="WT43" s="250"/>
      <c r="WU43" s="250"/>
      <c r="WV43" s="250"/>
      <c r="WW43" s="250"/>
      <c r="WX43" s="250"/>
      <c r="WY43" s="250"/>
      <c r="WZ43" s="250"/>
      <c r="XA43" s="250"/>
      <c r="XB43" s="250"/>
      <c r="XC43" s="250"/>
      <c r="XD43" s="250"/>
      <c r="XE43" s="250"/>
      <c r="XF43" s="250"/>
      <c r="XG43" s="250"/>
      <c r="XH43" s="250"/>
      <c r="XI43" s="250"/>
      <c r="XJ43" s="250"/>
      <c r="XK43" s="250"/>
      <c r="XL43" s="250"/>
      <c r="XM43" s="250"/>
      <c r="XN43" s="250"/>
      <c r="XO43" s="250"/>
      <c r="XP43" s="250"/>
      <c r="XQ43" s="250"/>
      <c r="XR43" s="250"/>
      <c r="XS43" s="250"/>
      <c r="XT43" s="250"/>
      <c r="XU43" s="250"/>
      <c r="XV43" s="250"/>
      <c r="XW43" s="250"/>
      <c r="XX43" s="250"/>
      <c r="XY43" s="250"/>
      <c r="XZ43" s="250"/>
      <c r="YA43" s="250"/>
      <c r="YB43" s="250"/>
      <c r="YC43" s="250"/>
      <c r="YD43" s="250"/>
      <c r="YE43" s="250"/>
      <c r="YF43" s="250"/>
      <c r="YG43" s="250"/>
      <c r="YH43" s="250"/>
      <c r="YI43" s="250"/>
      <c r="YJ43" s="250"/>
      <c r="YK43" s="250"/>
      <c r="YL43" s="250"/>
      <c r="YM43" s="250"/>
      <c r="YN43" s="250"/>
      <c r="YO43" s="250"/>
      <c r="YP43" s="250"/>
      <c r="YQ43" s="250"/>
      <c r="YR43" s="250"/>
      <c r="YS43" s="250"/>
      <c r="YT43" s="250"/>
      <c r="YU43" s="250"/>
      <c r="YV43" s="250"/>
      <c r="YW43" s="250"/>
      <c r="YX43" s="250"/>
      <c r="YY43" s="250"/>
      <c r="YZ43" s="250"/>
      <c r="ZA43" s="250"/>
      <c r="ZB43" s="250"/>
      <c r="ZC43" s="250"/>
      <c r="ZD43" s="250"/>
      <c r="ZE43" s="250"/>
      <c r="ZF43" s="250"/>
      <c r="ZG43" s="250"/>
      <c r="ZH43" s="250"/>
      <c r="ZI43" s="250"/>
      <c r="ZJ43" s="250"/>
      <c r="ZK43" s="250"/>
      <c r="ZL43" s="250"/>
      <c r="ZM43" s="250"/>
      <c r="ZN43" s="250"/>
      <c r="ZO43" s="250"/>
      <c r="ZP43" s="250"/>
      <c r="ZQ43" s="250"/>
      <c r="ZR43" s="250"/>
      <c r="ZS43" s="250"/>
      <c r="ZT43" s="250"/>
      <c r="ZU43" s="250"/>
      <c r="ZV43" s="250"/>
      <c r="ZW43" s="250"/>
      <c r="ZX43" s="250"/>
      <c r="ZY43" s="250"/>
      <c r="ZZ43" s="250"/>
      <c r="AAA43" s="250"/>
      <c r="AAB43" s="250"/>
      <c r="AAC43" s="250"/>
      <c r="AAD43" s="250"/>
      <c r="AAE43" s="250"/>
      <c r="AAF43" s="250"/>
      <c r="AAG43" s="250"/>
      <c r="AAH43" s="250"/>
      <c r="AAI43" s="250"/>
      <c r="AAJ43" s="250"/>
      <c r="AAK43" s="250"/>
      <c r="AAL43" s="250"/>
      <c r="AAM43" s="250"/>
      <c r="AAN43" s="250"/>
      <c r="AAO43" s="250"/>
      <c r="AAP43" s="250"/>
      <c r="AAQ43" s="250"/>
      <c r="AAR43" s="250"/>
      <c r="AAS43" s="250"/>
      <c r="AAT43" s="250"/>
      <c r="AAU43" s="250"/>
      <c r="AAV43" s="250"/>
      <c r="AAW43" s="250"/>
      <c r="AAX43" s="250"/>
      <c r="AAY43" s="250"/>
      <c r="AAZ43" s="250"/>
      <c r="ABA43" s="250"/>
      <c r="ABB43" s="250"/>
      <c r="ABC43" s="250"/>
      <c r="ABD43" s="250"/>
      <c r="ABE43" s="250"/>
      <c r="ABF43" s="250"/>
      <c r="ABG43" s="250"/>
      <c r="ABH43" s="250"/>
      <c r="ABI43" s="250"/>
      <c r="ABJ43" s="250"/>
      <c r="ABK43" s="250"/>
      <c r="ABL43" s="250"/>
      <c r="ABM43" s="250"/>
      <c r="ABN43" s="250"/>
      <c r="ABO43" s="250"/>
      <c r="ABP43" s="250"/>
      <c r="ABQ43" s="250"/>
      <c r="ABR43" s="250"/>
      <c r="ABS43" s="250"/>
      <c r="ABT43" s="250"/>
      <c r="ABU43" s="250"/>
      <c r="ABV43" s="250"/>
      <c r="ABW43" s="250"/>
      <c r="ABX43" s="250"/>
      <c r="ABY43" s="250"/>
      <c r="ABZ43" s="250"/>
      <c r="ACA43" s="250"/>
      <c r="ACB43" s="250"/>
      <c r="ACC43" s="250"/>
      <c r="ACD43" s="250"/>
      <c r="ACE43" s="250"/>
      <c r="ACF43" s="250"/>
      <c r="ACG43" s="250"/>
      <c r="ACH43" s="250"/>
      <c r="ACI43" s="250"/>
      <c r="ACJ43" s="250"/>
      <c r="ACK43" s="250"/>
      <c r="ACL43" s="250"/>
      <c r="ACM43" s="250"/>
      <c r="ACN43" s="250"/>
      <c r="ACO43" s="250"/>
      <c r="ACP43" s="250"/>
      <c r="ACQ43" s="250"/>
      <c r="ACR43" s="250"/>
      <c r="ACS43" s="250"/>
      <c r="ACT43" s="250"/>
      <c r="ACU43" s="250"/>
      <c r="ACV43" s="250"/>
      <c r="ACW43" s="250"/>
      <c r="ACX43" s="250"/>
      <c r="ACY43" s="250"/>
      <c r="ACZ43" s="250"/>
      <c r="ADA43" s="250"/>
      <c r="ADB43" s="250"/>
      <c r="ADC43" s="250"/>
      <c r="ADD43" s="250"/>
      <c r="ADE43" s="250"/>
      <c r="ADF43" s="250"/>
      <c r="ADG43" s="250"/>
      <c r="ADH43" s="250"/>
      <c r="ADI43" s="250"/>
      <c r="ADJ43" s="250"/>
      <c r="ADK43" s="250"/>
      <c r="ADL43" s="250"/>
      <c r="ADM43" s="250"/>
      <c r="ADN43" s="250"/>
      <c r="ADO43" s="250"/>
      <c r="ADP43" s="250"/>
      <c r="ADQ43" s="250"/>
      <c r="ADR43" s="250"/>
      <c r="ADS43" s="250"/>
      <c r="ADT43" s="250"/>
      <c r="ADU43" s="250"/>
      <c r="ADV43" s="250"/>
      <c r="ADW43" s="250"/>
      <c r="ADX43" s="250"/>
      <c r="ADY43" s="250"/>
      <c r="ADZ43" s="250"/>
      <c r="AEA43" s="250"/>
      <c r="AEB43" s="250"/>
      <c r="AEC43" s="250"/>
      <c r="AED43" s="250"/>
      <c r="AEE43" s="250"/>
      <c r="AEF43" s="250"/>
      <c r="AEG43" s="250"/>
      <c r="AEH43" s="250"/>
      <c r="AEI43" s="250"/>
      <c r="AEJ43" s="250"/>
      <c r="AEK43" s="250"/>
      <c r="AEL43" s="250"/>
      <c r="AEM43" s="250"/>
      <c r="AEN43" s="250"/>
      <c r="AEO43" s="250"/>
      <c r="AEP43" s="250"/>
      <c r="AEQ43" s="250"/>
      <c r="AER43" s="250"/>
      <c r="AES43" s="250"/>
      <c r="AET43" s="250"/>
      <c r="AEU43" s="250"/>
      <c r="AEV43" s="250"/>
      <c r="AEW43" s="250"/>
      <c r="AEX43" s="250"/>
      <c r="AEY43" s="250"/>
      <c r="AEZ43" s="250"/>
      <c r="AFA43" s="250"/>
      <c r="AFB43" s="250"/>
      <c r="AFC43" s="250"/>
      <c r="AFD43" s="250"/>
      <c r="AFE43" s="250"/>
      <c r="AFF43" s="250"/>
      <c r="AFG43" s="250"/>
      <c r="AFH43" s="250"/>
      <c r="AFI43" s="250"/>
      <c r="AFJ43" s="250"/>
      <c r="AFK43" s="250"/>
      <c r="AFL43" s="250"/>
      <c r="AFM43" s="250"/>
      <c r="AFN43" s="250"/>
      <c r="AFO43" s="250"/>
      <c r="AFP43" s="250"/>
      <c r="AFQ43" s="250"/>
      <c r="AFR43" s="250"/>
      <c r="AFS43" s="250"/>
      <c r="AFT43" s="250"/>
      <c r="AFU43" s="250"/>
      <c r="AFV43" s="250"/>
      <c r="AFW43" s="250"/>
      <c r="AFX43" s="250"/>
      <c r="AFY43" s="250"/>
      <c r="AFZ43" s="250"/>
      <c r="AGA43" s="250"/>
      <c r="AGB43" s="250"/>
      <c r="AGC43" s="250"/>
      <c r="AGD43" s="250"/>
      <c r="AGE43" s="250"/>
      <c r="AGF43" s="250"/>
      <c r="AGG43" s="250"/>
      <c r="AGH43" s="250"/>
      <c r="AGI43" s="250"/>
      <c r="AGJ43" s="250"/>
      <c r="AGK43" s="250"/>
      <c r="AGL43" s="250"/>
      <c r="AGM43" s="250"/>
      <c r="AGN43" s="250"/>
      <c r="AGO43" s="250"/>
      <c r="AGP43" s="250"/>
      <c r="AGQ43" s="250"/>
      <c r="AGR43" s="250"/>
      <c r="AGS43" s="250"/>
      <c r="AGT43" s="250"/>
      <c r="AGU43" s="250"/>
      <c r="AGV43" s="250"/>
      <c r="AGW43" s="250"/>
      <c r="AGX43" s="250"/>
      <c r="AGY43" s="250"/>
      <c r="AGZ43" s="250"/>
      <c r="AHA43" s="250"/>
      <c r="AHB43" s="250"/>
      <c r="AHC43" s="250"/>
      <c r="AHD43" s="250"/>
      <c r="AHE43" s="250"/>
      <c r="AHF43" s="250"/>
      <c r="AHG43" s="250"/>
      <c r="AHH43" s="250"/>
      <c r="AHI43" s="250"/>
      <c r="AHJ43" s="250"/>
      <c r="AHK43" s="250"/>
      <c r="AHL43" s="250"/>
      <c r="AHM43" s="250"/>
      <c r="AHN43" s="250"/>
      <c r="AHO43" s="250"/>
      <c r="AHP43" s="250"/>
      <c r="AHQ43" s="250"/>
      <c r="AHR43" s="250"/>
      <c r="AHS43" s="250"/>
      <c r="AHT43" s="250"/>
      <c r="AHU43" s="250"/>
      <c r="AHV43" s="250"/>
      <c r="AHW43" s="250"/>
      <c r="AHX43" s="250"/>
      <c r="AHY43" s="250"/>
      <c r="AHZ43" s="250"/>
      <c r="AIA43" s="250"/>
      <c r="AIB43" s="250"/>
      <c r="AIC43" s="250"/>
      <c r="AID43" s="250"/>
      <c r="AIE43" s="250"/>
      <c r="AIF43" s="250"/>
      <c r="AIG43" s="250"/>
      <c r="AIH43" s="250"/>
      <c r="AII43" s="250"/>
      <c r="AIJ43" s="250"/>
      <c r="AIK43" s="250"/>
      <c r="AIL43" s="250"/>
      <c r="AIM43" s="250"/>
      <c r="AIN43" s="250"/>
      <c r="AIO43" s="250"/>
      <c r="AIP43" s="250"/>
      <c r="AIQ43" s="250"/>
      <c r="AIR43" s="250"/>
      <c r="AIS43" s="250"/>
      <c r="AIT43" s="250"/>
      <c r="AIU43" s="250"/>
      <c r="AIV43" s="250"/>
      <c r="AIW43" s="250"/>
      <c r="AIX43" s="250"/>
      <c r="AIY43" s="250"/>
      <c r="AIZ43" s="250"/>
      <c r="AJA43" s="250"/>
      <c r="AJB43" s="250"/>
      <c r="AJC43" s="250"/>
      <c r="AJD43" s="250"/>
      <c r="AJE43" s="250"/>
      <c r="AJF43" s="250"/>
      <c r="AJG43" s="250"/>
      <c r="AJH43" s="250"/>
      <c r="AJI43" s="250"/>
      <c r="AJJ43" s="250"/>
      <c r="AJK43" s="250"/>
      <c r="AJL43" s="250"/>
      <c r="AJM43" s="250"/>
      <c r="AJN43" s="250"/>
      <c r="AJO43" s="250"/>
      <c r="AJP43" s="250"/>
      <c r="AJQ43" s="250"/>
      <c r="AJR43" s="250"/>
      <c r="AJS43" s="250"/>
      <c r="AJT43" s="250"/>
      <c r="AJU43" s="250"/>
      <c r="AJV43" s="250"/>
      <c r="AJW43" s="250"/>
      <c r="AJX43" s="250"/>
      <c r="AJY43" s="250"/>
      <c r="AJZ43" s="250"/>
      <c r="AKA43" s="250"/>
      <c r="AKB43" s="250"/>
      <c r="AKC43" s="250"/>
      <c r="AKD43" s="250"/>
      <c r="AKE43" s="250"/>
      <c r="AKF43" s="250"/>
      <c r="AKG43" s="250"/>
      <c r="AKH43" s="250"/>
      <c r="AKI43" s="250"/>
      <c r="AKJ43" s="250"/>
      <c r="AKK43" s="250"/>
      <c r="AKL43" s="250"/>
      <c r="AKM43" s="250"/>
      <c r="AKN43" s="250"/>
      <c r="AKO43" s="250"/>
      <c r="AKP43" s="250"/>
      <c r="AKQ43" s="250"/>
      <c r="AKR43" s="250"/>
      <c r="AKS43" s="250"/>
      <c r="AKT43" s="250"/>
      <c r="AKU43" s="250"/>
      <c r="AKV43" s="250"/>
      <c r="AKW43" s="250"/>
      <c r="AKX43" s="250"/>
      <c r="AKY43" s="250"/>
      <c r="AKZ43" s="250"/>
      <c r="ALA43" s="250"/>
      <c r="ALB43" s="250"/>
      <c r="ALC43" s="250"/>
      <c r="ALD43" s="250"/>
      <c r="ALE43" s="250"/>
      <c r="ALF43" s="250"/>
      <c r="ALG43" s="250"/>
      <c r="ALH43" s="250"/>
      <c r="ALI43" s="250"/>
      <c r="ALJ43" s="250"/>
      <c r="ALK43" s="250"/>
      <c r="ALL43" s="250"/>
      <c r="ALM43" s="250"/>
      <c r="ALN43" s="250"/>
      <c r="ALO43" s="250"/>
      <c r="ALP43" s="250"/>
      <c r="ALQ43" s="250"/>
      <c r="ALR43" s="250"/>
      <c r="ALS43" s="250"/>
      <c r="ALT43" s="250"/>
      <c r="ALU43" s="250"/>
      <c r="ALV43" s="250"/>
      <c r="ALW43" s="250"/>
      <c r="ALX43" s="250"/>
      <c r="ALY43" s="250"/>
      <c r="ALZ43" s="250"/>
      <c r="AMA43" s="250"/>
      <c r="AMB43" s="250"/>
      <c r="AMC43" s="250"/>
      <c r="AMD43" s="250"/>
      <c r="AME43" s="250"/>
      <c r="AMF43" s="250"/>
      <c r="AMG43" s="250"/>
      <c r="AMH43" s="250"/>
      <c r="AMI43" s="250"/>
      <c r="AMJ43" s="250"/>
    </row>
    <row r="44" spans="1:1024" ht="30" customHeight="1" x14ac:dyDescent="0.25">
      <c r="C44" s="296" t="s">
        <v>408</v>
      </c>
      <c r="D44" s="147" t="s">
        <v>365</v>
      </c>
      <c r="E44" s="137">
        <f>IF(LCC_Dane_wejściowe_Wyniki!E66&gt;0,IF(LCC_Dane_wejściowe_Wyniki!E65="",E12*LCC_Dane_wejściowe_Wyniki!E63*LCC_Dane_wejściowe_Wyniki!E66*1/1000,E12*LCC_Dane_wejściowe_Wyniki!E65*LCC_Dane_wejściowe_Wyniki!E66*1/1000),0)</f>
        <v>0</v>
      </c>
      <c r="F44" s="137"/>
      <c r="G44" s="137">
        <f>IF(LCC_Dane_wejściowe_Wyniki!G66&gt;0,IF(LCC_Dane_wejściowe_Wyniki!G65="",G12*LCC_Dane_wejściowe_Wyniki!G63*LCC_Dane_wejściowe_Wyniki!G66*1/1000,G12*LCC_Dane_wejściowe_Wyniki!G65*LCC_Dane_wejściowe_Wyniki!G66*1/1000),0)</f>
        <v>0</v>
      </c>
      <c r="H44" s="134"/>
      <c r="I44" s="137">
        <f>IF(LCC_Dane_wejściowe_Wyniki!I66&gt;0,IF(LCC_Dane_wejściowe_Wyniki!I65="",I12*LCC_Dane_wejściowe_Wyniki!I63*LCC_Dane_wejściowe_Wyniki!I66*1/1000,I12*LCC_Dane_wejściowe_Wyniki!I65*LCC_Dane_wejściowe_Wyniki!I66*1/1000),0)</f>
        <v>0</v>
      </c>
      <c r="J44" s="134"/>
      <c r="K44" s="137">
        <f>IF(LCC_Dane_wejściowe_Wyniki!K66&gt;0,IF(LCC_Dane_wejściowe_Wyniki!K65="",K12*LCC_Dane_wejściowe_Wyniki!K63*LCC_Dane_wejściowe_Wyniki!K66*1/1000,K12*LCC_Dane_wejściowe_Wyniki!K65*LCC_Dane_wejściowe_Wyniki!K66*1/1000),0)</f>
        <v>0</v>
      </c>
      <c r="L44" s="134"/>
      <c r="M44" s="137">
        <f>IF(LCC_Dane_wejściowe_Wyniki!M66&gt;0,IF(LCC_Dane_wejściowe_Wyniki!M65="",M12*LCC_Dane_wejściowe_Wyniki!M63*LCC_Dane_wejściowe_Wyniki!M66*1/1000,M12*LCC_Dane_wejściowe_Wyniki!M65*LCC_Dane_wejściowe_Wyniki!M66*1/1000),0)</f>
        <v>0</v>
      </c>
      <c r="N44" s="134"/>
      <c r="O44" s="137">
        <f>IF(LCC_Dane_wejściowe_Wyniki!O66&gt;0,IF(LCC_Dane_wejściowe_Wyniki!O65="",O12*LCC_Dane_wejściowe_Wyniki!O63*LCC_Dane_wejściowe_Wyniki!O66*1/1000,O12*LCC_Dane_wejściowe_Wyniki!O65*LCC_Dane_wejściowe_Wyniki!O66*1/1000),0)</f>
        <v>0</v>
      </c>
      <c r="P44" s="134"/>
      <c r="Q44" s="137">
        <f>IF(LCC_Dane_wejściowe_Wyniki!Q66&gt;0,IF(LCC_Dane_wejściowe_Wyniki!Q65="",Q12*LCC_Dane_wejściowe_Wyniki!Q63*LCC_Dane_wejściowe_Wyniki!Q66*1/1000,Q12*LCC_Dane_wejściowe_Wyniki!Q65*LCC_Dane_wejściowe_Wyniki!Q66*1/1000),0)</f>
        <v>0</v>
      </c>
      <c r="R44" s="134"/>
      <c r="S44" s="137">
        <f>IF(LCC_Dane_wejściowe_Wyniki!S66&gt;0,IF(LCC_Dane_wejściowe_Wyniki!S65="",S12*LCC_Dane_wejściowe_Wyniki!S63*LCC_Dane_wejściowe_Wyniki!S66*1/1000,S12*LCC_Dane_wejściowe_Wyniki!S65*LCC_Dane_wejściowe_Wyniki!S66*1/1000),0)</f>
        <v>0</v>
      </c>
      <c r="T44" s="134"/>
      <c r="U44" s="137">
        <f>IF(LCC_Dane_wejściowe_Wyniki!U66&gt;0,IF(LCC_Dane_wejściowe_Wyniki!U65="",U12*LCC_Dane_wejściowe_Wyniki!U63*LCC_Dane_wejściowe_Wyniki!U66*1/1000,U12*LCC_Dane_wejściowe_Wyniki!U65*LCC_Dane_wejściowe_Wyniki!U66*1/1000),0)</f>
        <v>0</v>
      </c>
      <c r="V44" s="134"/>
      <c r="W44" s="137">
        <f>IF(LCC_Dane_wejściowe_Wyniki!W66&gt;0,IF(LCC_Dane_wejściowe_Wyniki!W65="",W12*LCC_Dane_wejściowe_Wyniki!W63*LCC_Dane_wejściowe_Wyniki!W66*1/1000,W12*LCC_Dane_wejściowe_Wyniki!W65*LCC_Dane_wejściowe_Wyniki!W66*1/1000),0)</f>
        <v>0</v>
      </c>
    </row>
    <row r="45" spans="1:1024" ht="30" customHeight="1" x14ac:dyDescent="0.25">
      <c r="C45" s="297" t="s">
        <v>409</v>
      </c>
      <c r="D45" s="147" t="str">
        <f>LCC_Dane_wejściowe_Wyniki!E$12</f>
        <v/>
      </c>
      <c r="E45" s="137">
        <f>E44*$E$5</f>
        <v>0</v>
      </c>
      <c r="F45" s="137"/>
      <c r="G45" s="137">
        <f>G44*$E$5</f>
        <v>0</v>
      </c>
      <c r="H45" s="134"/>
      <c r="I45" s="137">
        <f>I44*$E$5</f>
        <v>0</v>
      </c>
      <c r="J45" s="134"/>
      <c r="K45" s="137">
        <f>K44*$E$5</f>
        <v>0</v>
      </c>
      <c r="L45" s="134"/>
      <c r="M45" s="137">
        <f>M44*$E$5</f>
        <v>0</v>
      </c>
      <c r="N45" s="134"/>
      <c r="O45" s="137">
        <f>O44*$E$5</f>
        <v>0</v>
      </c>
      <c r="P45" s="134"/>
      <c r="Q45" s="137">
        <f>Q44*$E$5</f>
        <v>0</v>
      </c>
      <c r="R45" s="134"/>
      <c r="S45" s="137">
        <f>S44*$E$5</f>
        <v>0</v>
      </c>
      <c r="T45" s="134"/>
      <c r="U45" s="137">
        <f>U44*$E$5</f>
        <v>0</v>
      </c>
      <c r="V45" s="134"/>
      <c r="W45" s="137">
        <f>W44*$E$5</f>
        <v>0</v>
      </c>
    </row>
    <row r="46" spans="1:1024" x14ac:dyDescent="0.25">
      <c r="C46" s="133"/>
      <c r="D46" s="133"/>
      <c r="E46" s="134"/>
      <c r="F46" s="134"/>
      <c r="G46" s="134"/>
      <c r="H46" s="134"/>
      <c r="I46" s="134"/>
      <c r="J46" s="134"/>
      <c r="K46" s="134"/>
      <c r="L46" s="134"/>
      <c r="M46" s="134"/>
      <c r="N46" s="134"/>
      <c r="O46" s="134"/>
      <c r="P46" s="134"/>
      <c r="Q46" s="134"/>
      <c r="R46" s="134"/>
      <c r="S46" s="134"/>
      <c r="T46" s="134"/>
      <c r="U46" s="134"/>
      <c r="V46" s="134"/>
      <c r="W46" s="134"/>
    </row>
  </sheetData>
  <mergeCells count="1">
    <mergeCell ref="A1:B1"/>
  </mergeCells>
  <pageMargins left="0.75" right="0.75" top="1" bottom="1" header="0.51180555555555496" footer="0.51180555555555496"/>
  <pageSetup firstPageNumber="0"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Arkusze</vt:lpstr>
      </vt:variant>
      <vt:variant>
        <vt:i4>7</vt:i4>
      </vt:variant>
    </vt:vector>
  </HeadingPairs>
  <TitlesOfParts>
    <vt:vector size="7" baseType="lpstr">
      <vt:lpstr>Wprowadzenie</vt:lpstr>
      <vt:lpstr>LCC_Dane_wejściowe_Wyniki</vt:lpstr>
      <vt:lpstr>Arkusz_odpowiedzi_oferenta</vt:lpstr>
      <vt:lpstr>Definicje_Wzory</vt:lpstr>
      <vt:lpstr>Wyniki graficzne</vt:lpstr>
      <vt:lpstr>Dane_referencyjne</vt:lpstr>
      <vt:lpstr>Obliczenia</vt:lpstr>
    </vt:vector>
  </TitlesOfParts>
  <Company>Ecoinstitut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Aure Adell</dc:creator>
  <cp:lastModifiedBy>Skowron Marcin</cp:lastModifiedBy>
  <cp:revision>3</cp:revision>
  <cp:lastPrinted>2017-08-24T14:30:16Z</cp:lastPrinted>
  <dcterms:created xsi:type="dcterms:W3CDTF">2017-08-22T13:37:17Z</dcterms:created>
  <dcterms:modified xsi:type="dcterms:W3CDTF">2023-06-28T11:24:07Z</dcterms:modified>
  <dc:language>en-GB</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Ecoinstitut</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