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nga Pytel\Desktop\Zapytania ofertowe - tacki, butelki, wzorzec\"/>
    </mc:Choice>
  </mc:AlternateContent>
  <xr:revisionPtr revIDLastSave="0" documentId="8_{B8998CA3-02B5-4701-8EC1-2ADBBEE6A9F5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ZapFiltry" sheetId="20" state="hidden" r:id="rId1"/>
    <sheet name="ZapDez" sheetId="21" state="hidden" r:id="rId2"/>
    <sheet name="ZapSter" sheetId="22" state="hidden" r:id="rId3"/>
    <sheet name="6Wzorzec zabarwienia, butelki, " sheetId="4" r:id="rId4"/>
    <sheet name="ZapWzorzec" sheetId="23" state="hidden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3" hidden="1">'6Wzorzec zabarwienia, butelki, '!$A$3:$J$8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#REF!</definedName>
    <definedName name="Filtrynr">#REF!</definedName>
    <definedName name="Filtrywop">#REF!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'6Wzorzec zabarwienia, butelki, '!$B:$B</definedName>
    <definedName name="Wzorzecnr">'6Wzorzec zabarwienia, butelki, '!$A:$A</definedName>
    <definedName name="Wzorzecwop">'6Wzorzec zabarwienia, butelki, '!$E:$E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" l="1"/>
  <c r="I5" i="4" s="1"/>
  <c r="G6" i="4"/>
  <c r="I6" i="4" s="1"/>
  <c r="G7" i="4"/>
  <c r="I7" i="4" s="1"/>
  <c r="G4" i="4"/>
  <c r="I4" i="4" s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8" i="4" l="1"/>
  <c r="I8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<sst xmlns="http://schemas.openxmlformats.org/spreadsheetml/2006/main" count="482" uniqueCount="80">
  <si>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</si>
  <si>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</si>
  <si>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</si>
  <si>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</si>
  <si>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</si>
  <si>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</si>
  <si>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</si>
  <si>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</si>
  <si>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</si>
  <si>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</si>
  <si>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</si>
  <si>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</si>
  <si>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t>OL-K (M) – 1</t>
  </si>
  <si>
    <t>1 op. = 100 szt.</t>
  </si>
  <si>
    <t>1 op. = 1 szt.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</si>
  <si>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</si>
  <si>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</si>
  <si>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</si>
  <si>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</si>
  <si>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</si>
  <si>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</si>
  <si>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</si>
  <si>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</si>
  <si>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</si>
  <si>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</si>
  <si>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</si>
  <si>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</si>
  <si>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</si>
  <si>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</si>
  <si>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</si>
  <si>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</si>
  <si>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</si>
  <si>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</si>
  <si>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</si>
  <si>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</si>
  <si>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</si>
  <si>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</si>
  <si>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</si>
  <si>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</si>
  <si>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</si>
  <si>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</si>
  <si>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</si>
  <si>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</si>
  <si>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</si>
  <si>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</si>
  <si>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</si>
  <si>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</si>
  <si>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</si>
  <si>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1 op. = 200 szt.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</si>
  <si>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</si>
  <si>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</si>
  <si>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</si>
  <si>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</si>
  <si>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</si>
  <si>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</si>
  <si>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 xml:space="preserve">Materiały pomocnicze – Wzorzec zabarwienia, butelki, tacki, lampa UV                                                                                                                                      </t>
  </si>
  <si>
    <r>
      <t xml:space="preserve">Jednorazowe butelki ze środkiem przeciw pieniącym wykorzystywane w metodach substratowych wskaźników odżywczych (Colilert-18, Pseudalert i Enterolert-E) firmy IDEXX
</t>
    </r>
    <r>
      <rPr>
        <sz val="10"/>
        <color theme="1"/>
        <rFont val="Arial"/>
        <family val="2"/>
        <charset val="238"/>
      </rPr>
      <t>Sterylne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Butelka wykonana z przezroczystego PS, nakrętka wykonana z PP
Pojemność 120 ml 
Dostarczyć z certyfikatem jakości 
Termin przydatności: min. 2 lata od daty dostawy
Wszystkie opakowania w jednej dostawie z tej samej serii</t>
    </r>
  </si>
  <si>
    <t>18.09.2024 - 3 op.</t>
  </si>
  <si>
    <r>
      <t xml:space="preserve">Tacki plastikowe Quanti-Tray/2000 z 97 dołkami wykorzystywane w metodach substratowych wskaźników odżywczych (Colilert-18, Pseudalert i Enterolert-E) firmy IDEXX
</t>
    </r>
    <r>
      <rPr>
        <sz val="10"/>
        <rFont val="Arial"/>
        <family val="2"/>
        <charset val="238"/>
      </rPr>
      <t>Dostarczyć z certyfikatem jakości
Termin przydatności: min. 2 lata od daty dostawy
Wszystkie opakowania w jednej dostawie z tej samej serii</t>
    </r>
  </si>
  <si>
    <t>16.07.24 - 4 op.
18.09.2024 - 5 op.</t>
  </si>
  <si>
    <r>
      <t xml:space="preserve">Wzorzec zabarwienia dla tacki QuantiTray/2000 do metody Colilert-18 firmy IDEXX
</t>
    </r>
    <r>
      <rPr>
        <sz val="10"/>
        <rFont val="Arial"/>
        <family val="2"/>
        <charset val="238"/>
      </rPr>
      <t>Zgodny z normą PN-EN ISO 9308-2:2014-06
Dostarczyć z certyfikatem jakości
Termin przydatności: min. 1 rok od daty dostawy</t>
    </r>
  </si>
  <si>
    <r>
      <t xml:space="preserve">Świetlówka do lampy UV firmy IDEXX
</t>
    </r>
    <r>
      <rPr>
        <sz val="10"/>
        <color theme="1"/>
        <rFont val="Arial"/>
        <family val="2"/>
        <charset val="238"/>
      </rPr>
      <t>240V, 6 Wat</t>
    </r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</si>
  <si>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</si>
  <si>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</si>
  <si>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</si>
  <si>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</si>
  <si>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</si>
  <si>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</si>
  <si>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</si>
  <si>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</si>
  <si>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</si>
  <si>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</si>
  <si>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</si>
  <si>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</si>
  <si>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</si>
  <si>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</si>
  <si>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</si>
  <si>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</si>
  <si>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OL-K (M) – 6</t>
  </si>
  <si>
    <t>OL-K (M) –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</si>
</sst>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 applyProtection="1">
      <alignment horizontal="right" vertical="center" wrapText="1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justify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4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4" xfId="0" applyFont="1" applyBorder="1" applyAlignment="1" applyProtection="1">
      <alignment vertical="top" wrapText="1"/>
      <protection hidden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0" xfId="249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justify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5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top" wrapText="1"/>
    </xf>
    <xf numFmtId="0" fontId="14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 applyProtection="1">
      <alignment horizontal="left" vertical="top" wrapText="1"/>
      <protection locked="0"/>
    </xf>
  </cellXfs>
  <cellStyles count="250">
    <cellStyle name="Hiperłącze" xfId="21" builtinId="8" hidden="1"/>
    <cellStyle name="Hiperłącze" xfId="213" builtinId="8" hidden="1"/>
    <cellStyle name="Hiperłącze" xfId="221" builtinId="8" hidden="1"/>
    <cellStyle name="Hiperłącze" xfId="173" builtinId="8" hidden="1"/>
    <cellStyle name="Hiperłącze" xfId="75" builtinId="8" hidden="1"/>
    <cellStyle name="Hiperłącze" xfId="179" builtinId="8" hidden="1"/>
    <cellStyle name="Hiperłącze" xfId="61" builtinId="8" hidden="1"/>
    <cellStyle name="Hiperłącze" xfId="199" builtinId="8" hidden="1"/>
    <cellStyle name="Hiperłącze" xfId="227" builtinId="8" hidden="1"/>
    <cellStyle name="Hiperłącze" xfId="237" builtinId="8" hidden="1"/>
    <cellStyle name="Hiperłącze" xfId="91" builtinId="8" hidden="1"/>
    <cellStyle name="Hiperłącze" xfId="43" builtinId="8" hidden="1"/>
    <cellStyle name="Hiperłącze" xfId="55" builtinId="8" hidden="1"/>
    <cellStyle name="Hiperłącze" xfId="105" builtinId="8" hidden="1"/>
    <cellStyle name="Hiperłącze" xfId="101" builtinId="8" hidden="1"/>
    <cellStyle name="Hiperłącze" xfId="87" builtinId="8" hidden="1"/>
    <cellStyle name="Hiperłącze" xfId="161" builtinId="8" hidden="1"/>
    <cellStyle name="Hiperłącze" xfId="175" builtinId="8" hidden="1"/>
    <cellStyle name="Hiperłącze" xfId="223" builtinId="8" hidden="1"/>
    <cellStyle name="Hiperłącze" xfId="117" builtinId="8" hidden="1"/>
    <cellStyle name="Hiperłącze" xfId="97" builtinId="8" hidden="1"/>
    <cellStyle name="Hiperłącze" xfId="127" builtinId="8" hidden="1"/>
    <cellStyle name="Hiperłącze" xfId="125" builtinId="8" hidden="1"/>
    <cellStyle name="Hiperłącze" xfId="157" builtinId="8" hidden="1"/>
    <cellStyle name="Hiperłącze" xfId="153" builtinId="8" hidden="1"/>
    <cellStyle name="Hiperłącze" xfId="17" builtinId="8" hidden="1"/>
    <cellStyle name="Hiperłącze" xfId="247" builtinId="8" hidden="1"/>
    <cellStyle name="Hiperłącze" xfId="197" builtinId="8" hidden="1"/>
    <cellStyle name="Hiperłącze" xfId="163" builtinId="8" hidden="1"/>
    <cellStyle name="Hiperłącze" xfId="67" builtinId="8" hidden="1"/>
    <cellStyle name="Hiperłącze" xfId="9" builtinId="8" hidden="1"/>
    <cellStyle name="Hiperłącze" xfId="103" builtinId="8" hidden="1"/>
    <cellStyle name="Hiperłącze" xfId="115" builtinId="8" hidden="1"/>
    <cellStyle name="Hiperłącze" xfId="53" builtinId="8" hidden="1"/>
    <cellStyle name="Hiperłącze" xfId="219" builtinId="8" hidden="1"/>
    <cellStyle name="Hiperłącze" xfId="49" builtinId="8" hidden="1"/>
    <cellStyle name="Hiperłącze" xfId="47" builtinId="8" hidden="1"/>
    <cellStyle name="Hiperłącze" xfId="89" builtinId="8" hidden="1"/>
    <cellStyle name="Hiperłącze" xfId="29" builtinId="8" hidden="1"/>
    <cellStyle name="Hiperłącze" xfId="211" builtinId="8" hidden="1"/>
    <cellStyle name="Hiperłącze" xfId="133" builtinId="8" hidden="1"/>
    <cellStyle name="Hiperłącze" xfId="77" builtinId="8" hidden="1"/>
    <cellStyle name="Hiperłącze" xfId="217" builtinId="8" hidden="1"/>
    <cellStyle name="Hiperłącze" xfId="183" builtinId="8" hidden="1"/>
    <cellStyle name="Hiperłącze" xfId="11" builtinId="8" hidden="1"/>
    <cellStyle name="Hiperłącze" xfId="35" builtinId="8" hidden="1"/>
    <cellStyle name="Hiperłącze" xfId="123" builtinId="8" hidden="1"/>
    <cellStyle name="Hiperłącze" xfId="25" builtinId="8" hidden="1"/>
    <cellStyle name="Hiperłącze" xfId="23" builtinId="8" hidden="1"/>
    <cellStyle name="Hiperłącze" xfId="19" builtinId="8" hidden="1"/>
    <cellStyle name="Hiperłącze" xfId="63" builtinId="8" hidden="1"/>
    <cellStyle name="Hiperłącze" xfId="243" builtinId="8" hidden="1"/>
    <cellStyle name="Hiperłącze" xfId="149" builtinId="8" hidden="1"/>
    <cellStyle name="Hiperłącze" xfId="147" builtinId="8" hidden="1"/>
    <cellStyle name="Hiperłącze" xfId="245" builtinId="8" hidden="1"/>
    <cellStyle name="Hiperłącze" xfId="171" builtinId="8" hidden="1"/>
    <cellStyle name="Hiperłącze" xfId="39" builtinId="8" hidden="1"/>
    <cellStyle name="Hiperłącze" xfId="225" builtinId="8" hidden="1"/>
    <cellStyle name="Hiperłącze" xfId="177" builtinId="8" hidden="1"/>
    <cellStyle name="Hiperłącze" xfId="233" builtinId="8" hidden="1"/>
    <cellStyle name="Hiperłącze" xfId="135" builtinId="8" hidden="1"/>
    <cellStyle name="Hiperłącze" xfId="235" builtinId="8" hidden="1"/>
    <cellStyle name="Hiperłącze" xfId="193" builtinId="8" hidden="1"/>
    <cellStyle name="Hiperłącze" xfId="113" builtinId="8" hidden="1"/>
    <cellStyle name="Hiperłącze" xfId="45" builtinId="8" hidden="1"/>
    <cellStyle name="Hiperłącze" xfId="85" builtinId="8" hidden="1"/>
    <cellStyle name="Hiperłącze" xfId="65" builtinId="8" hidden="1"/>
    <cellStyle name="Hiperłącze" xfId="41" builtinId="8" hidden="1"/>
    <cellStyle name="Hiperłącze" xfId="71" builtinId="8" hidden="1"/>
    <cellStyle name="Hiperłącze" xfId="201" builtinId="8" hidden="1"/>
    <cellStyle name="Hiperłącze" xfId="73" builtinId="8" hidden="1"/>
    <cellStyle name="Hiperłącze" xfId="241" builtinId="8" hidden="1"/>
    <cellStyle name="Hiperłącze" xfId="145" builtinId="8" hidden="1"/>
    <cellStyle name="Hiperłącze" xfId="181" builtinId="8" hidden="1"/>
    <cellStyle name="Hiperłącze" xfId="5" builtinId="8" hidden="1"/>
    <cellStyle name="Hiperłącze" xfId="185" builtinId="8" hidden="1"/>
    <cellStyle name="Hiperłącze" xfId="207" builtinId="8" hidden="1"/>
    <cellStyle name="Hiperłącze" xfId="121" builtinId="8" hidden="1"/>
    <cellStyle name="Hiperłącze" xfId="37" builtinId="8" hidden="1"/>
    <cellStyle name="Hiperłącze" xfId="129" builtinId="8" hidden="1"/>
    <cellStyle name="Hiperłącze" xfId="203" builtinId="8" hidden="1"/>
    <cellStyle name="Hiperłącze" xfId="95" builtinId="8" hidden="1"/>
    <cellStyle name="Hiperłącze" xfId="143" builtinId="8" hidden="1"/>
    <cellStyle name="Hiperłącze" xfId="1" builtinId="8" hidden="1"/>
    <cellStyle name="Hiperłącze" xfId="191" builtinId="8" hidden="1"/>
    <cellStyle name="Hiperłącze" xfId="31" builtinId="8" hidden="1"/>
    <cellStyle name="Hiperłącze" xfId="231" builtinId="8" hidden="1"/>
    <cellStyle name="Hiperłącze" xfId="109" builtinId="8" hidden="1"/>
    <cellStyle name="Hiperłącze" xfId="151" builtinId="8" hidden="1"/>
    <cellStyle name="Hiperłącze" xfId="195" builtinId="8" hidden="1"/>
    <cellStyle name="Hiperłącze" xfId="209" builtinId="8" hidden="1"/>
    <cellStyle name="Hiperłącze" xfId="79" builtinId="8" hidden="1"/>
    <cellStyle name="Hiperłącze" xfId="27" builtinId="8" hidden="1"/>
    <cellStyle name="Hiperłącze" xfId="229" builtinId="8" hidden="1"/>
    <cellStyle name="Hiperłącze" xfId="15" builtinId="8" hidden="1"/>
    <cellStyle name="Hiperłącze" xfId="205" builtinId="8" hidden="1"/>
    <cellStyle name="Hiperłącze" xfId="165" builtinId="8" hidden="1"/>
    <cellStyle name="Hiperłącze" xfId="167" builtinId="8" hidden="1"/>
    <cellStyle name="Hiperłącze" xfId="13" builtinId="8" hidden="1"/>
    <cellStyle name="Hiperłącze" xfId="57" builtinId="8" hidden="1"/>
    <cellStyle name="Hiperłącze" xfId="81" builtinId="8" hidden="1"/>
    <cellStyle name="Hiperłącze" xfId="159" builtinId="8" hidden="1"/>
    <cellStyle name="Hiperłącze" xfId="33" builtinId="8" hidden="1"/>
    <cellStyle name="Hiperłącze" xfId="155" builtinId="8" hidden="1"/>
    <cellStyle name="Hiperłącze" xfId="139" builtinId="8" hidden="1"/>
    <cellStyle name="Hiperłącze" xfId="239" builtinId="8" hidden="1"/>
    <cellStyle name="Hiperłącze" xfId="93" builtinId="8" hidden="1"/>
    <cellStyle name="Hiperłącze" xfId="119" builtinId="8" hidden="1"/>
    <cellStyle name="Hiperłącze" xfId="3" builtinId="8" hidden="1"/>
    <cellStyle name="Hiperłącze" xfId="51" builtinId="8" hidden="1"/>
    <cellStyle name="Hiperłącze" xfId="141" builtinId="8" hidden="1"/>
    <cellStyle name="Hiperłącze" xfId="169" builtinId="8" hidden="1"/>
    <cellStyle name="Hiperłącze" xfId="137" builtinId="8" hidden="1"/>
    <cellStyle name="Hiperłącze" xfId="215" builtinId="8" hidden="1"/>
    <cellStyle name="Hiperłącze" xfId="7" builtinId="8" hidden="1"/>
    <cellStyle name="Hiperłącze" xfId="59" builtinId="8" hidden="1"/>
    <cellStyle name="Hiperłącze" xfId="187" builtinId="8" hidden="1"/>
    <cellStyle name="Hiperłącze" xfId="69" builtinId="8" hidden="1"/>
    <cellStyle name="Hiperłącze" xfId="99" builtinId="8" hidden="1"/>
    <cellStyle name="Hiperłącze" xfId="83" builtinId="8" hidden="1"/>
    <cellStyle name="Hiperłącze" xfId="107" builtinId="8" hidden="1"/>
    <cellStyle name="Hiperłącze" xfId="131" builtinId="8" hidden="1"/>
    <cellStyle name="Hiperłącze" xfId="111" builtinId="8" hidden="1"/>
    <cellStyle name="Hiperłącze" xfId="189" builtinId="8" hidden="1"/>
    <cellStyle name="Hiperłącze" xfId="249" builtinId="8"/>
    <cellStyle name="Normalny" xfId="0" builtinId="0"/>
    <cellStyle name="Odwiedzone hiperłącze" xfId="104" builtinId="9" hidden="1"/>
    <cellStyle name="Odwiedzone hiperłącze" xfId="194" builtinId="9" hidden="1"/>
    <cellStyle name="Odwiedzone hiperłącze" xfId="90" builtinId="9" hidden="1"/>
    <cellStyle name="Odwiedzone hiperłącze" xfId="144" builtinId="9" hidden="1"/>
    <cellStyle name="Odwiedzone hiperłącze" xfId="202" builtinId="9" hidden="1"/>
    <cellStyle name="Odwiedzone hiperłącze" xfId="134" builtinId="9" hidden="1"/>
    <cellStyle name="Odwiedzone hiperłącze" xfId="72" builtinId="9" hidden="1"/>
    <cellStyle name="Odwiedzone hiperłącze" xfId="30" builtinId="9" hidden="1"/>
    <cellStyle name="Odwiedzone hiperłącze" xfId="46" builtinId="9" hidden="1"/>
    <cellStyle name="Odwiedzone hiperłącze" xfId="196" builtinId="9" hidden="1"/>
    <cellStyle name="Odwiedzone hiperłącze" xfId="28" builtinId="9" hidden="1"/>
    <cellStyle name="Odwiedzone hiperłącze" xfId="34" builtinId="9" hidden="1"/>
    <cellStyle name="Odwiedzone hiperłącze" xfId="244" builtinId="9" hidden="1"/>
    <cellStyle name="Odwiedzone hiperłącze" xfId="74" builtinId="9" hidden="1"/>
    <cellStyle name="Odwiedzone hiperłącze" xfId="216" builtinId="9" hidden="1"/>
    <cellStyle name="Odwiedzone hiperłącze" xfId="10" builtinId="9" hidden="1"/>
    <cellStyle name="Odwiedzone hiperłącze" xfId="16" builtinId="9" hidden="1"/>
    <cellStyle name="Odwiedzone hiperłącze" xfId="188" builtinId="9" hidden="1"/>
    <cellStyle name="Odwiedzone hiperłącze" xfId="80" builtinId="9" hidden="1"/>
    <cellStyle name="Odwiedzone hiperłącze" xfId="120" builtinId="9" hidden="1"/>
    <cellStyle name="Odwiedzone hiperłącze" xfId="8" builtinId="9" hidden="1"/>
    <cellStyle name="Odwiedzone hiperłącze" xfId="94" builtinId="9" hidden="1"/>
    <cellStyle name="Odwiedzone hiperłącze" xfId="174" builtinId="9" hidden="1"/>
    <cellStyle name="Odwiedzone hiperłącze" xfId="76" builtinId="9" hidden="1"/>
    <cellStyle name="Odwiedzone hiperłącze" xfId="136" builtinId="9" hidden="1"/>
    <cellStyle name="Odwiedzone hiperłącze" xfId="192" builtinId="9" hidden="1"/>
    <cellStyle name="Odwiedzone hiperłącze" xfId="122" builtinId="9" hidden="1"/>
    <cellStyle name="Odwiedzone hiperłącze" xfId="230" builtinId="9" hidden="1"/>
    <cellStyle name="Odwiedzone hiperłącze" xfId="78" builtinId="9" hidden="1"/>
    <cellStyle name="Odwiedzone hiperłącze" xfId="156" builtinId="9" hidden="1"/>
    <cellStyle name="Odwiedzone hiperłącze" xfId="14" builtinId="9" hidden="1"/>
    <cellStyle name="Odwiedzone hiperłącze" xfId="158" builtinId="9" hidden="1"/>
    <cellStyle name="Odwiedzone hiperłącze" xfId="184" builtinId="9" hidden="1"/>
    <cellStyle name="Odwiedzone hiperłącze" xfId="92" builtinId="9" hidden="1"/>
    <cellStyle name="Odwiedzone hiperłącze" xfId="242" builtinId="9" hidden="1"/>
    <cellStyle name="Odwiedzone hiperłącze" xfId="162" builtinId="9" hidden="1"/>
    <cellStyle name="Odwiedzone hiperłącze" xfId="42" builtinId="9" hidden="1"/>
    <cellStyle name="Odwiedzone hiperłącze" xfId="160" builtinId="9" hidden="1"/>
    <cellStyle name="Odwiedzone hiperłącze" xfId="106" builtinId="9" hidden="1"/>
    <cellStyle name="Odwiedzone hiperłącze" xfId="4" builtinId="9" hidden="1"/>
    <cellStyle name="Odwiedzone hiperłącze" xfId="38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40" builtinId="9" hidden="1"/>
    <cellStyle name="Odwiedzone hiperłącze" xfId="172" builtinId="9" hidden="1"/>
    <cellStyle name="Odwiedzone hiperłącze" xfId="88" builtinId="9" hidden="1"/>
    <cellStyle name="Odwiedzone hiperłącze" xfId="140" builtinId="9" hidden="1"/>
    <cellStyle name="Odwiedzone hiperłącze" xfId="52" builtinId="9" hidden="1"/>
    <cellStyle name="Odwiedzone hiperłącze" xfId="142" builtinId="9" hidden="1"/>
    <cellStyle name="Odwiedzone hiperłącze" xfId="32" builtinId="9" hidden="1"/>
    <cellStyle name="Odwiedzone hiperłącze" xfId="182" builtinId="9" hidden="1"/>
    <cellStyle name="Odwiedzone hiperłącze" xfId="200" builtinId="9" hidden="1"/>
    <cellStyle name="Odwiedzone hiperłącze" xfId="138" builtinId="9" hidden="1"/>
    <cellStyle name="Odwiedzone hiperłącze" xfId="186" builtinId="9" hidden="1"/>
    <cellStyle name="Odwiedzone hiperłącze" xfId="248" builtinId="9" hidden="1"/>
    <cellStyle name="Odwiedzone hiperłącze" xfId="108" builtinId="9" hidden="1"/>
    <cellStyle name="Odwiedzone hiperłącze" xfId="60" builtinId="9" hidden="1"/>
    <cellStyle name="Odwiedzone hiperłącze" xfId="228" builtinId="9" hidden="1"/>
    <cellStyle name="Odwiedzone hiperłącze" xfId="50" builtinId="9" hidden="1"/>
    <cellStyle name="Odwiedzone hiperłącze" xfId="54" builtinId="9" hidden="1"/>
    <cellStyle name="Odwiedzone hiperłącze" xfId="240" builtinId="9" hidden="1"/>
    <cellStyle name="Odwiedzone hiperłącze" xfId="218" builtinId="9" hidden="1"/>
    <cellStyle name="Odwiedzone hiperłącze" xfId="148" builtinId="9" hidden="1"/>
    <cellStyle name="Odwiedzone hiperłącze" xfId="204" builtinId="9" hidden="1"/>
    <cellStyle name="Odwiedzone hiperłącze" xfId="150" builtinId="9" hidden="1"/>
    <cellStyle name="Odwiedzone hiperłącze" xfId="128" builtinId="9" hidden="1"/>
    <cellStyle name="Odwiedzone hiperłącze" xfId="98" builtinId="9" hidden="1"/>
    <cellStyle name="Odwiedzone hiperłącze" xfId="56" builtinId="9" hidden="1"/>
    <cellStyle name="Odwiedzone hiperłącze" xfId="48" builtinId="9" hidden="1"/>
    <cellStyle name="Odwiedzone hiperłącze" xfId="154" builtinId="9" hidden="1"/>
    <cellStyle name="Odwiedzone hiperłącze" xfId="20" builtinId="9" hidden="1"/>
    <cellStyle name="Odwiedzone hiperłącze" xfId="110" builtinId="9" hidden="1"/>
    <cellStyle name="Odwiedzone hiperłącze" xfId="68" builtinId="9" hidden="1"/>
    <cellStyle name="Odwiedzone hiperłącze" xfId="36" builtinId="9" hidden="1"/>
    <cellStyle name="Odwiedzone hiperłącze" xfId="232" builtinId="9" hidden="1"/>
    <cellStyle name="Odwiedzone hiperłącze" xfId="130" builtinId="9" hidden="1"/>
    <cellStyle name="Odwiedzone hiperłącze" xfId="146" builtinId="9" hidden="1"/>
    <cellStyle name="Odwiedzone hiperłącze" xfId="100" builtinId="9" hidden="1"/>
    <cellStyle name="Odwiedzone hiperłącze" xfId="118" builtinId="9" hidden="1"/>
    <cellStyle name="Odwiedzone hiperłącze" xfId="222" builtinId="9" hidden="1"/>
    <cellStyle name="Odwiedzone hiperłącze" xfId="220" builtinId="9" hidden="1"/>
    <cellStyle name="Odwiedzone hiperłącze" xfId="112" builtinId="9" hidden="1"/>
    <cellStyle name="Odwiedzone hiperłącze" xfId="246" builtinId="9" hidden="1"/>
    <cellStyle name="Odwiedzone hiperłącze" xfId="84" builtinId="9" hidden="1"/>
    <cellStyle name="Odwiedzone hiperłącze" xfId="18" builtinId="9" hidden="1"/>
    <cellStyle name="Odwiedzone hiperłącze" xfId="86" builtinId="9" hidden="1"/>
    <cellStyle name="Odwiedzone hiperłącze" xfId="126" builtinId="9" hidden="1"/>
    <cellStyle name="Odwiedzone hiperłącze" xfId="166" builtinId="9" hidden="1"/>
    <cellStyle name="Odwiedzone hiperłącze" xfId="124" builtinId="9" hidden="1"/>
    <cellStyle name="Odwiedzone hiperłącze" xfId="168" builtinId="9" hidden="1"/>
    <cellStyle name="Odwiedzone hiperłącze" xfId="12" builtinId="9" hidden="1"/>
    <cellStyle name="Odwiedzone hiperłącze" xfId="212" builtinId="9" hidden="1"/>
    <cellStyle name="Odwiedzone hiperłącze" xfId="44" builtinId="9" hidden="1"/>
    <cellStyle name="Odwiedzone hiperłącze" xfId="64" builtinId="9" hidden="1"/>
    <cellStyle name="Odwiedzone hiperłącze" xfId="22" builtinId="9" hidden="1"/>
    <cellStyle name="Odwiedzone hiperłącze" xfId="58" builtinId="9" hidden="1"/>
    <cellStyle name="Odwiedzone hiperłącze" xfId="132" builtinId="9" hidden="1"/>
    <cellStyle name="Odwiedzone hiperłącze" xfId="96" builtinId="9" hidden="1"/>
    <cellStyle name="Odwiedzone hiperłącze" xfId="180" builtinId="9" hidden="1"/>
    <cellStyle name="Odwiedzone hiperłącze" xfId="62" builtinId="9" hidden="1"/>
    <cellStyle name="Odwiedzone hiperłącze" xfId="214" builtinId="9" hidden="1"/>
    <cellStyle name="Odwiedzone hiperłącze" xfId="102" builtinId="9" hidden="1"/>
    <cellStyle name="Odwiedzone hiperłącze" xfId="164" builtinId="9" hidden="1"/>
    <cellStyle name="Odwiedzone hiperłącze" xfId="24" builtinId="9" hidden="1"/>
    <cellStyle name="Odwiedzone hiperłącze" xfId="238" builtinId="9" hidden="1"/>
    <cellStyle name="Odwiedzone hiperłącze" xfId="234" builtinId="9" hidden="1"/>
    <cellStyle name="Odwiedzone hiperłącze" xfId="114" builtinId="9" hidden="1"/>
    <cellStyle name="Odwiedzone hiperłącze" xfId="170" builtinId="9" hidden="1"/>
    <cellStyle name="Odwiedzone hiperłącze" xfId="2" builtinId="9" hidden="1"/>
    <cellStyle name="Odwiedzone hiperłącze" xfId="6" builtinId="9" hidden="1"/>
    <cellStyle name="Odwiedzone hiperłącze" xfId="206" builtinId="9" hidden="1"/>
    <cellStyle name="Odwiedzone hiperłącze" xfId="176" builtinId="9" hidden="1"/>
    <cellStyle name="Odwiedzone hiperłącze" xfId="82" builtinId="9" hidden="1"/>
    <cellStyle name="Odwiedzone hiperłącze" xfId="198" builtinId="9" hidden="1"/>
    <cellStyle name="Odwiedzone hiperłącze" xfId="210" builtinId="9" hidden="1"/>
    <cellStyle name="Odwiedzone hiperłącze" xfId="226" builtinId="9" hidden="1"/>
    <cellStyle name="Odwiedzone hiperłącze" xfId="66" builtinId="9" hidden="1"/>
    <cellStyle name="Odwiedzone hiperłącze" xfId="208" builtinId="9" hidden="1"/>
    <cellStyle name="Odwiedzone hiperłącze" xfId="178" builtinId="9" hidden="1"/>
    <cellStyle name="Odwiedzone hiperłącze" xfId="26" builtinId="9" hidden="1"/>
    <cellStyle name="Odwiedzone hiperłącze" xfId="70" builtinId="9" hidden="1"/>
    <cellStyle name="Odwiedzone hiperłącze" xfId="152" builtinId="9" hidden="1"/>
    <cellStyle name="Odwiedzone hiperłącze" xfId="19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1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11" ht="13.15" customHeight="1" x14ac:dyDescent="0.25">
      <c r="A2" s="2"/>
      <c r="B2" s="2"/>
      <c r="C2" s="2"/>
      <c r="D2" s="2"/>
      <c r="E2" s="21"/>
      <c r="F2" s="54" t="s">
        <v>17</v>
      </c>
      <c r="G2" s="54"/>
      <c r="H2" s="3">
        <v>45637</v>
      </c>
    </row>
    <row r="3" spans="1:11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11" x14ac:dyDescent="0.25">
      <c r="A4" s="73"/>
      <c r="B4" s="73"/>
      <c r="C4" s="73"/>
      <c r="D4" s="73"/>
      <c r="E4" s="73"/>
      <c r="F4" s="73"/>
      <c r="G4" s="73"/>
      <c r="H4" s="73"/>
    </row>
    <row r="5" spans="1:11" x14ac:dyDescent="0.25">
      <c r="A5" s="73"/>
      <c r="B5" s="73"/>
      <c r="C5" s="73"/>
      <c r="D5" s="73"/>
      <c r="E5" s="73"/>
      <c r="F5" s="73"/>
      <c r="G5" s="73"/>
      <c r="H5" s="73"/>
    </row>
    <row r="6" spans="1:11" x14ac:dyDescent="0.25">
      <c r="A6" s="73"/>
      <c r="B6" s="73"/>
      <c r="C6" s="73"/>
      <c r="D6" s="73"/>
      <c r="E6" s="73"/>
      <c r="F6" s="73"/>
      <c r="G6" s="73"/>
      <c r="H6" s="73"/>
    </row>
    <row r="7" spans="1:11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11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11" ht="13.15" customHeight="1" x14ac:dyDescent="0.25">
      <c r="A9" s="76" t="s">
        <v>21</v>
      </c>
      <c r="B9" s="76"/>
      <c r="C9" s="76"/>
      <c r="D9" s="76"/>
      <c r="E9" s="76"/>
      <c r="F9" s="76"/>
      <c r="G9" s="76"/>
      <c r="H9" s="76"/>
    </row>
    <row r="10" spans="1:11" ht="13.15" customHeight="1" x14ac:dyDescent="0.25">
      <c r="A10" s="71" t="s">
        <v>22</v>
      </c>
      <c r="B10" s="71"/>
      <c r="C10" s="71"/>
      <c r="D10" s="71"/>
      <c r="E10" s="71"/>
      <c r="F10" s="71"/>
      <c r="G10" s="71"/>
      <c r="H10" s="71"/>
    </row>
    <row r="11" spans="1:11" ht="13.15" customHeight="1" x14ac:dyDescent="0.25">
      <c r="A11" s="56" t="s">
        <v>23</v>
      </c>
      <c r="B11" s="56"/>
      <c r="C11" s="56"/>
      <c r="D11" s="56"/>
      <c r="E11" s="56"/>
      <c r="F11" s="56"/>
      <c r="G11" s="56"/>
      <c r="H11" s="56"/>
    </row>
    <row r="12" spans="1:11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11" ht="107.45" customHeight="1" x14ac:dyDescent="0.25">
      <c r="A13" s="27" t="s">
        <v>29</v>
      </c>
      <c r="B13" s="58" t="s">
        <v>30</v>
      </c>
      <c r="C13" s="59"/>
      <c r="D13" s="60"/>
      <c r="E13" s="35" t="e" cm="1">
        <f t="array" ref="E13">LOOKUP(1,1/(Filtrynazwa=ZapFiltry!$B$13),Filtrywop)</f>
        <v>#REF!</v>
      </c>
      <c r="F13" s="29">
        <v>5</v>
      </c>
      <c r="G13" s="63" t="s">
        <v>31</v>
      </c>
      <c r="H13" s="64"/>
      <c r="K13" s="23"/>
    </row>
    <row r="14" spans="1:11" ht="185.45" customHeight="1" x14ac:dyDescent="0.25">
      <c r="A14" s="28" t="s">
        <v>32</v>
      </c>
      <c r="B14" s="68" t="s">
        <v>33</v>
      </c>
      <c r="C14" s="69"/>
      <c r="D14" s="70"/>
      <c r="E14" s="37" t="e" cm="1">
        <f t="array" ref="E14">LOOKUP(1,1/(Filtrynazwa=ZapFiltry!$B$14),Filtrywop)</f>
        <v>#REF!</v>
      </c>
      <c r="F14" s="30">
        <v>10</v>
      </c>
      <c r="G14" s="63"/>
      <c r="H14" s="64"/>
    </row>
    <row r="15" spans="1:11" ht="13.15" customHeight="1" x14ac:dyDescent="0.25">
      <c r="A15" s="32"/>
      <c r="B15" s="65" t="s">
        <v>34</v>
      </c>
      <c r="C15" s="66"/>
      <c r="D15" s="67"/>
      <c r="E15" s="32"/>
      <c r="F15" s="32"/>
      <c r="G15" s="63"/>
      <c r="H15" s="64"/>
    </row>
    <row r="16" spans="1:11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53.45" customHeight="1" x14ac:dyDescent="0.25">
      <c r="A13" s="27" t="s">
        <v>29</v>
      </c>
      <c r="B13" s="58" t="s">
        <v>70</v>
      </c>
      <c r="C13" s="59"/>
      <c r="D13" s="60"/>
      <c r="E13" s="35" t="e" cm="1">
        <f t="array" ref="E13">LOOKUP(1,1/(GCnazwa=ZapGC!$B$13),GCwop)</f>
        <v>#REF!</v>
      </c>
      <c r="F13" s="29">
        <v>2</v>
      </c>
      <c r="G13" s="80" t="s">
        <v>31</v>
      </c>
      <c r="H13" s="84"/>
    </row>
    <row r="14" spans="1:8" ht="62.45" customHeight="1" x14ac:dyDescent="0.25">
      <c r="A14" s="28" t="s">
        <v>32</v>
      </c>
      <c r="B14" s="69" t="s">
        <v>70</v>
      </c>
      <c r="C14" s="69"/>
      <c r="D14" s="70"/>
      <c r="E14" s="34" t="e" cm="1">
        <f t="array" ref="E14">LOOKUP(1,1/(GCnazwa=ZapGC!$B$14),GCwop)</f>
        <v>#REF!</v>
      </c>
      <c r="F14" s="30">
        <v>3</v>
      </c>
      <c r="G14" s="80"/>
      <c r="H14" s="84"/>
    </row>
    <row r="15" spans="1:8" ht="13.15" customHeight="1" x14ac:dyDescent="0.25">
      <c r="A15" s="26"/>
      <c r="B15" s="66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8" t="s">
        <v>22</v>
      </c>
      <c r="B10" s="88"/>
      <c r="C10" s="88"/>
      <c r="D10" s="88"/>
      <c r="E10" s="88"/>
      <c r="F10" s="88"/>
      <c r="G10" s="88"/>
      <c r="H10" s="88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50.45" customHeight="1" x14ac:dyDescent="0.25">
      <c r="A13" s="27" t="s">
        <v>29</v>
      </c>
      <c r="B13" s="58" t="s">
        <v>72</v>
      </c>
      <c r="C13" s="59"/>
      <c r="D13" s="60"/>
      <c r="E13" s="35" t="e" cm="1">
        <f t="array" ref="E13">LOOKUP(1,1/(Directnazwa=ZapRO!$B$13),Directwop)</f>
        <v>#REF!</v>
      </c>
      <c r="F13" s="29">
        <v>2</v>
      </c>
      <c r="G13" s="80" t="s">
        <v>31</v>
      </c>
      <c r="H13" s="84"/>
    </row>
    <row r="14" spans="1:8" ht="52.15" customHeight="1" x14ac:dyDescent="0.25">
      <c r="A14" s="28" t="s">
        <v>32</v>
      </c>
      <c r="B14" s="69" t="s">
        <v>71</v>
      </c>
      <c r="C14" s="69"/>
      <c r="D14" s="69"/>
      <c r="E14" s="34" t="e" cm="1">
        <f t="array" ref="E14">LOOKUP(1,1/(Directnazwa=ZapRO!$B$14),Directwop)</f>
        <v>#REF!</v>
      </c>
      <c r="F14" s="30">
        <v>2</v>
      </c>
      <c r="G14" s="80"/>
      <c r="H14" s="84"/>
    </row>
    <row r="15" spans="1:8" ht="13.15" customHeight="1" x14ac:dyDescent="0.25">
      <c r="A15" s="26"/>
      <c r="B15" s="66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8" spans="1:8" x14ac:dyDescent="0.25">
      <c r="A18" s="62" t="s">
        <v>35</v>
      </c>
      <c r="B18" s="62"/>
      <c r="C18" s="62"/>
      <c r="D18" s="62"/>
      <c r="E18" s="62"/>
      <c r="F18" s="55" t="s">
        <v>35</v>
      </c>
      <c r="G18" s="55"/>
      <c r="H18" s="55"/>
    </row>
    <row r="19" spans="1:8" x14ac:dyDescent="0.25">
      <c r="A19" s="62" t="s">
        <v>36</v>
      </c>
      <c r="B19" s="62"/>
      <c r="C19" s="62"/>
      <c r="D19" s="62"/>
      <c r="E19" s="62"/>
      <c r="F19" s="55" t="s">
        <v>37</v>
      </c>
      <c r="G19" s="55"/>
      <c r="H19" s="5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4"/>
      <c r="B21" s="4"/>
      <c r="C21" s="4"/>
      <c r="D21" s="4"/>
      <c r="E21" s="4"/>
      <c r="F21" s="5"/>
      <c r="G21" s="5"/>
      <c r="H21" s="5"/>
    </row>
    <row r="22" spans="1:8" x14ac:dyDescent="0.25">
      <c r="A22" s="54" t="s">
        <v>38</v>
      </c>
      <c r="B22" s="55"/>
      <c r="C22" s="55"/>
      <c r="D22" s="55"/>
      <c r="E22" s="55"/>
      <c r="F22" s="55"/>
      <c r="G22" s="55"/>
      <c r="H22" s="55"/>
    </row>
    <row r="23" spans="1:8" x14ac:dyDescent="0.25">
      <c r="A23" s="55"/>
      <c r="B23" s="55"/>
      <c r="C23" s="55"/>
      <c r="D23" s="55"/>
      <c r="E23" s="55"/>
      <c r="F23" s="55"/>
      <c r="G23" s="55"/>
      <c r="H23" s="55"/>
    </row>
    <row r="38" spans="1:1" hidden="1" x14ac:dyDescent="0.25">
      <c r="A38" s="1" t="s">
        <v>39</v>
      </c>
    </row>
    <row r="39" spans="1:1" hidden="1" x14ac:dyDescent="0.25">
      <c r="A39" s="1" t="s">
        <v>21</v>
      </c>
    </row>
    <row r="40" spans="1:1" hidden="1" x14ac:dyDescent="0.25">
      <c r="A40" s="1" t="s">
        <v>40</v>
      </c>
    </row>
    <row r="41" spans="1:1" hidden="1" x14ac:dyDescent="0.25">
      <c r="A41" s="1" t="s">
        <v>41</v>
      </c>
    </row>
    <row r="42" spans="1:1" hidden="1" x14ac:dyDescent="0.25">
      <c r="A42" s="1" t="s">
        <v>42</v>
      </c>
    </row>
    <row r="43" spans="1:1" hidden="1" x14ac:dyDescent="0.25">
      <c r="A43" s="1" t="s">
        <v>43</v>
      </c>
    </row>
    <row r="44" spans="1:1" hidden="1" x14ac:dyDescent="0.25">
      <c r="A44" s="1" t="s">
        <v>44</v>
      </c>
    </row>
    <row r="45" spans="1:1" hidden="1" x14ac:dyDescent="0.25">
      <c r="A45" s="1" t="s">
        <v>45</v>
      </c>
    </row>
    <row r="46" spans="1:1" hidden="1" x14ac:dyDescent="0.25">
      <c r="A46" s="1" t="s">
        <v>46</v>
      </c>
    </row>
    <row r="47" spans="1:1" hidden="1" x14ac:dyDescent="0.25">
      <c r="A47" s="1" t="s">
        <v>47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6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53.45" customHeight="1" x14ac:dyDescent="0.25">
      <c r="A13" s="27" t="s">
        <v>29</v>
      </c>
      <c r="B13" s="59" t="s">
        <v>73</v>
      </c>
      <c r="C13" s="59"/>
      <c r="D13" s="59"/>
      <c r="E13" s="35" t="e" cm="1">
        <f t="array" ref="E13">LOOKUP(1,1/(Sprężnazwa=Zapspręż!$B$13),Sprężwop)</f>
        <v>#REF!</v>
      </c>
      <c r="F13" s="29">
        <v>1</v>
      </c>
      <c r="G13" s="80" t="s">
        <v>31</v>
      </c>
      <c r="H13" s="84"/>
    </row>
    <row r="14" spans="1:8" ht="47.45" customHeight="1" x14ac:dyDescent="0.25">
      <c r="A14" s="28" t="s">
        <v>32</v>
      </c>
      <c r="B14" s="68" t="s">
        <v>73</v>
      </c>
      <c r="C14" s="69"/>
      <c r="D14" s="70"/>
      <c r="E14" s="34" t="e" cm="1">
        <f t="array" ref="E14">LOOKUP(1,1/(Sprężnazwa=Zapspręż!$B$14),Sprężwop)</f>
        <v>#REF!</v>
      </c>
      <c r="F14" s="30">
        <v>1</v>
      </c>
      <c r="G14" s="80"/>
      <c r="H14" s="84"/>
    </row>
    <row r="15" spans="1:8" ht="13.15" customHeight="1" x14ac:dyDescent="0.25">
      <c r="A15" s="26"/>
      <c r="B15" s="66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6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2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12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12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12" x14ac:dyDescent="0.25">
      <c r="A4" s="73"/>
      <c r="B4" s="73"/>
      <c r="C4" s="73"/>
      <c r="D4" s="73"/>
      <c r="E4" s="73"/>
      <c r="F4" s="73"/>
      <c r="G4" s="73"/>
      <c r="H4" s="73"/>
    </row>
    <row r="5" spans="1:12" x14ac:dyDescent="0.25">
      <c r="A5" s="73"/>
      <c r="B5" s="73"/>
      <c r="C5" s="73"/>
      <c r="D5" s="73"/>
      <c r="E5" s="73"/>
      <c r="F5" s="73"/>
      <c r="G5" s="73"/>
      <c r="H5" s="73"/>
    </row>
    <row r="6" spans="1:12" x14ac:dyDescent="0.25">
      <c r="A6" s="73"/>
      <c r="B6" s="73"/>
      <c r="C6" s="73"/>
      <c r="D6" s="73"/>
      <c r="E6" s="73"/>
      <c r="F6" s="73"/>
      <c r="G6" s="73"/>
      <c r="H6" s="73"/>
    </row>
    <row r="7" spans="1:12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12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12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12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12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12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12" ht="70.900000000000006" customHeight="1" x14ac:dyDescent="0.25">
      <c r="A13" s="27" t="s">
        <v>29</v>
      </c>
      <c r="B13" s="59" t="s">
        <v>74</v>
      </c>
      <c r="C13" s="59"/>
      <c r="D13" s="59"/>
      <c r="E13" s="35" t="e" cm="1">
        <f t="array" ref="E13">LOOKUP(1,1/(Organizmynazwa=Zaporganizmy!$B$13),Organizmywop)</f>
        <v>#REF!</v>
      </c>
      <c r="F13" s="29">
        <v>1</v>
      </c>
      <c r="G13" s="80" t="s">
        <v>31</v>
      </c>
      <c r="H13" s="84"/>
    </row>
    <row r="14" spans="1:12" ht="74.45" customHeight="1" x14ac:dyDescent="0.25">
      <c r="A14" s="28" t="s">
        <v>32</v>
      </c>
      <c r="B14" s="68" t="s">
        <v>75</v>
      </c>
      <c r="C14" s="69"/>
      <c r="D14" s="70"/>
      <c r="E14" s="34" t="e" cm="1">
        <f t="array" ref="E14">LOOKUP(1,1/(Organizmynazwa=Zaporganizmy!$B$14),Organizmywop)</f>
        <v>#REF!</v>
      </c>
      <c r="F14" s="30">
        <v>11</v>
      </c>
      <c r="G14" s="80"/>
      <c r="H14" s="84"/>
      <c r="L14" s="42"/>
    </row>
    <row r="15" spans="1:12" ht="13.15" customHeight="1" x14ac:dyDescent="0.25">
      <c r="A15" s="26"/>
      <c r="B15" s="66" t="s">
        <v>34</v>
      </c>
      <c r="C15" s="66"/>
      <c r="D15" s="66"/>
      <c r="E15" s="26"/>
      <c r="F15" s="26"/>
      <c r="G15" s="80"/>
      <c r="H15" s="84"/>
      <c r="L15" s="42"/>
    </row>
    <row r="16" spans="1:12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 t="s">
        <v>76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42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298.89999999999998" customHeight="1" x14ac:dyDescent="0.25">
      <c r="A13" s="38" t="s">
        <v>29</v>
      </c>
      <c r="B13" s="89" t="s">
        <v>77</v>
      </c>
      <c r="C13" s="90"/>
      <c r="D13" s="91"/>
      <c r="E13" s="35" t="e" cm="1">
        <f t="array" ref="E13">LOOKUP(1,1/(Szkłonazwa=Zapszkło!$B$13),Szkłowop)</f>
        <v>#REF!</v>
      </c>
      <c r="F13" s="29">
        <v>1</v>
      </c>
      <c r="G13" s="92" t="s">
        <v>31</v>
      </c>
      <c r="H13" s="84"/>
    </row>
    <row r="14" spans="1:8" ht="74.45" customHeight="1" x14ac:dyDescent="0.25">
      <c r="A14" s="40" t="s">
        <v>32</v>
      </c>
      <c r="B14" s="93"/>
      <c r="C14" s="93"/>
      <c r="D14" s="93"/>
      <c r="E14" s="34" t="e" cm="1">
        <f t="array" ref="E14">LOOKUP(1,1/(Szkłonazwa=Zapszkło!$B$14),Szkłowop)</f>
        <v>#REF!</v>
      </c>
      <c r="F14" s="30"/>
      <c r="G14" s="92"/>
      <c r="H14" s="84"/>
    </row>
    <row r="15" spans="1:8" ht="13.15" customHeight="1" x14ac:dyDescent="0.25">
      <c r="A15" s="39"/>
      <c r="B15" s="66" t="s">
        <v>34</v>
      </c>
      <c r="C15" s="66"/>
      <c r="D15" s="66"/>
      <c r="E15" s="26"/>
      <c r="F15" s="41"/>
      <c r="G15" s="92"/>
      <c r="H15" s="84"/>
    </row>
    <row r="16" spans="1:8" ht="15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45596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78" t="s">
        <v>21</v>
      </c>
      <c r="B9" s="78"/>
      <c r="C9" s="78"/>
      <c r="D9" s="78"/>
      <c r="E9" s="78"/>
      <c r="F9" s="78"/>
      <c r="G9" s="78"/>
      <c r="H9" s="78"/>
    </row>
    <row r="10" spans="1:8" ht="13.15" customHeight="1" x14ac:dyDescent="0.25">
      <c r="A10" s="71" t="s">
        <v>22</v>
      </c>
      <c r="B10" s="71"/>
      <c r="C10" s="71"/>
      <c r="D10" s="71"/>
      <c r="E10" s="71"/>
      <c r="F10" s="71"/>
      <c r="G10" s="71"/>
      <c r="H10" s="71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139.9" customHeight="1" x14ac:dyDescent="0.25">
      <c r="A13" s="27" t="s">
        <v>29</v>
      </c>
      <c r="B13" s="58" t="s">
        <v>49</v>
      </c>
      <c r="C13" s="59"/>
      <c r="D13" s="60"/>
      <c r="E13" s="35" t="e" cm="1">
        <f t="array" ref="E13">LOOKUP(1,1/(Deznazwa=ZapDez!$B$13),Dezwop)</f>
        <v>#REF!</v>
      </c>
      <c r="F13" s="29">
        <v>1</v>
      </c>
      <c r="G13" s="63" t="s">
        <v>31</v>
      </c>
      <c r="H13" s="64"/>
    </row>
    <row r="14" spans="1:8" ht="126" customHeight="1" x14ac:dyDescent="0.25">
      <c r="A14" s="28" t="s">
        <v>32</v>
      </c>
      <c r="B14" s="69" t="s">
        <v>50</v>
      </c>
      <c r="C14" s="69"/>
      <c r="D14" s="70"/>
      <c r="E14" s="34" t="e" cm="1">
        <f t="array" ref="E14">LOOKUP(1,1/(Deznazwa=ZapDez!$B$14),Dezwop)</f>
        <v>#REF!</v>
      </c>
      <c r="F14" s="30">
        <v>5</v>
      </c>
      <c r="G14" s="63"/>
      <c r="H14" s="64"/>
    </row>
    <row r="15" spans="1:8" ht="13.15" customHeight="1" x14ac:dyDescent="0.25">
      <c r="A15" s="32"/>
      <c r="B15" s="66" t="s">
        <v>34</v>
      </c>
      <c r="C15" s="66"/>
      <c r="D15" s="67"/>
      <c r="E15" s="32"/>
      <c r="F15" s="32"/>
      <c r="G15" s="63"/>
      <c r="H15" s="6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51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199.9" customHeight="1" x14ac:dyDescent="0.25">
      <c r="A13" s="80" t="s">
        <v>29</v>
      </c>
      <c r="B13" s="59" t="s">
        <v>52</v>
      </c>
      <c r="C13" s="59"/>
      <c r="D13" s="60"/>
      <c r="E13" s="81" t="e" cm="1">
        <f t="array" ref="E13">LOOKUP(1,1/(Sternazwa=ZapSter!$B$13),Sterwop)</f>
        <v>#REF!</v>
      </c>
      <c r="F13" s="83">
        <v>5</v>
      </c>
      <c r="G13" s="80" t="s">
        <v>31</v>
      </c>
      <c r="H13" s="84"/>
    </row>
    <row r="14" spans="1:8" ht="17.45" hidden="1" customHeight="1" x14ac:dyDescent="0.25">
      <c r="A14" s="80"/>
      <c r="B14" s="21" t="s">
        <v>53</v>
      </c>
      <c r="C14" s="21" t="s">
        <v>54</v>
      </c>
      <c r="D14" s="22" t="e" cm="1">
        <f t="array" ref="D14">LOOKUP(1,1/(Sternazwa=ZapSter!$B$13),Sternr)</f>
        <v>#REF!</v>
      </c>
      <c r="E14" s="82"/>
      <c r="F14" s="83"/>
      <c r="G14" s="80"/>
      <c r="H14" s="84"/>
    </row>
    <row r="15" spans="1:8" ht="13.15" customHeight="1" x14ac:dyDescent="0.25">
      <c r="A15" s="80"/>
      <c r="B15" s="66" t="s">
        <v>34</v>
      </c>
      <c r="C15" s="66"/>
      <c r="D15" s="67"/>
      <c r="E15" s="81"/>
      <c r="F15" s="83"/>
      <c r="G15" s="80"/>
      <c r="H15" s="84"/>
    </row>
    <row r="16" spans="1:8" ht="19.899999999999999" customHeight="1" x14ac:dyDescent="0.25">
      <c r="A16" s="79"/>
      <c r="B16" s="79"/>
      <c r="C16" s="79"/>
      <c r="D16" s="79"/>
      <c r="E16" s="79"/>
      <c r="F16" s="79"/>
      <c r="G16" s="79"/>
      <c r="H16" s="79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tabSelected="1" zoomScaleNormal="100" zoomScalePageLayoutView="150" workbookViewId="0">
      <selection activeCell="Q6" sqref="Q6"/>
    </sheetView>
  </sheetViews>
  <sheetFormatPr defaultColWidth="8.85546875" defaultRowHeight="12.75" x14ac:dyDescent="0.2"/>
  <cols>
    <col min="1" max="1" width="4.85546875" style="11" customWidth="1"/>
    <col min="2" max="2" width="41.140625" style="19" customWidth="1"/>
    <col min="3" max="3" width="13.85546875" style="11" customWidth="1"/>
    <col min="4" max="4" width="10.85546875" style="11" customWidth="1"/>
    <col min="5" max="5" width="15.140625" style="11" customWidth="1"/>
    <col min="6" max="6" width="10.28515625" style="11" customWidth="1"/>
    <col min="7" max="7" width="12.85546875" style="11" customWidth="1"/>
    <col min="8" max="8" width="9.28515625" style="11" customWidth="1"/>
    <col min="9" max="9" width="13.28515625" style="11" customWidth="1"/>
    <col min="10" max="10" width="17.85546875" style="20" customWidth="1"/>
    <col min="11" max="12" width="20.7109375" style="7" hidden="1" customWidth="1"/>
    <col min="13" max="16384" width="8.85546875" style="7"/>
  </cols>
  <sheetData>
    <row r="1" spans="1:12" s="6" customFormat="1" ht="31.15" customHeight="1" x14ac:dyDescent="0.25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</row>
    <row r="2" spans="1:12" ht="15.75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2" ht="76.5" x14ac:dyDescent="0.2">
      <c r="A3" s="14" t="s">
        <v>0</v>
      </c>
      <c r="B3" s="15" t="s">
        <v>1</v>
      </c>
      <c r="C3" s="15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s="17" customFormat="1" ht="180.75" customHeight="1" x14ac:dyDescent="0.25">
      <c r="A4" s="12">
        <v>1</v>
      </c>
      <c r="B4" s="18" t="s">
        <v>56</v>
      </c>
      <c r="C4" s="8"/>
      <c r="D4" s="16">
        <v>6</v>
      </c>
      <c r="E4" s="16" t="s">
        <v>48</v>
      </c>
      <c r="F4" s="49"/>
      <c r="G4" s="49">
        <f>D4*F4</f>
        <v>0</v>
      </c>
      <c r="H4" s="51"/>
      <c r="I4" s="49">
        <f>G4*(1+H4)</f>
        <v>0</v>
      </c>
      <c r="J4" s="43" t="s">
        <v>78</v>
      </c>
      <c r="K4" s="13" t="s">
        <v>57</v>
      </c>
      <c r="L4" s="13"/>
    </row>
    <row r="5" spans="1:12" s="17" customFormat="1" ht="133.5" customHeight="1" x14ac:dyDescent="0.25">
      <c r="A5" s="12">
        <v>2</v>
      </c>
      <c r="B5" s="10" t="s">
        <v>58</v>
      </c>
      <c r="C5" s="9"/>
      <c r="D5" s="16">
        <v>10</v>
      </c>
      <c r="E5" s="16" t="s">
        <v>13</v>
      </c>
      <c r="F5" s="49"/>
      <c r="G5" s="49">
        <f t="shared" ref="G5:G7" si="0">D5*F5</f>
        <v>0</v>
      </c>
      <c r="H5" s="51"/>
      <c r="I5" s="49">
        <f t="shared" ref="I5:I7" si="1">G5*(1+H5)</f>
        <v>0</v>
      </c>
      <c r="J5" s="43" t="s">
        <v>79</v>
      </c>
      <c r="K5" s="24" t="s">
        <v>59</v>
      </c>
      <c r="L5" s="25">
        <v>45496</v>
      </c>
    </row>
    <row r="6" spans="1:12" s="17" customFormat="1" ht="84" customHeight="1" x14ac:dyDescent="0.25">
      <c r="A6" s="12">
        <v>3</v>
      </c>
      <c r="B6" s="10" t="s">
        <v>60</v>
      </c>
      <c r="C6" s="9"/>
      <c r="D6" s="16">
        <v>1</v>
      </c>
      <c r="E6" s="16" t="s">
        <v>14</v>
      </c>
      <c r="F6" s="49"/>
      <c r="G6" s="49">
        <f t="shared" si="0"/>
        <v>0</v>
      </c>
      <c r="H6" s="51"/>
      <c r="I6" s="49">
        <f t="shared" si="1"/>
        <v>0</v>
      </c>
      <c r="J6" s="43" t="s">
        <v>12</v>
      </c>
      <c r="K6" s="13"/>
      <c r="L6" s="13"/>
    </row>
    <row r="7" spans="1:12" s="17" customFormat="1" ht="36" customHeight="1" x14ac:dyDescent="0.25">
      <c r="A7" s="12">
        <v>4</v>
      </c>
      <c r="B7" s="18" t="s">
        <v>61</v>
      </c>
      <c r="C7" s="16"/>
      <c r="D7" s="16">
        <v>1</v>
      </c>
      <c r="E7" s="16" t="s">
        <v>14</v>
      </c>
      <c r="F7" s="49"/>
      <c r="G7" s="49">
        <f t="shared" si="0"/>
        <v>0</v>
      </c>
      <c r="H7" s="50"/>
      <c r="I7" s="49">
        <f t="shared" si="1"/>
        <v>0</v>
      </c>
      <c r="J7" s="43" t="s">
        <v>12</v>
      </c>
      <c r="K7" s="13"/>
      <c r="L7" s="13"/>
    </row>
    <row r="8" spans="1:12" s="48" customFormat="1" ht="39.950000000000003" customHeight="1" x14ac:dyDescent="0.2">
      <c r="A8" s="44"/>
      <c r="B8" s="45"/>
      <c r="C8" s="44"/>
      <c r="D8" s="44"/>
      <c r="E8" s="44"/>
      <c r="F8" s="46" t="s">
        <v>15</v>
      </c>
      <c r="G8" s="46">
        <f>SUM(G4:G7)</f>
        <v>0</v>
      </c>
      <c r="H8" s="46"/>
      <c r="I8" s="46">
        <f>SUM(I4:I7)</f>
        <v>0</v>
      </c>
      <c r="J8" s="47"/>
    </row>
  </sheetData>
  <mergeCells count="2">
    <mergeCell ref="A2:J2"/>
    <mergeCell ref="A1:J1"/>
  </mergeCells>
  <phoneticPr fontId="6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45553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46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122.45" customHeight="1" x14ac:dyDescent="0.25">
      <c r="A13" s="27" t="s">
        <v>29</v>
      </c>
      <c r="B13" s="58" t="s">
        <v>62</v>
      </c>
      <c r="C13" s="59"/>
      <c r="D13" s="60"/>
      <c r="E13" s="35" t="str" cm="1">
        <f t="array" ref="E13">LOOKUP(1,1/(Wzorzecnazwa=ZapWzorzec!$B$13),Wzorzecwop)</f>
        <v>1 op. = 200 szt.</v>
      </c>
      <c r="F13" s="29">
        <v>4</v>
      </c>
      <c r="G13" s="80" t="s">
        <v>31</v>
      </c>
      <c r="H13" s="84"/>
    </row>
    <row r="14" spans="1:8" ht="113.45" customHeight="1" x14ac:dyDescent="0.25">
      <c r="A14" s="28" t="s">
        <v>32</v>
      </c>
      <c r="B14" s="69" t="s">
        <v>63</v>
      </c>
      <c r="C14" s="69"/>
      <c r="D14" s="69"/>
      <c r="E14" s="34" t="str" cm="1">
        <f t="array" ref="E14">LOOKUP(1,1/(Wzorzecnazwa=ZapWzorzec!$B$14),Wzorzecwop)</f>
        <v>1 op. = 1 szt.</v>
      </c>
      <c r="F14" s="30">
        <v>5</v>
      </c>
      <c r="G14" s="80"/>
      <c r="H14" s="84"/>
    </row>
    <row r="15" spans="1:8" ht="13.15" customHeight="1" x14ac:dyDescent="0.25">
      <c r="A15" s="26"/>
      <c r="B15" s="66" t="s">
        <v>34</v>
      </c>
      <c r="C15" s="66"/>
      <c r="D15" s="66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45618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21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222.75" customHeight="1" x14ac:dyDescent="0.25">
      <c r="A13" s="80" t="s">
        <v>29</v>
      </c>
      <c r="B13" s="59" t="s">
        <v>64</v>
      </c>
      <c r="C13" s="59"/>
      <c r="D13" s="59"/>
      <c r="E13" s="81" t="e" cm="1">
        <f t="array" ref="E13">LOOKUP(1,1/(Wymaznazwa=Zapwymaz!$B$13),Wymazwop)</f>
        <v>#REF!</v>
      </c>
      <c r="F13" s="83">
        <v>20</v>
      </c>
      <c r="G13" s="80" t="s">
        <v>31</v>
      </c>
      <c r="H13" s="84"/>
    </row>
    <row r="14" spans="1:8" ht="13.15" customHeight="1" x14ac:dyDescent="0.25">
      <c r="A14" s="80"/>
      <c r="B14" s="66" t="s">
        <v>34</v>
      </c>
      <c r="C14" s="66"/>
      <c r="D14" s="66"/>
      <c r="E14" s="81"/>
      <c r="F14" s="83"/>
      <c r="G14" s="80"/>
      <c r="H14" s="84"/>
    </row>
    <row r="15" spans="1:8" ht="19.899999999999999" customHeight="1" x14ac:dyDescent="0.25">
      <c r="A15" s="61"/>
      <c r="B15" s="61"/>
      <c r="C15" s="61"/>
      <c r="D15" s="61"/>
      <c r="E15" s="61"/>
      <c r="F15" s="61"/>
      <c r="G15" s="61"/>
      <c r="H15" s="61"/>
    </row>
    <row r="16" spans="1:8" x14ac:dyDescent="0.25">
      <c r="A16" s="62" t="s">
        <v>35</v>
      </c>
      <c r="B16" s="62"/>
      <c r="C16" s="62"/>
      <c r="D16" s="62"/>
      <c r="E16" s="62"/>
      <c r="F16" s="55" t="s">
        <v>35</v>
      </c>
      <c r="G16" s="55"/>
      <c r="H16" s="55"/>
    </row>
    <row r="17" spans="1:8" x14ac:dyDescent="0.25">
      <c r="A17" s="62" t="s">
        <v>36</v>
      </c>
      <c r="B17" s="62"/>
      <c r="C17" s="62"/>
      <c r="D17" s="62"/>
      <c r="E17" s="62"/>
      <c r="F17" s="55" t="s">
        <v>37</v>
      </c>
      <c r="G17" s="55"/>
      <c r="H17" s="55"/>
    </row>
    <row r="18" spans="1:8" x14ac:dyDescent="0.25">
      <c r="A18" s="4"/>
      <c r="B18" s="4"/>
      <c r="C18" s="4"/>
      <c r="D18" s="4"/>
      <c r="E18" s="4"/>
      <c r="F18" s="5"/>
      <c r="G18" s="5"/>
      <c r="H18" s="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54" t="s">
        <v>38</v>
      </c>
      <c r="B20" s="55"/>
      <c r="C20" s="55"/>
      <c r="D20" s="55"/>
      <c r="E20" s="55"/>
      <c r="F20" s="55"/>
      <c r="G20" s="55"/>
      <c r="H20" s="55"/>
    </row>
    <row r="21" spans="1:8" x14ac:dyDescent="0.25">
      <c r="A21" s="55"/>
      <c r="B21" s="55"/>
      <c r="C21" s="55"/>
      <c r="D21" s="55"/>
      <c r="E21" s="55"/>
      <c r="F21" s="55"/>
      <c r="G21" s="55"/>
      <c r="H21" s="55"/>
    </row>
    <row r="36" spans="1:1" hidden="1" x14ac:dyDescent="0.25">
      <c r="A36" s="1" t="s">
        <v>39</v>
      </c>
    </row>
    <row r="37" spans="1:1" hidden="1" x14ac:dyDescent="0.25">
      <c r="A37" s="1" t="s">
        <v>21</v>
      </c>
    </row>
    <row r="38" spans="1:1" hidden="1" x14ac:dyDescent="0.25">
      <c r="A38" s="1" t="s">
        <v>40</v>
      </c>
    </row>
    <row r="39" spans="1:1" hidden="1" x14ac:dyDescent="0.25">
      <c r="A39" s="1" t="s">
        <v>41</v>
      </c>
    </row>
    <row r="40" spans="1:1" hidden="1" x14ac:dyDescent="0.25">
      <c r="A40" s="1" t="s">
        <v>42</v>
      </c>
    </row>
    <row r="41" spans="1:1" hidden="1" x14ac:dyDescent="0.25">
      <c r="A41" s="1" t="s">
        <v>43</v>
      </c>
    </row>
    <row r="42" spans="1:1" hidden="1" x14ac:dyDescent="0.25">
      <c r="A42" s="1" t="s">
        <v>44</v>
      </c>
    </row>
    <row r="43" spans="1:1" hidden="1" x14ac:dyDescent="0.25">
      <c r="A43" s="1" t="s">
        <v>45</v>
      </c>
    </row>
    <row r="44" spans="1:1" hidden="1" x14ac:dyDescent="0.25">
      <c r="A44" s="1" t="s">
        <v>46</v>
      </c>
    </row>
    <row r="45" spans="1:1" hidden="1" x14ac:dyDescent="0.25">
      <c r="A45" s="1" t="s">
        <v>47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45620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21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48" customHeight="1" x14ac:dyDescent="0.25">
      <c r="A13" s="27" t="s">
        <v>29</v>
      </c>
      <c r="B13" s="58" t="s">
        <v>65</v>
      </c>
      <c r="C13" s="59"/>
      <c r="D13" s="60"/>
      <c r="E13" s="35" t="e" cm="1">
        <f t="array" ref="E13">LOOKUP(1,1/(Rękawicenazwa=Zaprękawice!$B$13),Rękawicewop)</f>
        <v>#REF!</v>
      </c>
      <c r="F13" s="29">
        <v>10</v>
      </c>
      <c r="G13" s="80" t="s">
        <v>31</v>
      </c>
      <c r="H13" s="84"/>
    </row>
    <row r="14" spans="1:8" ht="82.9" customHeight="1" x14ac:dyDescent="0.25">
      <c r="A14" s="28" t="s">
        <v>32</v>
      </c>
      <c r="B14" s="69" t="s">
        <v>65</v>
      </c>
      <c r="C14" s="69"/>
      <c r="D14" s="70"/>
      <c r="E14" s="34" t="e" cm="1">
        <f t="array" ref="E14">LOOKUP(1,1/(Rękawicenazwa=Zaprękawice!$B$14),Rękawicewop)</f>
        <v>#REF!</v>
      </c>
      <c r="F14" s="30">
        <v>11</v>
      </c>
      <c r="G14" s="80"/>
      <c r="H14" s="84"/>
    </row>
    <row r="15" spans="1:8" ht="13.15" customHeight="1" x14ac:dyDescent="0.25">
      <c r="A15" s="26"/>
      <c r="B15" s="65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">
        <v>45616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62.45" customHeight="1" x14ac:dyDescent="0.25">
      <c r="A13" s="27" t="s">
        <v>29</v>
      </c>
      <c r="B13" s="58" t="s">
        <v>66</v>
      </c>
      <c r="C13" s="59"/>
      <c r="D13" s="60"/>
      <c r="E13" s="36" t="e" cm="1">
        <f t="array" ref="E13">LOOKUP(1,1/(Zmywarnazwa=Zapzmywar!$B$13),Zmywarwop)</f>
        <v>#REF!</v>
      </c>
      <c r="F13" s="29">
        <v>1</v>
      </c>
      <c r="G13" s="80" t="s">
        <v>31</v>
      </c>
      <c r="H13" s="84"/>
    </row>
    <row r="14" spans="1:8" ht="60.6" customHeight="1" x14ac:dyDescent="0.25">
      <c r="A14" s="28" t="s">
        <v>32</v>
      </c>
      <c r="B14" s="69" t="s">
        <v>66</v>
      </c>
      <c r="C14" s="69"/>
      <c r="D14" s="70"/>
      <c r="E14" s="37" t="e" cm="1">
        <f t="array" ref="E14">LOOKUP(1,1/(Zmywarnazwa=Zapzmywar!$B$14),Zmywarwop)</f>
        <v>#REF!</v>
      </c>
      <c r="F14" s="30">
        <v>1</v>
      </c>
      <c r="G14" s="80"/>
      <c r="H14" s="84"/>
    </row>
    <row r="15" spans="1:8" ht="13.15" customHeight="1" x14ac:dyDescent="0.25">
      <c r="A15" s="26"/>
      <c r="B15" s="65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72" t="s">
        <v>16</v>
      </c>
      <c r="B1" s="72"/>
      <c r="C1" s="72"/>
      <c r="D1" s="72"/>
      <c r="E1" s="72"/>
      <c r="F1" s="72"/>
      <c r="G1" s="72"/>
      <c r="H1" s="72"/>
    </row>
    <row r="2" spans="1:8" ht="13.15" customHeight="1" x14ac:dyDescent="0.25">
      <c r="A2" s="2"/>
      <c r="B2" s="2"/>
      <c r="C2" s="2"/>
      <c r="D2" s="2"/>
      <c r="E2" s="2"/>
      <c r="F2" s="54" t="s">
        <v>17</v>
      </c>
      <c r="G2" s="54"/>
      <c r="H2" s="31" t="s">
        <v>69</v>
      </c>
    </row>
    <row r="3" spans="1:8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x14ac:dyDescent="0.25">
      <c r="A4" s="73"/>
      <c r="B4" s="73"/>
      <c r="C4" s="73"/>
      <c r="D4" s="73"/>
      <c r="E4" s="73"/>
      <c r="F4" s="73"/>
      <c r="G4" s="73"/>
      <c r="H4" s="73"/>
    </row>
    <row r="5" spans="1:8" x14ac:dyDescent="0.25">
      <c r="A5" s="73"/>
      <c r="B5" s="73"/>
      <c r="C5" s="73"/>
      <c r="D5" s="73"/>
      <c r="E5" s="73"/>
      <c r="F5" s="73"/>
      <c r="G5" s="73"/>
      <c r="H5" s="73"/>
    </row>
    <row r="6" spans="1:8" x14ac:dyDescent="0.25">
      <c r="A6" s="73"/>
      <c r="B6" s="73"/>
      <c r="C6" s="73"/>
      <c r="D6" s="73"/>
      <c r="E6" s="73"/>
      <c r="F6" s="73"/>
      <c r="G6" s="73"/>
      <c r="H6" s="73"/>
    </row>
    <row r="7" spans="1:8" ht="13.15" customHeight="1" x14ac:dyDescent="0.25">
      <c r="A7" s="74" t="s">
        <v>19</v>
      </c>
      <c r="B7" s="74"/>
      <c r="C7" s="74"/>
      <c r="D7" s="74"/>
      <c r="E7" s="74"/>
      <c r="F7" s="74"/>
      <c r="G7" s="74"/>
      <c r="H7" s="74"/>
    </row>
    <row r="8" spans="1:8" ht="13.15" customHeight="1" x14ac:dyDescent="0.25">
      <c r="A8" s="75" t="s">
        <v>20</v>
      </c>
      <c r="B8" s="75"/>
      <c r="C8" s="75"/>
      <c r="D8" s="75"/>
      <c r="E8" s="75"/>
      <c r="F8" s="75"/>
      <c r="G8" s="75"/>
      <c r="H8" s="75"/>
    </row>
    <row r="9" spans="1:8" ht="13.15" customHeight="1" x14ac:dyDescent="0.25">
      <c r="A9" s="86" t="s">
        <v>39</v>
      </c>
      <c r="B9" s="86"/>
      <c r="C9" s="86"/>
      <c r="D9" s="86"/>
      <c r="E9" s="86"/>
      <c r="F9" s="86"/>
      <c r="G9" s="86"/>
      <c r="H9" s="86"/>
    </row>
    <row r="10" spans="1:8" ht="13.15" customHeight="1" x14ac:dyDescent="0.25">
      <c r="A10" s="85" t="s">
        <v>22</v>
      </c>
      <c r="B10" s="85"/>
      <c r="C10" s="85"/>
      <c r="D10" s="85"/>
      <c r="E10" s="85"/>
      <c r="F10" s="85"/>
      <c r="G10" s="85"/>
      <c r="H10" s="85"/>
    </row>
    <row r="11" spans="1:8" ht="13.15" customHeight="1" x14ac:dyDescent="0.25">
      <c r="A11" s="77" t="s">
        <v>23</v>
      </c>
      <c r="B11" s="77"/>
      <c r="C11" s="77"/>
      <c r="D11" s="77"/>
      <c r="E11" s="77"/>
      <c r="F11" s="77"/>
      <c r="G11" s="77"/>
      <c r="H11" s="77"/>
    </row>
    <row r="12" spans="1:8" ht="13.15" customHeight="1" x14ac:dyDescent="0.25">
      <c r="A12" s="33" t="s">
        <v>0</v>
      </c>
      <c r="B12" s="57" t="s">
        <v>24</v>
      </c>
      <c r="C12" s="57"/>
      <c r="D12" s="57"/>
      <c r="E12" s="33" t="s">
        <v>25</v>
      </c>
      <c r="F12" s="33" t="s">
        <v>26</v>
      </c>
      <c r="G12" s="33" t="s">
        <v>27</v>
      </c>
      <c r="H12" s="33" t="s">
        <v>28</v>
      </c>
    </row>
    <row r="13" spans="1:8" ht="58.9" customHeight="1" x14ac:dyDescent="0.25">
      <c r="A13" s="27" t="s">
        <v>29</v>
      </c>
      <c r="B13" s="58" t="s">
        <v>67</v>
      </c>
      <c r="C13" s="59"/>
      <c r="D13" s="60"/>
      <c r="E13" s="35" t="e" cm="1">
        <f t="array" ref="E13">LOOKUP(1,1/(Korkinazwa=Zapkorki!$B$13),Korkiwop)</f>
        <v>#REF!</v>
      </c>
      <c r="F13" s="29">
        <v>1</v>
      </c>
      <c r="G13" s="80" t="s">
        <v>31</v>
      </c>
      <c r="H13" s="84"/>
    </row>
    <row r="14" spans="1:8" ht="51.6" customHeight="1" x14ac:dyDescent="0.25">
      <c r="A14" s="28" t="s">
        <v>32</v>
      </c>
      <c r="B14" s="69" t="s">
        <v>68</v>
      </c>
      <c r="C14" s="69"/>
      <c r="D14" s="70"/>
      <c r="E14" s="34" t="e" cm="1">
        <f t="array" ref="E14">LOOKUP(1,1/(Korkinazwa=Zapkorki!$B$14),Korkiwop)</f>
        <v>#REF!</v>
      </c>
      <c r="F14" s="30">
        <v>5</v>
      </c>
      <c r="G14" s="80"/>
      <c r="H14" s="84"/>
    </row>
    <row r="15" spans="1:8" ht="13.15" customHeight="1" x14ac:dyDescent="0.25">
      <c r="A15" s="26"/>
      <c r="B15" s="65" t="s">
        <v>34</v>
      </c>
      <c r="C15" s="66"/>
      <c r="D15" s="67"/>
      <c r="E15" s="26"/>
      <c r="F15" s="26"/>
      <c r="G15" s="80"/>
      <c r="H15" s="84"/>
    </row>
    <row r="16" spans="1:8" ht="19.899999999999999" customHeight="1" x14ac:dyDescent="0.25">
      <c r="A16" s="61"/>
      <c r="B16" s="87"/>
      <c r="C16" s="87"/>
      <c r="D16" s="87"/>
      <c r="E16" s="61"/>
      <c r="F16" s="61"/>
      <c r="G16" s="61"/>
      <c r="H16" s="61"/>
    </row>
    <row r="17" spans="1:8" x14ac:dyDescent="0.25">
      <c r="A17" s="62" t="s">
        <v>35</v>
      </c>
      <c r="B17" s="62"/>
      <c r="C17" s="62"/>
      <c r="D17" s="62"/>
      <c r="E17" s="62"/>
      <c r="F17" s="55" t="s">
        <v>35</v>
      </c>
      <c r="G17" s="55"/>
      <c r="H17" s="55"/>
    </row>
    <row r="18" spans="1:8" x14ac:dyDescent="0.25">
      <c r="A18" s="62" t="s">
        <v>36</v>
      </c>
      <c r="B18" s="62"/>
      <c r="C18" s="62"/>
      <c r="D18" s="62"/>
      <c r="E18" s="62"/>
      <c r="F18" s="55" t="s">
        <v>37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38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39</v>
      </c>
    </row>
    <row r="38" spans="1:1" hidden="1" x14ac:dyDescent="0.25">
      <c r="A38" s="1" t="s">
        <v>21</v>
      </c>
    </row>
    <row r="39" spans="1:1" hidden="1" x14ac:dyDescent="0.25">
      <c r="A39" s="1" t="s">
        <v>40</v>
      </c>
    </row>
    <row r="40" spans="1:1" hidden="1" x14ac:dyDescent="0.25">
      <c r="A40" s="1" t="s">
        <v>41</v>
      </c>
    </row>
    <row r="41" spans="1:1" hidden="1" x14ac:dyDescent="0.25">
      <c r="A41" s="1" t="s">
        <v>42</v>
      </c>
    </row>
    <row r="42" spans="1:1" hidden="1" x14ac:dyDescent="0.25">
      <c r="A42" s="1" t="s">
        <v>43</v>
      </c>
    </row>
    <row r="43" spans="1:1" hidden="1" x14ac:dyDescent="0.25">
      <c r="A43" s="1" t="s">
        <v>44</v>
      </c>
    </row>
    <row r="44" spans="1:1" hidden="1" x14ac:dyDescent="0.25">
      <c r="A44" s="1" t="s">
        <v>45</v>
      </c>
    </row>
    <row r="45" spans="1:1" hidden="1" x14ac:dyDescent="0.25">
      <c r="A45" s="1" t="s">
        <v>46</v>
      </c>
    </row>
    <row r="46" spans="1:1" hidden="1" x14ac:dyDescent="0.25">
      <c r="A46" s="1" t="s">
        <v>47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6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ZapFiltry</vt:lpstr>
      <vt:lpstr>ZapDez</vt:lpstr>
      <vt:lpstr>ZapSter</vt:lpstr>
      <vt:lpstr>6Wzorzec zabarwienia, butelki, 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Wzorzecnazwa</vt:lpstr>
      <vt:lpstr>Wzorzecnr</vt:lpstr>
      <vt:lpstr>Wzorzecwop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2025-11-13T06:48:56Z</cp:lastPrinted>
  <dcterms:created xsi:type="dcterms:W3CDTF">2015-06-05T18:19:34Z</dcterms:created>
  <dcterms:modified xsi:type="dcterms:W3CDTF">2026-02-11T06:55:01Z</dcterms:modified>
  <cp:category/>
  <cp:contentStatus/>
</cp:coreProperties>
</file>