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akub.dudziak\Desktop\"/>
    </mc:Choice>
  </mc:AlternateContent>
  <xr:revisionPtr revIDLastSave="0" documentId="8_{BB38F98E-2589-42BF-B0A7-8A027A76B246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92" i="1" l="1"/>
  <c r="H192" i="1"/>
  <c r="K178" i="1" l="1"/>
  <c r="T125" i="1" l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S125" i="1"/>
  <c r="T126" i="1" l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U125" i="1" l="1"/>
  <c r="V125" i="1" s="1"/>
  <c r="U117" i="1"/>
  <c r="V117" i="1" s="1"/>
  <c r="U113" i="1"/>
  <c r="V113" i="1" s="1"/>
  <c r="U121" i="1"/>
  <c r="V121" i="1" s="1"/>
  <c r="U124" i="1"/>
  <c r="V124" i="1" s="1"/>
  <c r="U120" i="1"/>
  <c r="V120" i="1" s="1"/>
  <c r="U116" i="1"/>
  <c r="V116" i="1" s="1"/>
  <c r="U112" i="1"/>
  <c r="V112" i="1" s="1"/>
  <c r="U115" i="1"/>
  <c r="V115" i="1" s="1"/>
  <c r="U123" i="1"/>
  <c r="V123" i="1" s="1"/>
  <c r="U119" i="1"/>
  <c r="V119" i="1" s="1"/>
  <c r="U111" i="1"/>
  <c r="U122" i="1"/>
  <c r="V122" i="1" s="1"/>
  <c r="U118" i="1"/>
  <c r="V118" i="1" s="1"/>
  <c r="U114" i="1"/>
  <c r="V114" i="1" s="1"/>
  <c r="J396" i="1"/>
  <c r="V397" i="1" l="1"/>
  <c r="S397" i="1"/>
  <c r="P397" i="1"/>
  <c r="M397" i="1"/>
  <c r="J397" i="1"/>
  <c r="O255" i="1" l="1"/>
  <c r="S255" i="1" s="1"/>
  <c r="I253" i="1" l="1"/>
  <c r="M253" i="1" s="1"/>
  <c r="O252" i="1"/>
  <c r="S252" i="1" s="1"/>
  <c r="T336" i="1" l="1"/>
  <c r="T337" i="1"/>
  <c r="T338" i="1"/>
  <c r="T339" i="1"/>
  <c r="T340" i="1"/>
  <c r="T335" i="1"/>
  <c r="R336" i="1"/>
  <c r="R337" i="1"/>
  <c r="R338" i="1"/>
  <c r="R339" i="1"/>
  <c r="R340" i="1"/>
  <c r="R335" i="1"/>
  <c r="P336" i="1"/>
  <c r="P337" i="1"/>
  <c r="P338" i="1"/>
  <c r="P339" i="1"/>
  <c r="P340" i="1"/>
  <c r="P335" i="1"/>
  <c r="M336" i="1"/>
  <c r="M337" i="1"/>
  <c r="M338" i="1"/>
  <c r="M339" i="1"/>
  <c r="M340" i="1"/>
  <c r="M335" i="1"/>
  <c r="H336" i="1"/>
  <c r="H337" i="1"/>
  <c r="H338" i="1"/>
  <c r="H339" i="1"/>
  <c r="H340" i="1"/>
  <c r="F336" i="1"/>
  <c r="F337" i="1"/>
  <c r="F338" i="1"/>
  <c r="F339" i="1"/>
  <c r="F340" i="1"/>
  <c r="D336" i="1"/>
  <c r="D337" i="1"/>
  <c r="D338" i="1"/>
  <c r="D339" i="1"/>
  <c r="D340" i="1"/>
  <c r="A336" i="1"/>
  <c r="A337" i="1"/>
  <c r="A338" i="1"/>
  <c r="A339" i="1"/>
  <c r="A340" i="1"/>
  <c r="R341" i="1" l="1"/>
  <c r="T341" i="1"/>
  <c r="P341" i="1"/>
  <c r="G230" i="1"/>
  <c r="G221" i="1"/>
  <c r="M56" i="1"/>
  <c r="L109" i="1"/>
  <c r="M22" i="1"/>
  <c r="G354" i="1"/>
  <c r="G249" i="1"/>
  <c r="G366" i="1"/>
  <c r="M332" i="1"/>
  <c r="A332" i="1"/>
  <c r="G281" i="1"/>
  <c r="E9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J223" i="1"/>
  <c r="G223" i="1"/>
  <c r="Q153" i="1"/>
  <c r="N153" i="1"/>
  <c r="L153" i="1"/>
  <c r="L111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6" i="1"/>
  <c r="S396" i="1"/>
  <c r="P396" i="1"/>
  <c r="M396" i="1"/>
  <c r="V395" i="1"/>
  <c r="S395" i="1"/>
  <c r="P395" i="1"/>
  <c r="M395" i="1"/>
  <c r="J395" i="1"/>
  <c r="V394" i="1"/>
  <c r="S394" i="1"/>
  <c r="P394" i="1"/>
  <c r="M394" i="1"/>
  <c r="J394" i="1"/>
  <c r="V393" i="1"/>
  <c r="S393" i="1"/>
  <c r="P393" i="1"/>
  <c r="M393" i="1"/>
  <c r="J393" i="1"/>
  <c r="V392" i="1"/>
  <c r="S392" i="1"/>
  <c r="P392" i="1"/>
  <c r="M392" i="1"/>
  <c r="J392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S357" i="1"/>
  <c r="S358" i="1"/>
  <c r="S359" i="1"/>
  <c r="S360" i="1"/>
  <c r="S361" i="1"/>
  <c r="S356" i="1"/>
  <c r="P357" i="1"/>
  <c r="P358" i="1"/>
  <c r="P359" i="1"/>
  <c r="P360" i="1"/>
  <c r="P361" i="1"/>
  <c r="P356" i="1"/>
  <c r="M357" i="1"/>
  <c r="M358" i="1"/>
  <c r="M359" i="1"/>
  <c r="M360" i="1"/>
  <c r="M361" i="1"/>
  <c r="M356" i="1"/>
  <c r="J357" i="1"/>
  <c r="J358" i="1"/>
  <c r="J359" i="1"/>
  <c r="J360" i="1"/>
  <c r="J361" i="1"/>
  <c r="J356" i="1"/>
  <c r="G357" i="1"/>
  <c r="G358" i="1"/>
  <c r="G359" i="1"/>
  <c r="G360" i="1"/>
  <c r="G361" i="1"/>
  <c r="G356" i="1"/>
  <c r="C357" i="1"/>
  <c r="C358" i="1"/>
  <c r="C359" i="1"/>
  <c r="C360" i="1"/>
  <c r="C361" i="1"/>
  <c r="C356" i="1"/>
  <c r="H335" i="1"/>
  <c r="F335" i="1"/>
  <c r="D335" i="1"/>
  <c r="A335" i="1"/>
  <c r="Q285" i="1"/>
  <c r="U285" i="1" s="1"/>
  <c r="Q286" i="1"/>
  <c r="U286" i="1" s="1"/>
  <c r="Q287" i="1"/>
  <c r="U287" i="1" s="1"/>
  <c r="Q288" i="1"/>
  <c r="U288" i="1" s="1"/>
  <c r="Q289" i="1"/>
  <c r="U289" i="1" s="1"/>
  <c r="Q284" i="1"/>
  <c r="U284" i="1" s="1"/>
  <c r="O285" i="1"/>
  <c r="S285" i="1" s="1"/>
  <c r="O286" i="1"/>
  <c r="S286" i="1" s="1"/>
  <c r="O287" i="1"/>
  <c r="S287" i="1" s="1"/>
  <c r="O288" i="1"/>
  <c r="S288" i="1" s="1"/>
  <c r="O289" i="1"/>
  <c r="S289" i="1" s="1"/>
  <c r="O284" i="1"/>
  <c r="S284" i="1" s="1"/>
  <c r="I285" i="1"/>
  <c r="M285" i="1" s="1"/>
  <c r="I286" i="1"/>
  <c r="M286" i="1" s="1"/>
  <c r="I287" i="1"/>
  <c r="M287" i="1" s="1"/>
  <c r="I288" i="1"/>
  <c r="M288" i="1" s="1"/>
  <c r="I289" i="1"/>
  <c r="M289" i="1" s="1"/>
  <c r="I284" i="1"/>
  <c r="M284" i="1" s="1"/>
  <c r="G284" i="1"/>
  <c r="K284" i="1" s="1"/>
  <c r="G285" i="1"/>
  <c r="K285" i="1" s="1"/>
  <c r="G286" i="1"/>
  <c r="K286" i="1" s="1"/>
  <c r="G287" i="1"/>
  <c r="K287" i="1" s="1"/>
  <c r="G288" i="1"/>
  <c r="K288" i="1" s="1"/>
  <c r="G289" i="1"/>
  <c r="K289" i="1" s="1"/>
  <c r="C285" i="1"/>
  <c r="C286" i="1"/>
  <c r="C287" i="1"/>
  <c r="C288" i="1"/>
  <c r="C289" i="1"/>
  <c r="C284" i="1"/>
  <c r="Q253" i="1"/>
  <c r="U253" i="1" s="1"/>
  <c r="Q254" i="1"/>
  <c r="U254" i="1" s="1"/>
  <c r="Q255" i="1"/>
  <c r="U255" i="1" s="1"/>
  <c r="Q256" i="1"/>
  <c r="U256" i="1" s="1"/>
  <c r="Q257" i="1"/>
  <c r="U257" i="1" s="1"/>
  <c r="Q252" i="1"/>
  <c r="U252" i="1" s="1"/>
  <c r="O253" i="1"/>
  <c r="S253" i="1" s="1"/>
  <c r="O254" i="1"/>
  <c r="S254" i="1" s="1"/>
  <c r="O256" i="1"/>
  <c r="S256" i="1" s="1"/>
  <c r="O257" i="1"/>
  <c r="S257" i="1" s="1"/>
  <c r="C253" i="1"/>
  <c r="C254" i="1"/>
  <c r="C255" i="1"/>
  <c r="C256" i="1"/>
  <c r="C257" i="1"/>
  <c r="I254" i="1"/>
  <c r="M254" i="1" s="1"/>
  <c r="I255" i="1"/>
  <c r="M255" i="1" s="1"/>
  <c r="I256" i="1"/>
  <c r="M256" i="1" s="1"/>
  <c r="I257" i="1"/>
  <c r="M257" i="1" s="1"/>
  <c r="I252" i="1"/>
  <c r="M252" i="1" s="1"/>
  <c r="G253" i="1"/>
  <c r="K253" i="1" s="1"/>
  <c r="G254" i="1"/>
  <c r="K254" i="1" s="1"/>
  <c r="G255" i="1"/>
  <c r="K255" i="1" s="1"/>
  <c r="G256" i="1"/>
  <c r="K256" i="1" s="1"/>
  <c r="G257" i="1"/>
  <c r="K257" i="1" s="1"/>
  <c r="G252" i="1"/>
  <c r="K252" i="1" s="1"/>
  <c r="C252" i="1"/>
  <c r="M61" i="1" l="1"/>
  <c r="M226" i="1"/>
  <c r="Q61" i="1"/>
  <c r="G235" i="1"/>
  <c r="J235" i="1"/>
  <c r="M235" i="1"/>
  <c r="P235" i="1"/>
  <c r="M258" i="1"/>
  <c r="K61" i="1"/>
  <c r="J398" i="1"/>
  <c r="V398" i="1"/>
  <c r="S398" i="1"/>
  <c r="V111" i="1"/>
  <c r="P398" i="1"/>
  <c r="M398" i="1"/>
  <c r="O61" i="1"/>
  <c r="G226" i="1"/>
  <c r="J226" i="1"/>
  <c r="Q88" i="1"/>
  <c r="S374" i="1"/>
  <c r="P226" i="1"/>
  <c r="G362" i="1"/>
  <c r="M362" i="1"/>
  <c r="S362" i="1"/>
  <c r="F341" i="1"/>
  <c r="O88" i="1"/>
  <c r="J374" i="1"/>
  <c r="P374" i="1"/>
  <c r="G374" i="1"/>
  <c r="M374" i="1"/>
  <c r="P362" i="1"/>
  <c r="J362" i="1"/>
  <c r="D341" i="1"/>
  <c r="H341" i="1"/>
  <c r="S126" i="1"/>
  <c r="R126" i="1"/>
  <c r="Q126" i="1"/>
  <c r="P126" i="1"/>
  <c r="O126" i="1"/>
  <c r="N126" i="1"/>
  <c r="L126" i="1"/>
  <c r="Q52" i="1"/>
  <c r="O52" i="1"/>
  <c r="Q27" i="1"/>
  <c r="O27" i="1"/>
  <c r="M27" i="1"/>
  <c r="K27" i="1"/>
  <c r="Q290" i="1"/>
  <c r="O290" i="1"/>
  <c r="M290" i="1"/>
  <c r="K290" i="1"/>
  <c r="I290" i="1"/>
  <c r="G290" i="1"/>
  <c r="Q258" i="1"/>
  <c r="O258" i="1"/>
  <c r="I258" i="1"/>
  <c r="G258" i="1"/>
  <c r="U126" i="1" l="1"/>
  <c r="V126" i="1"/>
  <c r="S258" i="1"/>
  <c r="U258" i="1"/>
  <c r="S290" i="1"/>
  <c r="U290" i="1"/>
  <c r="K2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23-05-01', '2023-05-31' "/>
  </connection>
  <connection id="2" xr16:uid="{00000000-0015-0000-FFFF-FFFF01000000}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23-05-01', '2023-05-31' "/>
  </connection>
  <connection id="3" xr16:uid="{00000000-0015-0000-FFFF-FFFF02000000}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23-05-01', '2023-05-31' "/>
  </connection>
  <connection id="4" xr16:uid="{00000000-0015-0000-FFFF-FFFF03000000}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23-05-01', '2023-05-31' "/>
  </connection>
  <connection id="5" xr16:uid="{00000000-0015-0000-FFFF-FFFF04000000}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23-05-01', '2023-05-31' "/>
  </connection>
  <connection id="6" xr16:uid="{00000000-0015-0000-FFFF-FFFF05000000}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3-05-01', '2023-05-31' "/>
  </connection>
  <connection id="7" xr16:uid="{00000000-0015-0000-FFFF-FFFF06000000}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3-05-01', '2023-05-31' "/>
  </connection>
  <connection id="8" xr16:uid="{00000000-0015-0000-FFFF-FFFF07000000}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3-05-01', '2023-05-31' "/>
  </connection>
  <connection id="9" xr16:uid="{00000000-0015-0000-FFFF-FFFF08000000}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3-05-01', '2023-05-31' "/>
  </connection>
  <connection id="10" xr16:uid="{00000000-0015-0000-FFFF-FFFF09000000}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3-05-01', '2023-05-31' "/>
  </connection>
  <connection id="11" xr16:uid="{00000000-0015-0000-FFFF-FFFF0A000000}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3-05-01', '2023-05-31' "/>
  </connection>
  <connection id="12" xr16:uid="{00000000-0015-0000-FFFF-FFFF0B000000}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3-05-01', '2023-05-31' "/>
  </connection>
  <connection id="13" xr16:uid="{00000000-0015-0000-FFFF-FFFF0C000000}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3-05-01', '2023-05-31' "/>
  </connection>
  <connection id="14" xr16:uid="{00000000-0015-0000-FFFF-FFFF0D000000}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3-05-01', '2023-05-31' "/>
  </connection>
  <connection id="15" xr16:uid="{00000000-0015-0000-FFFF-FFFF0E000000}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3-05-01', '2023-05-31' "/>
  </connection>
  <connection id="16" xr16:uid="{00000000-0015-0000-FFFF-FFFF0F000000}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3-05-01', '2023-05-31' 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3-05-01', '2023-05-31' "/>
  </connection>
</connections>
</file>

<file path=xl/sharedStrings.xml><?xml version="1.0" encoding="utf-8"?>
<sst xmlns="http://schemas.openxmlformats.org/spreadsheetml/2006/main" count="991" uniqueCount="170">
  <si>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</si>
  <si>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</si>
  <si>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</si>
  <si>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</si>
  <si>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</si>
  <si>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</si>
  <si>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</si>
  <si>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</si>
  <si>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</si>
  <si>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</si>
  <si>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</si>
  <si>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</si>
  <si>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</si>
  <si>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</si>
  <si>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</si>
  <si>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</si>
  <si>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</si>
  <si>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</si>
  <si>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</si>
  <si>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</si>
  <si>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</si>
  <si>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</si>
  <si>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</si>
  <si>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</si>
  <si>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</si>
  <si>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</si>
  <si>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</si>
  <si>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</si>
  <si>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</si>
  <si>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</si>
  <si>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</si>
  <si>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</si>
  <si>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</si>
  <si>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</si>
  <si>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</si>
  <si>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</si>
  <si>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</si>
  <si>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</si>
  <si>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</si>
  <si>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</si>
  <si>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</si>
  <si>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</si>
  <si>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</si>
  <si>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</si>
  <si>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</si>
  <si>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</si>
  <si>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</si>
  <si>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</si>
  <si>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</si>
  <si>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</si>
  <si>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</si>
  <si>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</si>
  <si>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</si>
  <si>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</si>
  <si>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</si>
  <si>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</si>
  <si>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</si>
  <si>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</si>
  <si>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</si>
  <si>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</si>
  <si>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</si>
  <si>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</si>
  <si>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</si>
  <si>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</si>
  <si>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</si>
  <si>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</si>
  <si>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</si>
  <si>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</si>
  <si>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</si>
  <si>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</si>
  <si>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</si>
  <si>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</si>
  <si>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</si>
  <si>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</si>
  <si>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</si>
  <si>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</si>
  <si>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</si>
  <si>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</si>
  <si>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</si>
  <si>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</si>
  <si>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</si>
  <si>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</si>
  <si>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</si>
  <si>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</si>
  <si>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</si>
  <si>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</si>
  <si>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</si>
  <si>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</si>
  <si>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</si>
  <si>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</si>
  <si>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</si>
  <si>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</si>
  <si>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</si>
  <si>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</si>
  <si>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</si>
  <si>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</si>
  <si>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</si>
  <si>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</si>
  <si>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</si>
  <si>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</si>
  <si>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</si>
  <si>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</si>
  <si>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</si>
  <si>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</si>
  <si>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</si>
  <si>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</si>
  <si>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</si>
  <si>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</si>
  <si>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</si>
  <si>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</si>
  <si>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</si>
  <si>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</si>
  <si>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</si>
  <si>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</si>
  <si>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</si>
  <si>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</si>
  <si>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</si>
  <si>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</si>
  <si>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</si>
  <si>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</si>
  <si>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</si>
  <si>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</si>
  <si>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</si>
  <si>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</si>
  <si>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</si>
  <si>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</si>
  <si>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</si>
  <si>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</si>
  <si>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</si>
  <si>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</si>
  <si>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</si>
  <si>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</si>
  <si>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</si>
  <si>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</si>
  <si>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</si>
  <si>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</si>
  <si>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</si>
  <si>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</si>
  <si>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</si>
  <si>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</si>
  <si>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</si>
  <si>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</si>
  <si>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</si>
  <si>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</si>
  <si>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</si>
  <si>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</si>
  <si>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</si>
  <si>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</si>
  <si>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01.05.2023</t>
  </si>
  <si>
    <t>31.05.2023</t>
  </si>
  <si>
    <t>01.01.2023</t>
  </si>
  <si>
    <t>BIAŁORUŚ</t>
  </si>
  <si>
    <t>INDIE</t>
  </si>
  <si>
    <t>IRAN</t>
  </si>
  <si>
    <t>EGIPT</t>
  </si>
  <si>
    <t>IRAK</t>
  </si>
  <si>
    <t>NORWEGIA</t>
  </si>
  <si>
    <t>NIDERLANDY</t>
  </si>
  <si>
    <t>LITWA</t>
  </si>
  <si>
    <t>BUŁGARIA</t>
  </si>
  <si>
    <t>AFGANISTAN</t>
  </si>
  <si>
    <t>25.05.2023 - 31.05.2023</t>
  </si>
  <si>
    <t>18.05.2023 - 24.05.2023</t>
  </si>
  <si>
    <t>11.05.2023 - 17.05.2023</t>
  </si>
  <si>
    <t>04.05.2023 - 10.05.2023</t>
  </si>
  <si>
    <t>27.04.2023 - 03.05.2023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</si>
  <si>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</si>
  <si>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</si>
  <si>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</si>
  <si>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12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</si>
</sst>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65" fontId="21" fillId="0" borderId="0" xfId="0" applyNumberFormat="1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1004</c:v>
                </c:pt>
                <c:pt idx="2">
                  <c:v>1273</c:v>
                </c:pt>
                <c:pt idx="4">
                  <c:v>24</c:v>
                </c:pt>
                <c:pt idx="6">
                  <c:v>53</c:v>
                </c:pt>
                <c:pt idx="8">
                  <c:v>4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214</c:v>
                </c:pt>
                <c:pt idx="2">
                  <c:v>389</c:v>
                </c:pt>
                <c:pt idx="4">
                  <c:v>113</c:v>
                </c:pt>
                <c:pt idx="6">
                  <c:v>244</c:v>
                </c:pt>
                <c:pt idx="8">
                  <c:v>31</c:v>
                </c:pt>
                <c:pt idx="1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386</c:v>
                </c:pt>
                <c:pt idx="2">
                  <c:v>528</c:v>
                </c:pt>
                <c:pt idx="4">
                  <c:v>18</c:v>
                </c:pt>
                <c:pt idx="6">
                  <c:v>41</c:v>
                </c:pt>
                <c:pt idx="8">
                  <c:v>15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tygodniowy'!$C$287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81</c:v>
                </c:pt>
                <c:pt idx="2">
                  <c:v>117</c:v>
                </c:pt>
                <c:pt idx="4">
                  <c:v>7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tygodniowy'!$C$288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tygodniowy'!$G$288:$R$288</c:f>
              <c:numCache>
                <c:formatCode>General</c:formatCode>
                <c:ptCount val="12"/>
                <c:pt idx="0">
                  <c:v>20</c:v>
                </c:pt>
                <c:pt idx="2">
                  <c:v>28</c:v>
                </c:pt>
                <c:pt idx="4">
                  <c:v>13</c:v>
                </c:pt>
                <c:pt idx="6">
                  <c:v>34</c:v>
                </c:pt>
                <c:pt idx="8">
                  <c:v>10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396</c:v>
                </c:pt>
                <c:pt idx="2">
                  <c:v>480</c:v>
                </c:pt>
                <c:pt idx="4">
                  <c:v>101</c:v>
                </c:pt>
                <c:pt idx="6">
                  <c:v>169</c:v>
                </c:pt>
                <c:pt idx="8">
                  <c:v>42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805395464"/>
        <c:axId val="805389976"/>
        <c:axId val="0"/>
      </c:bar3DChart>
      <c:catAx>
        <c:axId val="80539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805389976"/>
        <c:crosses val="autoZero"/>
        <c:auto val="1"/>
        <c:lblAlgn val="ctr"/>
        <c:lblOffset val="100"/>
        <c:noMultiLvlLbl val="0"/>
      </c:catAx>
      <c:valAx>
        <c:axId val="805389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805395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tygodniowy'!$B$393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tygodniowy'!$J$392,'Meldunek tygodniowy'!$M$392,'Meldunek tygodniowy'!$P$392,'Meldunek tygodniowy'!$S$392,'Meldunek tygodniowy'!$V$392)</c:f>
              <c:strCache>
                <c:ptCount val="5"/>
                <c:pt idx="0">
                  <c:v>27.04.2023 - 03.05.2023</c:v>
                </c:pt>
                <c:pt idx="1">
                  <c:v>04.05.2023 - 10.05.2023</c:v>
                </c:pt>
                <c:pt idx="2">
                  <c:v>11.05.2023 - 17.05.2023</c:v>
                </c:pt>
                <c:pt idx="3">
                  <c:v>18.05.2023 - 24.05.2023</c:v>
                </c:pt>
                <c:pt idx="4">
                  <c:v>25.05.2023 - 31.05.2023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668</c:v>
                </c:pt>
                <c:pt idx="1">
                  <c:v>657</c:v>
                </c:pt>
                <c:pt idx="2">
                  <c:v>650</c:v>
                </c:pt>
                <c:pt idx="3">
                  <c:v>647</c:v>
                </c:pt>
                <c:pt idx="4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tygodniowy'!$B$394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tygodniowy'!$J$392,'Meldunek tygodniowy'!$M$392,'Meldunek tygodniowy'!$P$392,'Meldunek tygodniowy'!$S$392,'Meldunek tygodniowy'!$V$392)</c:f>
              <c:strCache>
                <c:ptCount val="5"/>
                <c:pt idx="0">
                  <c:v>27.04.2023 - 03.05.2023</c:v>
                </c:pt>
                <c:pt idx="1">
                  <c:v>04.05.2023 - 10.05.2023</c:v>
                </c:pt>
                <c:pt idx="2">
                  <c:v>11.05.2023 - 17.05.2023</c:v>
                </c:pt>
                <c:pt idx="3">
                  <c:v>18.05.2023 - 24.05.2023</c:v>
                </c:pt>
                <c:pt idx="4">
                  <c:v>25.05.2023 - 31.05.2023</c:v>
                </c:pt>
              </c:strCache>
            </c:strRef>
          </c:cat>
          <c:val>
            <c:numRef>
              <c:f>('Meldunek tygodniowy'!$J$394,'Meldunek tygodniowy'!$M$394,'Meldunek tygodniowy'!$P$394,'Meldunek tygodniowy'!$S$394,'Meldunek tygodniowy'!$V$394)</c:f>
              <c:numCache>
                <c:formatCode>#,##0</c:formatCode>
                <c:ptCount val="5"/>
                <c:pt idx="0">
                  <c:v>3211</c:v>
                </c:pt>
                <c:pt idx="1">
                  <c:v>3212</c:v>
                </c:pt>
                <c:pt idx="2">
                  <c:v>3205</c:v>
                </c:pt>
                <c:pt idx="3">
                  <c:v>3217</c:v>
                </c:pt>
                <c:pt idx="4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tygodniowy'!$B$397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tygodniowy'!$J$392,'Meldunek tygodniowy'!$M$392,'Meldunek tygodniowy'!$P$392,'Meldunek tygodniowy'!$S$392,'Meldunek tygodniowy'!$V$392)</c:f>
              <c:strCache>
                <c:ptCount val="5"/>
                <c:pt idx="0">
                  <c:v>27.04.2023 - 03.05.2023</c:v>
                </c:pt>
                <c:pt idx="1">
                  <c:v>04.05.2023 - 10.05.2023</c:v>
                </c:pt>
                <c:pt idx="2">
                  <c:v>11.05.2023 - 17.05.2023</c:v>
                </c:pt>
                <c:pt idx="3">
                  <c:v>18.05.2023 - 24.05.2023</c:v>
                </c:pt>
                <c:pt idx="4">
                  <c:v>25.05.2023 - 31.05.2023</c:v>
                </c:pt>
              </c:strCache>
            </c:strRef>
          </c:cat>
          <c:val>
            <c:numRef>
              <c:f>('Meldunek tygodniowy'!$J$397,'Meldunek tygodniowy'!$M$397,'Meldunek tygodniowy'!$P$397,'Meldunek tygodniowy'!$S$397,'Meldunek tygodniowy'!$V$397)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91848208"/>
        <c:axId val="391843504"/>
        <c:axId val="0"/>
      </c:bar3DChart>
      <c:catAx>
        <c:axId val="391848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91843504"/>
        <c:crosses val="autoZero"/>
        <c:auto val="1"/>
        <c:lblAlgn val="ctr"/>
        <c:lblOffset val="100"/>
        <c:noMultiLvlLbl val="0"/>
      </c:catAx>
      <c:valAx>
        <c:axId val="3918435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9184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8456</c:v>
                </c:pt>
                <c:pt idx="2">
                  <c:v>2488</c:v>
                </c:pt>
                <c:pt idx="3">
                  <c:v>5589</c:v>
                </c:pt>
                <c:pt idx="4">
                  <c:v>1517</c:v>
                </c:pt>
                <c:pt idx="5">
                  <c:v>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381</c:v>
                </c:pt>
                <c:pt idx="2">
                  <c:v>232</c:v>
                </c:pt>
                <c:pt idx="3">
                  <c:v>95</c:v>
                </c:pt>
                <c:pt idx="4">
                  <c:v>85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164</c:v>
                </c:pt>
                <c:pt idx="2">
                  <c:v>114</c:v>
                </c:pt>
                <c:pt idx="3">
                  <c:v>51</c:v>
                </c:pt>
                <c:pt idx="4">
                  <c:v>34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396</c:v>
                </c:pt>
                <c:pt idx="2">
                  <c:v>245</c:v>
                </c:pt>
                <c:pt idx="3">
                  <c:v>1</c:v>
                </c:pt>
                <c:pt idx="4">
                  <c:v>22</c:v>
                </c:pt>
                <c:pt idx="5">
                  <c:v>1000</c:v>
                </c:pt>
                <c:pt idx="6">
                  <c:v>13</c:v>
                </c:pt>
                <c:pt idx="7">
                  <c:v>0</c:v>
                </c:pt>
                <c:pt idx="8">
                  <c:v>78</c:v>
                </c:pt>
                <c:pt idx="9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tygodniowy'!$C$122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tygodniowy'!$C$123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tygodniowy'!$C$124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tygodniowy'!$C$125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91843112"/>
        <c:axId val="583901520"/>
        <c:axId val="0"/>
      </c:bar3DChart>
      <c:catAx>
        <c:axId val="3918431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3901520"/>
        <c:crosses val="autoZero"/>
        <c:auto val="1"/>
        <c:lblAlgn val="ctr"/>
        <c:lblOffset val="100"/>
        <c:noMultiLvlLbl val="0"/>
      </c:catAx>
      <c:valAx>
        <c:axId val="583901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843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219</c:v>
                </c:pt>
                <c:pt idx="2">
                  <c:v>266</c:v>
                </c:pt>
                <c:pt idx="4">
                  <c:v>4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49</c:v>
                </c:pt>
                <c:pt idx="2">
                  <c:v>91</c:v>
                </c:pt>
                <c:pt idx="4">
                  <c:v>25</c:v>
                </c:pt>
                <c:pt idx="6">
                  <c:v>52</c:v>
                </c:pt>
                <c:pt idx="8">
                  <c:v>7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63</c:v>
                </c:pt>
                <c:pt idx="2">
                  <c:v>92</c:v>
                </c:pt>
                <c:pt idx="4">
                  <c:v>4</c:v>
                </c:pt>
                <c:pt idx="6">
                  <c:v>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tygodniowy'!$C$255</c:f>
              <c:strCache>
                <c:ptCount val="1"/>
                <c:pt idx="0">
                  <c:v>INDIE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12</c:v>
                </c:pt>
                <c:pt idx="2">
                  <c:v>12</c:v>
                </c:pt>
                <c:pt idx="4">
                  <c:v>2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tygodniowy'!$C$256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tygodniowy'!$G$256:$R$256</c:f>
              <c:numCache>
                <c:formatCode>General</c:formatCode>
                <c:ptCount val="12"/>
                <c:pt idx="0">
                  <c:v>9</c:v>
                </c:pt>
                <c:pt idx="2">
                  <c:v>14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tygodniowy'!$G$257:$R$257</c:f>
              <c:numCache>
                <c:formatCode>General</c:formatCode>
                <c:ptCount val="12"/>
                <c:pt idx="0">
                  <c:v>83</c:v>
                </c:pt>
                <c:pt idx="2">
                  <c:v>88</c:v>
                </c:pt>
                <c:pt idx="4">
                  <c:v>30</c:v>
                </c:pt>
                <c:pt idx="6">
                  <c:v>48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92663856"/>
        <c:axId val="594371520"/>
        <c:axId val="0"/>
      </c:bar3DChart>
      <c:catAx>
        <c:axId val="592663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94371520"/>
        <c:crosses val="autoZero"/>
        <c:auto val="1"/>
        <c:lblAlgn val="ctr"/>
        <c:lblOffset val="100"/>
        <c:noMultiLvlLbl val="0"/>
      </c:catAx>
      <c:valAx>
        <c:axId val="59437152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92663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01.05.2023 - 31.05.2023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41503</c:v>
                </c:pt>
                <c:pt idx="1">
                  <c:v>27743</c:v>
                </c:pt>
                <c:pt idx="2">
                  <c:v>1822</c:v>
                </c:pt>
                <c:pt idx="3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01.05.2023 - 31.05.2023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2810</c:v>
                </c:pt>
                <c:pt idx="1">
                  <c:v>2355</c:v>
                </c:pt>
                <c:pt idx="2">
                  <c:v>273</c:v>
                </c:pt>
                <c:pt idx="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01.05.2023 - 31.05.2023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1657</c:v>
                </c:pt>
                <c:pt idx="1">
                  <c:v>835</c:v>
                </c:pt>
                <c:pt idx="2">
                  <c:v>76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6974280"/>
        <c:axId val="816973888"/>
        <c:axId val="0"/>
      </c:bar3DChart>
      <c:catAx>
        <c:axId val="816974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6973888"/>
        <c:crosses val="autoZero"/>
        <c:auto val="1"/>
        <c:lblAlgn val="ctr"/>
        <c:lblOffset val="100"/>
        <c:noMultiLvlLbl val="0"/>
      </c:catAx>
      <c:valAx>
        <c:axId val="816973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16974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81809</c:v>
                </c:pt>
                <c:pt idx="3">
                  <c:v>80041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6914</c:v>
                </c:pt>
                <c:pt idx="3">
                  <c:v>6371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7210</c:v>
                </c:pt>
                <c:pt idx="3">
                  <c:v>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6973496"/>
        <c:axId val="816975848"/>
        <c:axId val="789859416"/>
      </c:bar3DChart>
      <c:catAx>
        <c:axId val="81697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6975848"/>
        <c:crosses val="autoZero"/>
        <c:auto val="1"/>
        <c:lblAlgn val="ctr"/>
        <c:lblOffset val="100"/>
        <c:noMultiLvlLbl val="0"/>
      </c:catAx>
      <c:valAx>
        <c:axId val="81697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6973496"/>
        <c:crosses val="autoZero"/>
        <c:crossBetween val="between"/>
      </c:valAx>
      <c:serAx>
        <c:axId val="789859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69758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01.01.2023 - 31.05.2023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210425</c:v>
                </c:pt>
                <c:pt idx="1">
                  <c:v>140280</c:v>
                </c:pt>
                <c:pt idx="2">
                  <c:v>11307</c:v>
                </c:pt>
                <c:pt idx="3">
                  <c:v>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01.01.2023 - 31.05.2023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16140</c:v>
                </c:pt>
                <c:pt idx="1">
                  <c:v>11197</c:v>
                </c:pt>
                <c:pt idx="2">
                  <c:v>1069</c:v>
                </c:pt>
                <c:pt idx="3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01.01.2023 - 31.05.2023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8880</c:v>
                </c:pt>
                <c:pt idx="1">
                  <c:v>3766</c:v>
                </c:pt>
                <c:pt idx="2">
                  <c:v>370</c:v>
                </c:pt>
                <c:pt idx="3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6970360"/>
        <c:axId val="816969184"/>
        <c:axId val="0"/>
      </c:bar3DChart>
      <c:catAx>
        <c:axId val="816970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6969184"/>
        <c:crosses val="autoZero"/>
        <c:auto val="1"/>
        <c:lblAlgn val="ctr"/>
        <c:lblOffset val="100"/>
        <c:noMultiLvlLbl val="0"/>
      </c:catAx>
      <c:valAx>
        <c:axId val="816969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16970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293</xdr:row>
      <xdr:rowOff>52389</xdr:rowOff>
    </xdr:from>
    <xdr:to>
      <xdr:col>24</xdr:col>
      <xdr:colOff>19051</xdr:colOff>
      <xdr:row>314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404</xdr:row>
      <xdr:rowOff>65086</xdr:rowOff>
    </xdr:from>
    <xdr:to>
      <xdr:col>23</xdr:col>
      <xdr:colOff>9525</xdr:colOff>
      <xdr:row>418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127</xdr:row>
      <xdr:rowOff>69397</xdr:rowOff>
    </xdr:from>
    <xdr:to>
      <xdr:col>23</xdr:col>
      <xdr:colOff>1</xdr:colOff>
      <xdr:row>149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258</xdr:row>
      <xdr:rowOff>142193</xdr:rowOff>
    </xdr:from>
    <xdr:to>
      <xdr:col>23</xdr:col>
      <xdr:colOff>238126</xdr:colOff>
      <xdr:row>277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193</xdr:row>
      <xdr:rowOff>1</xdr:rowOff>
    </xdr:from>
    <xdr:to>
      <xdr:col>21</xdr:col>
      <xdr:colOff>238125</xdr:colOff>
      <xdr:row>208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347</xdr:row>
      <xdr:rowOff>0</xdr:rowOff>
    </xdr:from>
    <xdr:to>
      <xdr:col>20</xdr:col>
      <xdr:colOff>234084</xdr:colOff>
      <xdr:row>347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286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316</xdr:row>
      <xdr:rowOff>31751</xdr:rowOff>
    </xdr:from>
    <xdr:to>
      <xdr:col>25</xdr:col>
      <xdr:colOff>21167</xdr:colOff>
      <xdr:row>324</xdr:row>
      <xdr:rowOff>83820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64557911"/>
          <a:ext cx="8659284" cy="151510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342</xdr:row>
      <xdr:rowOff>0</xdr:rowOff>
    </xdr:from>
    <xdr:to>
      <xdr:col>25</xdr:col>
      <xdr:colOff>10584</xdr:colOff>
      <xdr:row>347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376</xdr:row>
      <xdr:rowOff>0</xdr:rowOff>
    </xdr:from>
    <xdr:to>
      <xdr:col>25</xdr:col>
      <xdr:colOff>12489</xdr:colOff>
      <xdr:row>384</xdr:row>
      <xdr:rowOff>123826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77466825"/>
          <a:ext cx="8651664" cy="157162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422</xdr:row>
      <xdr:rowOff>0</xdr:rowOff>
    </xdr:from>
    <xdr:to>
      <xdr:col>25</xdr:col>
      <xdr:colOff>47625</xdr:colOff>
      <xdr:row>425</xdr:row>
      <xdr:rowOff>91440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86020275"/>
          <a:ext cx="8686800" cy="63436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173355</xdr:rowOff>
    </xdr:from>
    <xdr:to>
      <xdr:col>25</xdr:col>
      <xdr:colOff>16299</xdr:colOff>
      <xdr:row>104</xdr:row>
      <xdr:rowOff>152400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366230"/>
          <a:ext cx="8655474" cy="269367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154</xdr:row>
      <xdr:rowOff>0</xdr:rowOff>
    </xdr:from>
    <xdr:to>
      <xdr:col>25</xdr:col>
      <xdr:colOff>12489</xdr:colOff>
      <xdr:row>162</xdr:row>
      <xdr:rowOff>19050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518475"/>
          <a:ext cx="8651664" cy="14668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25</xdr:col>
      <xdr:colOff>12489</xdr:colOff>
      <xdr:row>182</xdr:row>
      <xdr:rowOff>161925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8071425"/>
          <a:ext cx="8651664" cy="7048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25</xdr:col>
      <xdr:colOff>16299</xdr:colOff>
      <xdr:row>215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3710225"/>
          <a:ext cx="8655474" cy="92392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12489</xdr:colOff>
      <xdr:row>241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49634775"/>
          <a:ext cx="8651664" cy="7905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430</xdr:row>
      <xdr:rowOff>180974</xdr:rowOff>
    </xdr:from>
    <xdr:to>
      <xdr:col>25</xdr:col>
      <xdr:colOff>12489</xdr:colOff>
      <xdr:row>446</xdr:row>
      <xdr:rowOff>161925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87649049"/>
          <a:ext cx="8651664" cy="287655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90</xdr:row>
      <xdr:rowOff>20954</xdr:rowOff>
    </xdr:from>
    <xdr:to>
      <xdr:col>25</xdr:col>
      <xdr:colOff>0</xdr:colOff>
      <xdr:row>104</xdr:row>
      <xdr:rowOff>133350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2D23DD3-B95A-4F46-AE79-736EAA7E8924}"/>
            </a:ext>
          </a:extLst>
        </xdr:cNvPr>
        <xdr:cNvSpPr txBox="1"/>
      </xdr:nvSpPr>
      <xdr:spPr>
        <a:xfrm>
          <a:off x="57150" y="19394804"/>
          <a:ext cx="8582025" cy="264604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stycznia do  maja 2023 r. cudzoziemcy złożyli  ponad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235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 wniosków w sprawach o udzielenie zezwoleń na pobyt.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osób zainteresowanych było zezwoleniem na pobyt czasowy (ponad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210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tys.), zezwolenien na pobyt stały (ponad 16 tys.) oraz zezwoleniem na pobyt rezydenta długoterminowego UE (blisko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9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tys.). Natomiast w samym maju, cudzoziemcy złożyli  blisko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46 tys. wniosków w sprawach o udzielenie zezwoleń na pobyt. Najwięcej osób zainteresowanych było zezwoleniem na pobyt czasowy (ponad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41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tys.), zezwolenien na pobyt stały (blisko 3 tys.) oraz zezwoleniem na pobyt rezydenta długoterminowego UE (blisko 1,7 tys.).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wniosków złożyli obywatele Ukrainy (121,3 tys.), Białorusi (38,9 tys.), Gruzji (14,3 tys.), Indii (7,1 tys.), Turcji (5,2 tys.)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Uzbekistanu  (4,5 tys.).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Blisko połowa wnioskodawców to osoby w wieku 18-34 (107,9 tys.), a kolejne 41% (95,5 tys.) to 35-64 latkowie. Wśród osób małoletnich bardzo liczną grupę stanowią dzieci z przedziału wiekowego 0-13 (21,9 tys.). Pod względem płci dominują mężczyźni (62%).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w Mazowieckim Urzędzie Wojewódzkim (56,9 tys.),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Wielkopolskim UW (26 tys.),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Pomorskim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UW (22,8 tys.),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Dolnośląskim UW (20,9 tys.) i Zachodniopomorskim UW (17 tys.). W tym samym czasie urzędy wojewódzkie wydały blisko 175 tys. decyzji, z czego 89% stanowiły zgody na pobyt, dalsze 7% odmowy, a 4% - umorzenia postępowania.</a:t>
          </a:r>
        </a:p>
      </xdr:txBody>
    </xdr:sp>
    <xdr:clientData/>
  </xdr:twoCellAnchor>
  <xdr:twoCellAnchor>
    <xdr:from>
      <xdr:col>0</xdr:col>
      <xdr:colOff>38100</xdr:colOff>
      <xdr:row>154</xdr:row>
      <xdr:rowOff>57150</xdr:rowOff>
    </xdr:from>
    <xdr:to>
      <xdr:col>24</xdr:col>
      <xdr:colOff>249555</xdr:colOff>
      <xdr:row>161</xdr:row>
      <xdr:rowOff>180974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8E6E5198-5F8B-4792-9A83-F778B37E565C}"/>
            </a:ext>
          </a:extLst>
        </xdr:cNvPr>
        <xdr:cNvSpPr txBox="1"/>
      </xdr:nvSpPr>
      <xdr:spPr>
        <a:xfrm>
          <a:off x="38100" y="33575625"/>
          <a:ext cx="8583930" cy="139064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(8 456), zobowiązania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powrotu (396) oraz pobytu stałego (381). W sumie złożono 9 451 odwołań, 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109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spraw zakończyło się utrzymaniem decyzji,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5 739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pozytywną decyzją, 1 113 uchyleniem decyzji i umorzeniem postępowania oraz 1 658 uchyleniem decyzji i przekazaniem sprawy do ponownego rozpoznania.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5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589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przypadkach</a:t>
          </a:r>
          <a:r>
            <a:rPr lang="pl-PL" sz="1100">
              <a:solidFill>
                <a:srgbClr val="FF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zapadła decyzja pozytywna, w 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488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utrzymano decyzje, a w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517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sprawach zdecydowano o uchyleniu decyzji i przekazaniu sprawy do ponownego rozpoznania. Najczęściej odwołania do drugiej instancji składali obywatele:  Ukrainy, Białorusi, Gruzji, Turcji i Rosji.</a:t>
          </a:r>
        </a:p>
        <a:p>
          <a:endParaRPr lang="pl-PL" sz="1100"/>
        </a:p>
      </xdr:txBody>
    </xdr:sp>
    <xdr:clientData/>
  </xdr:twoCellAnchor>
  <xdr:oneCellAnchor>
    <xdr:from>
      <xdr:col>30</xdr:col>
      <xdr:colOff>129540</xdr:colOff>
      <xdr:row>159</xdr:row>
      <xdr:rowOff>140970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BB568221-8CF7-4209-AFB5-08326E79D82D}"/>
            </a:ext>
          </a:extLst>
        </xdr:cNvPr>
        <xdr:cNvSpPr txBox="1"/>
      </xdr:nvSpPr>
      <xdr:spPr>
        <a:xfrm>
          <a:off x="10197465" y="3456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49530</xdr:colOff>
      <xdr:row>179</xdr:row>
      <xdr:rowOff>49531</xdr:rowOff>
    </xdr:from>
    <xdr:to>
      <xdr:col>24</xdr:col>
      <xdr:colOff>255270</xdr:colOff>
      <xdr:row>182</xdr:row>
      <xdr:rowOff>142876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93988AC5-3BC3-4940-927C-8785C52F46F9}"/>
            </a:ext>
          </a:extLst>
        </xdr:cNvPr>
        <xdr:cNvSpPr txBox="1"/>
      </xdr:nvSpPr>
      <xdr:spPr>
        <a:xfrm>
          <a:off x="49530" y="38120956"/>
          <a:ext cx="8578215" cy="6362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styczniu Szef UdSC zrealizował 3,3 tys. spraw dotyczących wykazu, spośród których do najliczniejszych zaliczały się wpisy SIS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(1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135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), wpisy do Wykazu (778)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oraz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alerty pobytowe (556).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57150</xdr:colOff>
      <xdr:row>237</xdr:row>
      <xdr:rowOff>38100</xdr:rowOff>
    </xdr:from>
    <xdr:to>
      <xdr:col>25</xdr:col>
      <xdr:colOff>0</xdr:colOff>
      <xdr:row>241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99C6CC0F-B26A-47F0-A668-85BE25DFAE48}"/>
            </a:ext>
          </a:extLst>
        </xdr:cNvPr>
        <xdr:cNvSpPr txBox="1"/>
      </xdr:nvSpPr>
      <xdr:spPr>
        <a:xfrm>
          <a:off x="57150" y="49672875"/>
          <a:ext cx="8582025" cy="7143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maju 2023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r. wydano 588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zezwoleń dotyczących Małego Ruchu Granicznego. Natomiast od początku roku do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maja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, wydano łącznie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648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zezwoleń i wszystkie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zostały wydane przez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placówkę we Lwowie - 2 648.</a:t>
          </a:r>
        </a:p>
      </xdr:txBody>
    </xdr:sp>
    <xdr:clientData/>
  </xdr:twoCellAnchor>
  <xdr:twoCellAnchor>
    <xdr:from>
      <xdr:col>0</xdr:col>
      <xdr:colOff>57150</xdr:colOff>
      <xdr:row>316</xdr:row>
      <xdr:rowOff>66675</xdr:rowOff>
    </xdr:from>
    <xdr:to>
      <xdr:col>25</xdr:col>
      <xdr:colOff>19050</xdr:colOff>
      <xdr:row>324</xdr:row>
      <xdr:rowOff>99060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BF7DB7FF-1391-4D86-B211-DD9CFBED494C}"/>
            </a:ext>
          </a:extLst>
        </xdr:cNvPr>
        <xdr:cNvSpPr txBox="1"/>
      </xdr:nvSpPr>
      <xdr:spPr>
        <a:xfrm>
          <a:off x="57150" y="64592835"/>
          <a:ext cx="8610600" cy="14954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Przez pierwsze pięć miesiący br. cudzoziemcy złożyli 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479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wniosków o udzielenie ochrony międzynarodowej na terytorium RP, które objęły 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543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osoby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. Najliczniej o ochronę ubiegali się: Białorusini (1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331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osób), Rosjanie (712), Ukraińcy (588), Egipcjanie (126)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Irakijczycy (87).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(2 101), które dotyczyły 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815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osób.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Wnioski kolejne (378) dotyczyły 728 osób.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wniosków złożyli mężczyźni (2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216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), głównie w przedziale wiekowym 18-34 lata.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Natomiast kobiety stanowią mniej liczbą grupę (1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327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) - 37%, ale również tutaj dominował ten sam przedział wiekowy. Liczba dzieci (25% wszystkich osób objętych wnioskami) obydwu płci w wieku do lat 13 wynosiła - 708, a w wieku 14-17 wynosiła 179.</a:t>
          </a:r>
        </a:p>
      </xdr:txBody>
    </xdr:sp>
    <xdr:clientData/>
  </xdr:twoCellAnchor>
  <xdr:twoCellAnchor>
    <xdr:from>
      <xdr:col>0</xdr:col>
      <xdr:colOff>57150</xdr:colOff>
      <xdr:row>342</xdr:row>
      <xdr:rowOff>47625</xdr:rowOff>
    </xdr:from>
    <xdr:to>
      <xdr:col>24</xdr:col>
      <xdr:colOff>257175</xdr:colOff>
      <xdr:row>347</xdr:row>
      <xdr:rowOff>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EC70D0E7-C9D7-4F7C-BE7A-E012A7E2258E}"/>
            </a:ext>
          </a:extLst>
        </xdr:cNvPr>
        <xdr:cNvSpPr txBox="1"/>
      </xdr:nvSpPr>
      <xdr:spPr>
        <a:xfrm>
          <a:off x="57150" y="69294375"/>
          <a:ext cx="8572500" cy="1390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1 894 cudzoziemców. Z kolei Polska wystąpiła z takim wnioskiem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innych krajów europejskich (OUT) w przypadku 100 os.,  z czego 92% wniosków IN oraz 72% wniosków OUT zostało rozpatrzonych pozytywnie. 51% wniosków IN dotyczyło współpracy z Niemcami, a 17% - z Francją. Procedury OUT kierowane były głównie do Niemiec (40%) i Włoch (9%). W podziale na obywatelstwo cudzoziemców, wnioski IN dotyczyły najczęściej ob. Rosji (28%), a także Białorusi (9%) i Ukrainy  (8%). </a:t>
          </a:r>
        </a:p>
      </xdr:txBody>
    </xdr:sp>
    <xdr:clientData/>
  </xdr:twoCellAnchor>
  <xdr:twoCellAnchor>
    <xdr:from>
      <xdr:col>0</xdr:col>
      <xdr:colOff>76200</xdr:colOff>
      <xdr:row>376</xdr:row>
      <xdr:rowOff>38100</xdr:rowOff>
    </xdr:from>
    <xdr:to>
      <xdr:col>24</xdr:col>
      <xdr:colOff>255270</xdr:colOff>
      <xdr:row>384</xdr:row>
      <xdr:rowOff>95250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85CA9466-BAC1-4B3D-BFF1-B7ADEEC338D1}"/>
            </a:ext>
          </a:extLst>
        </xdr:cNvPr>
        <xdr:cNvSpPr txBox="1"/>
      </xdr:nvSpPr>
      <xdr:spPr>
        <a:xfrm>
          <a:off x="76200" y="77504925"/>
          <a:ext cx="8551545" cy="150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stycznia do maja w 2023 r. Szef wydał 4 116 decyzji w sprawach o udzielenie ochrony międzynarodowej, z czego 1 991 przyznawało jedną z form ochrony: status uchodźcy nadano 285 osobom, a ochronę uzupełniającą udzielono 1 706 cudzoziemcom. Status uchodżcy nadano głownie obywatelom Afganistanu (87 os.), Białorusi (77 os.), Rosji (37), Turcji (28) oraz Ukrainy (15).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Ochronę uzupełniającą udzielono głównie obywatelom Białorusi (1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041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os.) i Ukrainy (564 os.), ale także Afganistanu i Rosji (po 33 osoby).  Decyzję negatywną otrzymało 924 cudzoziemców - głównie z Rosji (423 os.), Egiptu (84), Tadżykistanu (67 os.), Ukrainy (51)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Iraku (33). Postępowania 1 195 osób (w tym 445 ob. Rosji,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109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ob. Egiptu, 107 ob. Afganistanu,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98 Ukrainy i 64 Syrii) zostały umorzone. </a:t>
          </a:r>
        </a:p>
      </xdr:txBody>
    </xdr:sp>
    <xdr:clientData/>
  </xdr:twoCellAnchor>
  <xdr:twoCellAnchor>
    <xdr:from>
      <xdr:col>0</xdr:col>
      <xdr:colOff>53340</xdr:colOff>
      <xdr:row>422</xdr:row>
      <xdr:rowOff>26671</xdr:rowOff>
    </xdr:from>
    <xdr:to>
      <xdr:col>25</xdr:col>
      <xdr:colOff>28575</xdr:colOff>
      <xdr:row>425</xdr:row>
      <xdr:rowOff>76201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D1DC3B5F-46F3-4B83-98B6-42EBC65A9A32}"/>
            </a:ext>
          </a:extLst>
        </xdr:cNvPr>
        <xdr:cNvSpPr txBox="1"/>
      </xdr:nvSpPr>
      <xdr:spPr>
        <a:xfrm>
          <a:off x="53340" y="86046946"/>
          <a:ext cx="8614410" cy="59245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stanu na 31 maja br. pod opieką Szefa UdSC znajdowało się 3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821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osób, z czego 613 zamieszkiwało w jednym z ośrodków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dla cudzoziemców, a pozostałe 3 208 osób pobierało świadczenie pieniężne na samodzielne funkcjonowanie poza ośrodkiem.</a:t>
          </a:r>
        </a:p>
      </xdr:txBody>
    </xdr:sp>
    <xdr:clientData/>
  </xdr:twoCellAnchor>
  <xdr:twoCellAnchor>
    <xdr:from>
      <xdr:col>0</xdr:col>
      <xdr:colOff>38100</xdr:colOff>
      <xdr:row>431</xdr:row>
      <xdr:rowOff>49530</xdr:rowOff>
    </xdr:from>
    <xdr:to>
      <xdr:col>24</xdr:col>
      <xdr:colOff>255270</xdr:colOff>
      <xdr:row>446</xdr:row>
      <xdr:rowOff>133350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C2A20C0-5728-4525-B115-43685BF64C81}"/>
            </a:ext>
          </a:extLst>
        </xdr:cNvPr>
        <xdr:cNvSpPr txBox="1"/>
      </xdr:nvSpPr>
      <xdr:spPr>
        <a:xfrm>
          <a:off x="38100" y="87698580"/>
          <a:ext cx="8589645" cy="279844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w tym kraju. Zauważalny jest stopniowy wzrost zainteresowania procedurą o udzielenie ochrony międzynarodowej ze strony obywateli Rosji związany z wprowadzeniem ograniczeń wjazdu na terytorium RP, jak i mobilizacją ogłoszoną w tym kraju.</a:t>
          </a: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24 lutego 2022 r. liczba zarejestrowanych wniosków o ochronę czasową wyniosła blisko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654 tys. Główne obywatelstwa korzystające z tej formy ochrony to: Ukraińcy (1 651 tys.), Rosjanie (1,1 tys.), Białorusini (465), Gruzini (300), Mołdawianie (290) 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i Azerowie (233).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Szef UdSC do końca maja wydał 1 384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zaświadczenia</a:t>
          </a:r>
          <a:r>
            <a:rPr lang="pl-PL" sz="1100">
              <a:solidFill>
                <a:srgbClr val="0070C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 udzielonej ochronie czasowej obywatelom państw trzecich, którzy posiadali pobyt stały lub ochronę na Ukrainie. Są to głównie Rosjanie, Białorusini, Wietnamczycy, Ukraińcy i Gruzini.</a:t>
          </a: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 b="0">
              <a:latin typeface="Roboto" panose="02000000000000000000" pitchFamily="2" charset="0"/>
              <a:ea typeface="Roboto" panose="02000000000000000000" pitchFamily="2" charset="0"/>
            </a:rPr>
            <a:t>Zgodnie ze stanem na 31 maja  2023 r. ważną ochronę czasową posiadało ponad 991 tys. osób, a wszystkie ważne zezwolenia na pobyt na terytorium RP posiadało blisko 1 778 tys. cudzoziemców.  Dominują obywatele Ukrainy (1 444 598 tys.), na drugim miejscu są Białorusini (87</a:t>
          </a:r>
          <a:r>
            <a:rPr lang="pl-PL" sz="1100" b="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 b="0">
              <a:latin typeface="Roboto" panose="02000000000000000000" pitchFamily="2" charset="0"/>
              <a:ea typeface="Roboto" panose="02000000000000000000" pitchFamily="2" charset="0"/>
            </a:rPr>
            <a:t>tys.), następnie: Gruzini (22 tys.), Rosjanie (20 tys.), Niemcy (17 tys.), Hindusi (16 tys.), Wietnamczycy (13 tys.), Włosi (8 tys.), Turcy (8 tys.), Brytyjczycy (8 tys.),</a:t>
          </a:r>
          <a:r>
            <a:rPr lang="pl-PL" sz="1100" b="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 b="0">
              <a:latin typeface="Roboto" panose="02000000000000000000" pitchFamily="2" charset="0"/>
              <a:ea typeface="Roboto" panose="02000000000000000000" pitchFamily="2" charset="0"/>
            </a:rPr>
            <a:t>Mołdawianie i Chińczycy (po 7 tys.).</a:t>
          </a:r>
        </a:p>
      </xdr:txBody>
    </xdr:sp>
    <xdr:clientData/>
  </xdr:twoCellAnchor>
  <xdr:twoCellAnchor>
    <xdr:from>
      <xdr:col>0</xdr:col>
      <xdr:colOff>38100</xdr:colOff>
      <xdr:row>210</xdr:row>
      <xdr:rowOff>26670</xdr:rowOff>
    </xdr:from>
    <xdr:to>
      <xdr:col>25</xdr:col>
      <xdr:colOff>0</xdr:colOff>
      <xdr:row>214</xdr:row>
      <xdr:rowOff>161925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A1ED42DB-4A93-4E41-AFA4-E7CE3AC001A2}"/>
            </a:ext>
          </a:extLst>
        </xdr:cNvPr>
        <xdr:cNvSpPr txBox="1"/>
      </xdr:nvSpPr>
      <xdr:spPr>
        <a:xfrm>
          <a:off x="38100" y="43736895"/>
          <a:ext cx="8601075" cy="85915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maju br. wpłynęło do urzędu blisko 96 tys. wniosków w ramach konsultacji wizowych - 81,8 tys. pochodziło od innych państw członkowskich, a  ponad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14 tys. od konsulów. Znacznie więcej zostało wydanych decyzji. Ogółem wydano blisko 93,1 tys., 80 tys. dotyczyło wniosków w sprawach od innych państw, a ponad 13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59"/>
  <sheetViews>
    <sheetView showGridLines="0" tabSelected="1" topLeftCell="A25" zoomScaleNormal="100" zoomScalePageLayoutView="70" workbookViewId="0">
      <selection activeCell="K27" sqref="K27:L27"/>
    </sheetView>
  </sheetViews>
  <sheetFormatPr defaultColWidth="4.140625" defaultRowHeight="15" x14ac:dyDescent="0.25"/>
  <cols>
    <col min="1" max="13" width="5" style="3" customWidth="1"/>
    <col min="14" max="17" width="5.42578125" style="3" bestFit="1" customWidth="1"/>
    <col min="18" max="20" width="5" style="3" customWidth="1"/>
    <col min="21" max="21" width="5.42578125" style="3" bestFit="1" customWidth="1"/>
    <col min="22" max="24" width="5" style="3" customWidth="1"/>
    <col min="25" max="25" width="3.85546875" style="7" customWidth="1"/>
    <col min="26" max="28" width="4.140625" style="3"/>
    <col min="29" max="29" width="20.140625" style="3" customWidth="1"/>
    <col min="30" max="30" width="19" style="3" customWidth="1"/>
    <col min="31" max="16384" width="4.140625" style="3"/>
  </cols>
  <sheetData>
    <row r="1" spans="1:25" x14ac:dyDescent="0.25">
      <c r="X1" s="4"/>
      <c r="Y1" s="5"/>
    </row>
    <row r="2" spans="1:25" x14ac:dyDescent="0.25">
      <c r="Q2" s="6"/>
      <c r="Y2" s="3"/>
    </row>
    <row r="3" spans="1:25" x14ac:dyDescent="0.25">
      <c r="Y3" s="3"/>
    </row>
    <row r="4" spans="1:25" x14ac:dyDescent="0.25">
      <c r="Y4" s="3"/>
    </row>
    <row r="5" spans="1:25" x14ac:dyDescent="0.25">
      <c r="E5" s="296" t="s">
        <v>66</v>
      </c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Y5" s="3"/>
    </row>
    <row r="6" spans="1:25" x14ac:dyDescent="0.25"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Y6" s="3"/>
    </row>
    <row r="7" spans="1:25" x14ac:dyDescent="0.25"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Y7" s="3"/>
    </row>
    <row r="8" spans="1:25" x14ac:dyDescent="0.25"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Y8" s="3"/>
    </row>
    <row r="9" spans="1:25" ht="19.5" x14ac:dyDescent="0.3">
      <c r="E9" s="297" t="str">
        <f>CONCATENATE("w okresie ",Arkusz18!A2," - ",Arkusz18!B2," r.")</f>
        <v>w okresie 01.05.2023 - 31.05.2023 r.</v>
      </c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Y9" s="3"/>
    </row>
    <row r="10" spans="1:25" x14ac:dyDescent="0.25">
      <c r="Y10" s="3"/>
    </row>
    <row r="11" spans="1:25" x14ac:dyDescent="0.25">
      <c r="Y11" s="3"/>
    </row>
    <row r="12" spans="1:25" x14ac:dyDescent="0.25">
      <c r="Y12" s="3"/>
    </row>
    <row r="13" spans="1:25" x14ac:dyDescent="0.25">
      <c r="Y13" s="3"/>
    </row>
    <row r="14" spans="1:25" x14ac:dyDescent="0.25">
      <c r="Y14" s="3"/>
    </row>
    <row r="15" spans="1:25" ht="18.75" x14ac:dyDescent="0.25">
      <c r="A15" s="9" t="s">
        <v>70</v>
      </c>
      <c r="Y15" s="3"/>
    </row>
    <row r="16" spans="1:25" ht="18.75" x14ac:dyDescent="0.25">
      <c r="A16" s="9"/>
      <c r="Y16" s="3"/>
    </row>
    <row r="18" spans="1:26" x14ac:dyDescent="0.25">
      <c r="A18" s="131" t="s">
        <v>139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1:26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  <row r="20" spans="1:26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</row>
    <row r="21" spans="1:26" ht="15.75" thickBo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6" ht="28.5" customHeight="1" x14ac:dyDescent="0.25">
      <c r="G22" s="83" t="s">
        <v>2</v>
      </c>
      <c r="H22" s="84"/>
      <c r="I22" s="84"/>
      <c r="J22" s="84"/>
      <c r="K22" s="84" t="s">
        <v>3</v>
      </c>
      <c r="L22" s="84"/>
      <c r="M22" s="87" t="str">
        <f>CONCATENATE("decyzje ",Arkusz18!A2," - ",Arkusz18!B2," r.")</f>
        <v>decyzje 01.05.2023 - 31.05.2023 r.</v>
      </c>
      <c r="N22" s="87"/>
      <c r="O22" s="87"/>
      <c r="P22" s="87"/>
      <c r="Q22" s="87"/>
      <c r="R22" s="88"/>
    </row>
    <row r="23" spans="1:26" ht="60" customHeight="1" x14ac:dyDescent="0.25">
      <c r="G23" s="85"/>
      <c r="H23" s="86"/>
      <c r="I23" s="86"/>
      <c r="J23" s="86"/>
      <c r="K23" s="86"/>
      <c r="L23" s="86"/>
      <c r="M23" s="89" t="s">
        <v>25</v>
      </c>
      <c r="N23" s="89"/>
      <c r="O23" s="89" t="s">
        <v>26</v>
      </c>
      <c r="P23" s="89"/>
      <c r="Q23" s="89" t="s">
        <v>27</v>
      </c>
      <c r="R23" s="104"/>
    </row>
    <row r="24" spans="1:26" x14ac:dyDescent="0.25">
      <c r="G24" s="220" t="s">
        <v>34</v>
      </c>
      <c r="H24" s="221"/>
      <c r="I24" s="221"/>
      <c r="J24" s="221"/>
      <c r="K24" s="170">
        <f>Arkusz9!B5</f>
        <v>41503</v>
      </c>
      <c r="L24" s="170"/>
      <c r="M24" s="110">
        <f>Arkusz9!B3</f>
        <v>27743</v>
      </c>
      <c r="N24" s="110"/>
      <c r="O24" s="110">
        <f>Arkusz9!B2</f>
        <v>1822</v>
      </c>
      <c r="P24" s="110"/>
      <c r="Q24" s="110">
        <f>Arkusz9!B4</f>
        <v>1034</v>
      </c>
      <c r="R24" s="111"/>
    </row>
    <row r="25" spans="1:26" x14ac:dyDescent="0.25">
      <c r="G25" s="258" t="s">
        <v>35</v>
      </c>
      <c r="H25" s="259"/>
      <c r="I25" s="259"/>
      <c r="J25" s="259"/>
      <c r="K25" s="257">
        <f>Arkusz9!B13</f>
        <v>2810</v>
      </c>
      <c r="L25" s="257"/>
      <c r="M25" s="262">
        <f>Arkusz9!B11</f>
        <v>2355</v>
      </c>
      <c r="N25" s="262"/>
      <c r="O25" s="262">
        <f>Arkusz9!B10</f>
        <v>273</v>
      </c>
      <c r="P25" s="262"/>
      <c r="Q25" s="262">
        <f>Arkusz9!B12</f>
        <v>131</v>
      </c>
      <c r="R25" s="263"/>
    </row>
    <row r="26" spans="1:26" ht="15.75" thickBot="1" x14ac:dyDescent="0.3">
      <c r="G26" s="97" t="s">
        <v>24</v>
      </c>
      <c r="H26" s="98"/>
      <c r="I26" s="98"/>
      <c r="J26" s="98"/>
      <c r="K26" s="219">
        <f>Arkusz9!B9</f>
        <v>1657</v>
      </c>
      <c r="L26" s="219"/>
      <c r="M26" s="217">
        <f>Arkusz9!B7</f>
        <v>835</v>
      </c>
      <c r="N26" s="217"/>
      <c r="O26" s="217">
        <f>Arkusz9!B6</f>
        <v>76</v>
      </c>
      <c r="P26" s="217"/>
      <c r="Q26" s="217">
        <f>Arkusz9!B8</f>
        <v>77</v>
      </c>
      <c r="R26" s="218"/>
    </row>
    <row r="27" spans="1:26" ht="15.75" thickBot="1" x14ac:dyDescent="0.3">
      <c r="G27" s="294" t="s">
        <v>72</v>
      </c>
      <c r="H27" s="295"/>
      <c r="I27" s="295"/>
      <c r="J27" s="295"/>
      <c r="K27" s="260">
        <f>SUM(K24:K26)</f>
        <v>45970</v>
      </c>
      <c r="L27" s="260"/>
      <c r="M27" s="260">
        <f>SUM(M24:M26)</f>
        <v>30933</v>
      </c>
      <c r="N27" s="260"/>
      <c r="O27" s="260">
        <f>SUM(O24:O26)</f>
        <v>2171</v>
      </c>
      <c r="P27" s="260"/>
      <c r="Q27" s="260">
        <f>SUM(Q24:Q26)</f>
        <v>1242</v>
      </c>
      <c r="R27" s="261"/>
    </row>
    <row r="31" spans="1:26" x14ac:dyDescent="0.25">
      <c r="V31" s="12"/>
      <c r="W31" s="12"/>
      <c r="Z31" s="12"/>
    </row>
    <row r="37" spans="7:26" x14ac:dyDescent="0.25">
      <c r="V37" s="25"/>
      <c r="W37" s="25"/>
      <c r="X37" s="25"/>
      <c r="Y37" s="27"/>
      <c r="Z37" s="25"/>
    </row>
    <row r="38" spans="7:26" x14ac:dyDescent="0.25">
      <c r="V38" s="25"/>
      <c r="W38" s="25"/>
      <c r="X38" s="25"/>
      <c r="Y38" s="27"/>
      <c r="Z38" s="25"/>
    </row>
    <row r="39" spans="7:26" x14ac:dyDescent="0.25">
      <c r="V39" s="25"/>
      <c r="W39" s="25"/>
      <c r="X39" s="25"/>
      <c r="Y39" s="27"/>
      <c r="Z39" s="25"/>
    </row>
    <row r="40" spans="7:26" x14ac:dyDescent="0.25">
      <c r="V40" s="25"/>
      <c r="W40" s="25"/>
      <c r="X40" s="25"/>
      <c r="Y40" s="27"/>
      <c r="Z40" s="25"/>
    </row>
    <row r="41" spans="7:26" x14ac:dyDescent="0.25">
      <c r="V41" s="25"/>
      <c r="W41" s="25"/>
      <c r="X41" s="25"/>
      <c r="Y41" s="27"/>
      <c r="Z41" s="25"/>
    </row>
    <row r="42" spans="7:26" x14ac:dyDescent="0.25">
      <c r="V42" s="25"/>
      <c r="W42" s="25"/>
      <c r="X42" s="25"/>
      <c r="Y42" s="27"/>
      <c r="Z42" s="25"/>
    </row>
    <row r="43" spans="7:26" x14ac:dyDescent="0.25">
      <c r="V43" s="25"/>
      <c r="W43" s="25"/>
      <c r="X43" s="25"/>
      <c r="Y43" s="27"/>
      <c r="Z43" s="25"/>
    </row>
    <row r="44" spans="7:26" x14ac:dyDescent="0.25">
      <c r="V44" s="25"/>
      <c r="W44" s="25"/>
      <c r="X44" s="25"/>
      <c r="Y44" s="27"/>
      <c r="Z44" s="25"/>
    </row>
    <row r="45" spans="7:26" ht="15.75" thickBot="1" x14ac:dyDescent="0.3">
      <c r="V45" s="25"/>
      <c r="W45" s="25"/>
      <c r="X45" s="25"/>
      <c r="Y45" s="27"/>
      <c r="Z45" s="25"/>
    </row>
    <row r="46" spans="7:26" ht="63.75" customHeight="1" x14ac:dyDescent="0.25">
      <c r="G46" s="71" t="s">
        <v>2</v>
      </c>
      <c r="H46" s="72"/>
      <c r="I46" s="72"/>
      <c r="J46" s="72"/>
      <c r="K46" s="72"/>
      <c r="L46" s="72"/>
      <c r="M46" s="72"/>
      <c r="N46" s="72"/>
      <c r="O46" s="75" t="s">
        <v>3</v>
      </c>
      <c r="P46" s="75"/>
      <c r="Q46" s="66" t="s">
        <v>77</v>
      </c>
      <c r="R46" s="67"/>
      <c r="U46" s="25"/>
      <c r="V46" s="25"/>
      <c r="W46" s="25"/>
      <c r="X46" s="25"/>
      <c r="Y46" s="27"/>
    </row>
    <row r="47" spans="7:26" x14ac:dyDescent="0.25">
      <c r="G47" s="73"/>
      <c r="H47" s="74"/>
      <c r="I47" s="74"/>
      <c r="J47" s="74"/>
      <c r="K47" s="74"/>
      <c r="L47" s="74"/>
      <c r="M47" s="74"/>
      <c r="N47" s="74"/>
      <c r="O47" s="76"/>
      <c r="P47" s="76"/>
      <c r="Q47" s="68"/>
      <c r="R47" s="69"/>
      <c r="U47" s="25"/>
      <c r="V47" s="25"/>
      <c r="W47" s="25"/>
      <c r="X47" s="25"/>
      <c r="Y47" s="27"/>
    </row>
    <row r="48" spans="7:26" x14ac:dyDescent="0.25">
      <c r="G48" s="77" t="s">
        <v>73</v>
      </c>
      <c r="H48" s="78"/>
      <c r="I48" s="78"/>
      <c r="J48" s="78"/>
      <c r="K48" s="78"/>
      <c r="L48" s="78"/>
      <c r="M48" s="78"/>
      <c r="N48" s="78"/>
      <c r="O48" s="79">
        <f>Arkusz10!A2</f>
        <v>315</v>
      </c>
      <c r="P48" s="79"/>
      <c r="Q48" s="56">
        <f>Arkusz10!A3</f>
        <v>302</v>
      </c>
      <c r="R48" s="57"/>
      <c r="U48" s="25"/>
      <c r="V48" s="25"/>
      <c r="W48" s="25"/>
      <c r="X48" s="25"/>
      <c r="Y48" s="27"/>
    </row>
    <row r="49" spans="7:26" x14ac:dyDescent="0.25">
      <c r="G49" s="80" t="s">
        <v>74</v>
      </c>
      <c r="H49" s="81"/>
      <c r="I49" s="81"/>
      <c r="J49" s="81"/>
      <c r="K49" s="81"/>
      <c r="L49" s="81"/>
      <c r="M49" s="81"/>
      <c r="N49" s="81"/>
      <c r="O49" s="82">
        <f>Arkusz10!A4</f>
        <v>40</v>
      </c>
      <c r="P49" s="82"/>
      <c r="Q49" s="62">
        <f>Arkusz10!A5</f>
        <v>49</v>
      </c>
      <c r="R49" s="63"/>
      <c r="U49" s="25"/>
      <c r="V49" s="25"/>
      <c r="W49" s="25"/>
      <c r="X49" s="25"/>
      <c r="Y49" s="27"/>
    </row>
    <row r="50" spans="7:26" x14ac:dyDescent="0.25">
      <c r="G50" s="77" t="s">
        <v>75</v>
      </c>
      <c r="H50" s="78"/>
      <c r="I50" s="78"/>
      <c r="J50" s="78"/>
      <c r="K50" s="78"/>
      <c r="L50" s="78"/>
      <c r="M50" s="78"/>
      <c r="N50" s="78"/>
      <c r="O50" s="79">
        <f>Arkusz10!A6</f>
        <v>0</v>
      </c>
      <c r="P50" s="79"/>
      <c r="Q50" s="56">
        <f>Arkusz10!A7</f>
        <v>0</v>
      </c>
      <c r="R50" s="57"/>
      <c r="U50" s="25"/>
      <c r="V50" s="25"/>
      <c r="W50" s="25"/>
      <c r="X50" s="25"/>
      <c r="Y50" s="27"/>
    </row>
    <row r="51" spans="7:26" ht="15.75" thickBot="1" x14ac:dyDescent="0.3">
      <c r="G51" s="100" t="s">
        <v>76</v>
      </c>
      <c r="H51" s="101"/>
      <c r="I51" s="101"/>
      <c r="J51" s="101"/>
      <c r="K51" s="101"/>
      <c r="L51" s="101"/>
      <c r="M51" s="101"/>
      <c r="N51" s="101"/>
      <c r="O51" s="99">
        <f>Arkusz10!A8</f>
        <v>6</v>
      </c>
      <c r="P51" s="99"/>
      <c r="Q51" s="58">
        <f>Arkusz10!A9</f>
        <v>2</v>
      </c>
      <c r="R51" s="59"/>
      <c r="U51" s="25"/>
      <c r="V51" s="25"/>
      <c r="W51" s="25"/>
      <c r="X51" s="25"/>
      <c r="Y51" s="27"/>
    </row>
    <row r="52" spans="7:26" ht="15.75" thickBot="1" x14ac:dyDescent="0.3">
      <c r="G52" s="102" t="s">
        <v>72</v>
      </c>
      <c r="H52" s="103"/>
      <c r="I52" s="103"/>
      <c r="J52" s="103"/>
      <c r="K52" s="103"/>
      <c r="L52" s="103"/>
      <c r="M52" s="103"/>
      <c r="N52" s="103"/>
      <c r="O52" s="64">
        <f>SUM(O48:O51)</f>
        <v>361</v>
      </c>
      <c r="P52" s="64"/>
      <c r="Q52" s="60">
        <f>SUM(Q48:Q51)</f>
        <v>353</v>
      </c>
      <c r="R52" s="61"/>
      <c r="U52" s="25"/>
      <c r="V52" s="25"/>
      <c r="W52" s="25"/>
      <c r="X52" s="25"/>
      <c r="Y52" s="27"/>
    </row>
    <row r="53" spans="7:26" x14ac:dyDescent="0.25">
      <c r="V53" s="25"/>
      <c r="W53" s="25"/>
      <c r="X53" s="25"/>
      <c r="Y53" s="27"/>
      <c r="Z53" s="25"/>
    </row>
    <row r="54" spans="7:26" x14ac:dyDescent="0.25">
      <c r="V54" s="25"/>
      <c r="W54" s="25"/>
      <c r="X54" s="25"/>
      <c r="Y54" s="27"/>
      <c r="Z54" s="25"/>
    </row>
    <row r="55" spans="7:26" ht="15.75" thickBot="1" x14ac:dyDescent="0.3">
      <c r="V55" s="25"/>
      <c r="W55" s="25"/>
      <c r="X55" s="25"/>
      <c r="Y55" s="27"/>
      <c r="Z55" s="25"/>
    </row>
    <row r="56" spans="7:26" ht="33" customHeight="1" x14ac:dyDescent="0.25">
      <c r="G56" s="83" t="s">
        <v>2</v>
      </c>
      <c r="H56" s="84"/>
      <c r="I56" s="84"/>
      <c r="J56" s="84"/>
      <c r="K56" s="84" t="s">
        <v>3</v>
      </c>
      <c r="L56" s="84"/>
      <c r="M56" s="87" t="str">
        <f>CONCATENATE("decyzje ",Arkusz18!C2," - ",Arkusz18!B2," r.")</f>
        <v>decyzje 01.01.2023 - 31.05.2023 r.</v>
      </c>
      <c r="N56" s="87"/>
      <c r="O56" s="87"/>
      <c r="P56" s="87"/>
      <c r="Q56" s="87"/>
      <c r="R56" s="88"/>
      <c r="V56" s="25"/>
      <c r="W56" s="25"/>
      <c r="X56" s="25"/>
      <c r="Y56" s="27"/>
      <c r="Z56" s="25"/>
    </row>
    <row r="57" spans="7:26" ht="63.75" customHeight="1" x14ac:dyDescent="0.25">
      <c r="G57" s="85"/>
      <c r="H57" s="86"/>
      <c r="I57" s="86"/>
      <c r="J57" s="86"/>
      <c r="K57" s="86"/>
      <c r="L57" s="86"/>
      <c r="M57" s="89" t="s">
        <v>25</v>
      </c>
      <c r="N57" s="89"/>
      <c r="O57" s="89" t="s">
        <v>26</v>
      </c>
      <c r="P57" s="89"/>
      <c r="Q57" s="89" t="s">
        <v>27</v>
      </c>
      <c r="R57" s="104"/>
      <c r="V57" s="25"/>
      <c r="W57" s="25"/>
      <c r="X57" s="25"/>
      <c r="Y57" s="27"/>
      <c r="Z57" s="25"/>
    </row>
    <row r="58" spans="7:26" x14ac:dyDescent="0.25">
      <c r="G58" s="220" t="s">
        <v>34</v>
      </c>
      <c r="H58" s="221"/>
      <c r="I58" s="221"/>
      <c r="J58" s="221"/>
      <c r="K58" s="170">
        <f>Arkusz11!B5</f>
        <v>210425</v>
      </c>
      <c r="L58" s="170"/>
      <c r="M58" s="110">
        <f>Arkusz11!B3</f>
        <v>140280</v>
      </c>
      <c r="N58" s="110"/>
      <c r="O58" s="110">
        <f>Arkusz11!B2</f>
        <v>11307</v>
      </c>
      <c r="P58" s="110"/>
      <c r="Q58" s="110">
        <f>Arkusz11!B4</f>
        <v>6337</v>
      </c>
      <c r="R58" s="111"/>
      <c r="V58" s="25"/>
      <c r="W58" s="25"/>
      <c r="X58" s="25"/>
      <c r="Y58" s="27"/>
      <c r="Z58" s="25"/>
    </row>
    <row r="59" spans="7:26" x14ac:dyDescent="0.25">
      <c r="G59" s="258" t="s">
        <v>35</v>
      </c>
      <c r="H59" s="259"/>
      <c r="I59" s="259"/>
      <c r="J59" s="259"/>
      <c r="K59" s="257">
        <f>Arkusz11!B13</f>
        <v>16140</v>
      </c>
      <c r="L59" s="257"/>
      <c r="M59" s="262">
        <f>Arkusz11!B11</f>
        <v>11197</v>
      </c>
      <c r="N59" s="262"/>
      <c r="O59" s="262">
        <f>Arkusz11!B10</f>
        <v>1069</v>
      </c>
      <c r="P59" s="262"/>
      <c r="Q59" s="262">
        <f>Arkusz11!B12</f>
        <v>643</v>
      </c>
      <c r="R59" s="263"/>
      <c r="V59" s="25"/>
      <c r="W59" s="25"/>
      <c r="X59" s="25"/>
      <c r="Y59" s="27"/>
      <c r="Z59" s="25"/>
    </row>
    <row r="60" spans="7:26" ht="15.75" thickBot="1" x14ac:dyDescent="0.3">
      <c r="G60" s="97" t="s">
        <v>24</v>
      </c>
      <c r="H60" s="98"/>
      <c r="I60" s="98"/>
      <c r="J60" s="98"/>
      <c r="K60" s="219">
        <f>Arkusz11!B9</f>
        <v>8880</v>
      </c>
      <c r="L60" s="219"/>
      <c r="M60" s="217">
        <f>Arkusz11!B7</f>
        <v>3766</v>
      </c>
      <c r="N60" s="217"/>
      <c r="O60" s="217">
        <f>Arkusz11!B6</f>
        <v>370</v>
      </c>
      <c r="P60" s="217"/>
      <c r="Q60" s="217">
        <f>Arkusz11!B8</f>
        <v>388</v>
      </c>
      <c r="R60" s="218"/>
      <c r="V60" s="25"/>
      <c r="W60" s="25"/>
      <c r="X60" s="25"/>
      <c r="Y60" s="27"/>
      <c r="Z60" s="25"/>
    </row>
    <row r="61" spans="7:26" ht="15.75" thickBot="1" x14ac:dyDescent="0.3">
      <c r="G61" s="294" t="s">
        <v>72</v>
      </c>
      <c r="H61" s="295"/>
      <c r="I61" s="295"/>
      <c r="J61" s="295"/>
      <c r="K61" s="260">
        <f>SUM(K58:L60)</f>
        <v>235445</v>
      </c>
      <c r="L61" s="260"/>
      <c r="M61" s="260">
        <f t="shared" ref="M61" si="0">SUM(M58:N60)</f>
        <v>155243</v>
      </c>
      <c r="N61" s="260"/>
      <c r="O61" s="260">
        <f t="shared" ref="O61" si="1">SUM(O58:P60)</f>
        <v>12746</v>
      </c>
      <c r="P61" s="260"/>
      <c r="Q61" s="260">
        <f t="shared" ref="Q61" si="2">SUM(Q58:R60)</f>
        <v>7368</v>
      </c>
      <c r="R61" s="261"/>
      <c r="V61" s="25"/>
      <c r="W61" s="25"/>
      <c r="X61" s="25"/>
      <c r="Y61" s="27"/>
      <c r="Z61" s="25"/>
    </row>
    <row r="62" spans="7:26" x14ac:dyDescent="0.25">
      <c r="V62" s="25"/>
      <c r="W62" s="25"/>
      <c r="X62" s="25"/>
      <c r="Y62" s="27"/>
      <c r="Z62" s="25"/>
    </row>
    <row r="63" spans="7:26" x14ac:dyDescent="0.25">
      <c r="V63" s="25"/>
      <c r="W63" s="25"/>
      <c r="X63" s="25"/>
      <c r="Y63" s="27"/>
      <c r="Z63" s="25"/>
    </row>
    <row r="64" spans="7:26" x14ac:dyDescent="0.25">
      <c r="V64" s="25"/>
      <c r="W64" s="25"/>
      <c r="X64" s="25"/>
      <c r="Y64" s="27"/>
      <c r="Z64" s="25"/>
    </row>
    <row r="66" spans="14:26" x14ac:dyDescent="0.25">
      <c r="N66" s="28"/>
      <c r="O66" s="28"/>
      <c r="P66" s="28"/>
      <c r="Q66" s="28"/>
      <c r="R66" s="28"/>
      <c r="S66" s="28"/>
      <c r="T66" s="28"/>
      <c r="U66" s="28"/>
      <c r="V66" s="29"/>
      <c r="W66" s="28"/>
      <c r="X66" s="30"/>
      <c r="Y66" s="31"/>
      <c r="Z66" s="30"/>
    </row>
    <row r="81" spans="1:25" ht="15.75" thickBot="1" x14ac:dyDescent="0.3"/>
    <row r="82" spans="1:25" ht="57.75" customHeight="1" x14ac:dyDescent="0.25">
      <c r="G82" s="71" t="s">
        <v>2</v>
      </c>
      <c r="H82" s="72"/>
      <c r="I82" s="72"/>
      <c r="J82" s="72"/>
      <c r="K82" s="72"/>
      <c r="L82" s="72"/>
      <c r="M82" s="72"/>
      <c r="N82" s="72"/>
      <c r="O82" s="75" t="s">
        <v>3</v>
      </c>
      <c r="P82" s="75"/>
      <c r="Q82" s="66" t="s">
        <v>77</v>
      </c>
      <c r="R82" s="67"/>
    </row>
    <row r="83" spans="1:25" x14ac:dyDescent="0.25">
      <c r="G83" s="73"/>
      <c r="H83" s="74"/>
      <c r="I83" s="74"/>
      <c r="J83" s="74"/>
      <c r="K83" s="74"/>
      <c r="L83" s="74"/>
      <c r="M83" s="74"/>
      <c r="N83" s="74"/>
      <c r="O83" s="76"/>
      <c r="P83" s="76"/>
      <c r="Q83" s="68"/>
      <c r="R83" s="69"/>
    </row>
    <row r="84" spans="1:25" x14ac:dyDescent="0.25">
      <c r="G84" s="77" t="s">
        <v>73</v>
      </c>
      <c r="H84" s="78"/>
      <c r="I84" s="78"/>
      <c r="J84" s="78"/>
      <c r="K84" s="78"/>
      <c r="L84" s="78"/>
      <c r="M84" s="78"/>
      <c r="N84" s="78"/>
      <c r="O84" s="79">
        <f>Arkusz12!A2</f>
        <v>1820</v>
      </c>
      <c r="P84" s="79"/>
      <c r="Q84" s="56">
        <f>Arkusz12!A3</f>
        <v>1484</v>
      </c>
      <c r="R84" s="57"/>
    </row>
    <row r="85" spans="1:25" x14ac:dyDescent="0.25">
      <c r="G85" s="80" t="s">
        <v>74</v>
      </c>
      <c r="H85" s="81"/>
      <c r="I85" s="81"/>
      <c r="J85" s="81"/>
      <c r="K85" s="81"/>
      <c r="L85" s="81"/>
      <c r="M85" s="81"/>
      <c r="N85" s="81"/>
      <c r="O85" s="82">
        <f>Arkusz12!A4</f>
        <v>228</v>
      </c>
      <c r="P85" s="82"/>
      <c r="Q85" s="62">
        <f>Arkusz12!A5</f>
        <v>180</v>
      </c>
      <c r="R85" s="63"/>
    </row>
    <row r="86" spans="1:25" x14ac:dyDescent="0.25">
      <c r="G86" s="77" t="s">
        <v>75</v>
      </c>
      <c r="H86" s="78"/>
      <c r="I86" s="78"/>
      <c r="J86" s="78"/>
      <c r="K86" s="78"/>
      <c r="L86" s="78"/>
      <c r="M86" s="78"/>
      <c r="N86" s="78"/>
      <c r="O86" s="79">
        <f>Arkusz12!A6</f>
        <v>0</v>
      </c>
      <c r="P86" s="79"/>
      <c r="Q86" s="56">
        <f>Arkusz12!A7</f>
        <v>3</v>
      </c>
      <c r="R86" s="57"/>
    </row>
    <row r="87" spans="1:25" ht="15.75" thickBot="1" x14ac:dyDescent="0.3">
      <c r="G87" s="100" t="s">
        <v>76</v>
      </c>
      <c r="H87" s="101"/>
      <c r="I87" s="101"/>
      <c r="J87" s="101"/>
      <c r="K87" s="101"/>
      <c r="L87" s="101"/>
      <c r="M87" s="101"/>
      <c r="N87" s="101"/>
      <c r="O87" s="99">
        <f>Arkusz12!A8</f>
        <v>30</v>
      </c>
      <c r="P87" s="99"/>
      <c r="Q87" s="58">
        <f>Arkusz12!A9</f>
        <v>16</v>
      </c>
      <c r="R87" s="59"/>
    </row>
    <row r="88" spans="1:25" ht="15.75" thickBot="1" x14ac:dyDescent="0.3">
      <c r="G88" s="102" t="s">
        <v>72</v>
      </c>
      <c r="H88" s="103"/>
      <c r="I88" s="103"/>
      <c r="J88" s="103"/>
      <c r="K88" s="103"/>
      <c r="L88" s="103"/>
      <c r="M88" s="103"/>
      <c r="N88" s="103"/>
      <c r="O88" s="64">
        <f>SUM(O84:P87)</f>
        <v>2078</v>
      </c>
      <c r="P88" s="64"/>
      <c r="Q88" s="64">
        <f>SUM(Q84:R87)</f>
        <v>1683</v>
      </c>
      <c r="R88" s="65"/>
    </row>
    <row r="91" spans="1:25" x14ac:dyDescent="0.25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</row>
    <row r="92" spans="1:25" x14ac:dyDescent="0.25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</row>
    <row r="93" spans="1:25" x14ac:dyDescent="0.25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</row>
    <row r="94" spans="1:25" x14ac:dyDescent="0.25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</row>
    <row r="95" spans="1:25" x14ac:dyDescent="0.25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</row>
    <row r="96" spans="1:25" x14ac:dyDescent="0.2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</row>
    <row r="97" spans="1:26" x14ac:dyDescent="0.25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</row>
    <row r="98" spans="1:26" x14ac:dyDescent="0.25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</row>
    <row r="99" spans="1:26" x14ac:dyDescent="0.25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</row>
    <row r="104" spans="1:26" s="53" customFormat="1" x14ac:dyDescent="0.25">
      <c r="Y104" s="7"/>
    </row>
    <row r="105" spans="1:26" s="54" customFormat="1" x14ac:dyDescent="0.25">
      <c r="Y105" s="7"/>
    </row>
    <row r="106" spans="1:26" s="53" customFormat="1" x14ac:dyDescent="0.25">
      <c r="Y106" s="7"/>
    </row>
    <row r="107" spans="1:26" ht="36" customHeight="1" x14ac:dyDescent="0.25">
      <c r="A107" s="131" t="s">
        <v>140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</row>
    <row r="108" spans="1:26" x14ac:dyDescent="0.25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</row>
    <row r="109" spans="1:26" ht="15.75" thickBot="1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70" t="str">
        <f>CONCATENATE(Arkusz18!C2," - ",Arkusz18!B2," r.")</f>
        <v>01.01.2023 - 31.05.2023 r.</v>
      </c>
      <c r="M109" s="70"/>
      <c r="N109" s="70"/>
      <c r="O109" s="70"/>
      <c r="P109" s="70"/>
      <c r="Q109" s="70"/>
      <c r="R109" s="70"/>
      <c r="S109" s="70"/>
      <c r="T109" s="70"/>
      <c r="U109" s="70"/>
      <c r="V109" s="70"/>
    </row>
    <row r="110" spans="1:26" ht="187.5" x14ac:dyDescent="0.25">
      <c r="C110" s="215" t="s">
        <v>2</v>
      </c>
      <c r="D110" s="216"/>
      <c r="E110" s="216"/>
      <c r="F110" s="216"/>
      <c r="G110" s="216"/>
      <c r="H110" s="216"/>
      <c r="I110" s="216"/>
      <c r="J110" s="216"/>
      <c r="K110" s="216"/>
      <c r="L110" s="300" t="s">
        <v>79</v>
      </c>
      <c r="M110" s="300"/>
      <c r="N110" s="32" t="s">
        <v>12</v>
      </c>
      <c r="O110" s="32" t="s">
        <v>94</v>
      </c>
      <c r="P110" s="32" t="s">
        <v>84</v>
      </c>
      <c r="Q110" s="32" t="s">
        <v>53</v>
      </c>
      <c r="R110" s="32" t="s">
        <v>39</v>
      </c>
      <c r="S110" s="32" t="s">
        <v>4</v>
      </c>
      <c r="T110" s="32" t="s">
        <v>42</v>
      </c>
      <c r="U110" s="32" t="s">
        <v>83</v>
      </c>
      <c r="V110" s="300" t="s">
        <v>78</v>
      </c>
      <c r="W110" s="301"/>
      <c r="Y110" s="3"/>
      <c r="Z110" s="7"/>
    </row>
    <row r="111" spans="1:26" x14ac:dyDescent="0.25">
      <c r="C111" s="174" t="s">
        <v>34</v>
      </c>
      <c r="D111" s="175"/>
      <c r="E111" s="175"/>
      <c r="F111" s="175"/>
      <c r="G111" s="175"/>
      <c r="H111" s="175"/>
      <c r="I111" s="175"/>
      <c r="J111" s="175"/>
      <c r="K111" s="175"/>
      <c r="L111" s="110">
        <f>Arkusz13!C2</f>
        <v>8456</v>
      </c>
      <c r="M111" s="110"/>
      <c r="N111" s="33">
        <f>Arkusz13!C18</f>
        <v>2488</v>
      </c>
      <c r="O111" s="33">
        <f>Arkusz13!C34</f>
        <v>5589</v>
      </c>
      <c r="P111" s="33">
        <f>Arkusz13!C50</f>
        <v>1517</v>
      </c>
      <c r="Q111" s="33">
        <f>Arkusz13!C66</f>
        <v>90</v>
      </c>
      <c r="R111" s="33">
        <f>Arkusz13!C82</f>
        <v>0</v>
      </c>
      <c r="S111" s="33">
        <f>Arkusz13!C98</f>
        <v>0</v>
      </c>
      <c r="T111" s="33">
        <f>Arkusz13!C114</f>
        <v>0</v>
      </c>
      <c r="U111" s="33">
        <f>Arkusz13!C130-SUM(N111:T111)</f>
        <v>1106</v>
      </c>
      <c r="V111" s="170">
        <f t="shared" ref="V111:V125" si="3">SUM(N111:U111)</f>
        <v>10790</v>
      </c>
      <c r="W111" s="171"/>
      <c r="Y111" s="3"/>
      <c r="Z111" s="7"/>
    </row>
    <row r="112" spans="1:26" x14ac:dyDescent="0.25">
      <c r="C112" s="172" t="s">
        <v>35</v>
      </c>
      <c r="D112" s="173"/>
      <c r="E112" s="173"/>
      <c r="F112" s="173"/>
      <c r="G112" s="173"/>
      <c r="H112" s="173"/>
      <c r="I112" s="173"/>
      <c r="J112" s="173"/>
      <c r="K112" s="173"/>
      <c r="L112" s="110">
        <f>Arkusz13!C3</f>
        <v>381</v>
      </c>
      <c r="M112" s="110"/>
      <c r="N112" s="33">
        <f>Arkusz13!C19</f>
        <v>232</v>
      </c>
      <c r="O112" s="33">
        <f>Arkusz13!C35</f>
        <v>95</v>
      </c>
      <c r="P112" s="33">
        <f>Arkusz13!C51</f>
        <v>85</v>
      </c>
      <c r="Q112" s="33">
        <f>Arkusz13!C67</f>
        <v>19</v>
      </c>
      <c r="R112" s="33">
        <f>Arkusz13!C83</f>
        <v>0</v>
      </c>
      <c r="S112" s="33">
        <f>Arkusz13!C99</f>
        <v>0</v>
      </c>
      <c r="T112" s="33">
        <f>Arkusz13!C115</f>
        <v>0</v>
      </c>
      <c r="U112" s="33">
        <f>Arkusz13!C131-SUM(N112:T112)</f>
        <v>81</v>
      </c>
      <c r="V112" s="170">
        <f t="shared" si="3"/>
        <v>512</v>
      </c>
      <c r="W112" s="171"/>
      <c r="Y112" s="3"/>
      <c r="Z112" s="7"/>
    </row>
    <row r="113" spans="1:26" x14ac:dyDescent="0.25">
      <c r="C113" s="174" t="s">
        <v>36</v>
      </c>
      <c r="D113" s="175"/>
      <c r="E113" s="175"/>
      <c r="F113" s="175"/>
      <c r="G113" s="175"/>
      <c r="H113" s="175"/>
      <c r="I113" s="175"/>
      <c r="J113" s="175"/>
      <c r="K113" s="175"/>
      <c r="L113" s="110">
        <f>Arkusz13!C4</f>
        <v>164</v>
      </c>
      <c r="M113" s="110"/>
      <c r="N113" s="33">
        <f>Arkusz13!C20</f>
        <v>114</v>
      </c>
      <c r="O113" s="33">
        <f>Arkusz13!C36</f>
        <v>51</v>
      </c>
      <c r="P113" s="33">
        <f>Arkusz13!C52</f>
        <v>34</v>
      </c>
      <c r="Q113" s="33">
        <f>Arkusz13!C68</f>
        <v>3</v>
      </c>
      <c r="R113" s="33">
        <f>Arkusz13!C84</f>
        <v>0</v>
      </c>
      <c r="S113" s="33">
        <f>Arkusz13!C100</f>
        <v>0</v>
      </c>
      <c r="T113" s="33">
        <f>Arkusz13!C116</f>
        <v>0</v>
      </c>
      <c r="U113" s="33">
        <f>Arkusz13!C132-SUM(N113:T113)</f>
        <v>35</v>
      </c>
      <c r="V113" s="170">
        <f t="shared" si="3"/>
        <v>237</v>
      </c>
      <c r="W113" s="171"/>
      <c r="Y113" s="3"/>
      <c r="Z113" s="7"/>
    </row>
    <row r="114" spans="1:26" x14ac:dyDescent="0.25">
      <c r="C114" s="172" t="s">
        <v>37</v>
      </c>
      <c r="D114" s="173"/>
      <c r="E114" s="173"/>
      <c r="F114" s="173"/>
      <c r="G114" s="173"/>
      <c r="H114" s="173"/>
      <c r="I114" s="173"/>
      <c r="J114" s="173"/>
      <c r="K114" s="173"/>
      <c r="L114" s="110">
        <f>Arkusz13!C5</f>
        <v>11</v>
      </c>
      <c r="M114" s="110"/>
      <c r="N114" s="33">
        <f>Arkusz13!C21</f>
        <v>6</v>
      </c>
      <c r="O114" s="33">
        <f>Arkusz13!C37</f>
        <v>0</v>
      </c>
      <c r="P114" s="33">
        <f>Arkusz13!C53</f>
        <v>0</v>
      </c>
      <c r="Q114" s="33">
        <f>Arkusz13!C69</f>
        <v>0</v>
      </c>
      <c r="R114" s="33">
        <f>Arkusz13!C85</f>
        <v>0</v>
      </c>
      <c r="S114" s="33">
        <f>Arkusz13!C101</f>
        <v>0</v>
      </c>
      <c r="T114" s="33">
        <f>Arkusz13!C117</f>
        <v>0</v>
      </c>
      <c r="U114" s="33">
        <f>Arkusz13!C133-SUM(N114:T114)</f>
        <v>6</v>
      </c>
      <c r="V114" s="170">
        <f t="shared" si="3"/>
        <v>12</v>
      </c>
      <c r="W114" s="171"/>
      <c r="Y114" s="3"/>
      <c r="Z114" s="7"/>
    </row>
    <row r="115" spans="1:26" x14ac:dyDescent="0.25">
      <c r="C115" s="174" t="s">
        <v>38</v>
      </c>
      <c r="D115" s="175"/>
      <c r="E115" s="175"/>
      <c r="F115" s="175"/>
      <c r="G115" s="175"/>
      <c r="H115" s="175"/>
      <c r="I115" s="175"/>
      <c r="J115" s="175"/>
      <c r="K115" s="175"/>
      <c r="L115" s="110">
        <f>Arkusz13!C6</f>
        <v>0</v>
      </c>
      <c r="M115" s="110"/>
      <c r="N115" s="33">
        <f>Arkusz13!C22</f>
        <v>0</v>
      </c>
      <c r="O115" s="33">
        <f>Arkusz13!C38</f>
        <v>0</v>
      </c>
      <c r="P115" s="33">
        <f>Arkusz13!C54</f>
        <v>0</v>
      </c>
      <c r="Q115" s="33">
        <f>Arkusz13!C70</f>
        <v>0</v>
      </c>
      <c r="R115" s="33">
        <f>Arkusz13!C86</f>
        <v>0</v>
      </c>
      <c r="S115" s="33">
        <f>Arkusz13!C102</f>
        <v>0</v>
      </c>
      <c r="T115" s="33">
        <f>Arkusz13!C118</f>
        <v>0</v>
      </c>
      <c r="U115" s="33">
        <f>Arkusz13!C134-SUM(N115:T115)</f>
        <v>0</v>
      </c>
      <c r="V115" s="170">
        <f t="shared" si="3"/>
        <v>0</v>
      </c>
      <c r="W115" s="171"/>
      <c r="Y115" s="3"/>
      <c r="Z115" s="7"/>
    </row>
    <row r="116" spans="1:26" x14ac:dyDescent="0.25">
      <c r="C116" s="172" t="s">
        <v>46</v>
      </c>
      <c r="D116" s="173"/>
      <c r="E116" s="173"/>
      <c r="F116" s="173"/>
      <c r="G116" s="173"/>
      <c r="H116" s="173"/>
      <c r="I116" s="173"/>
      <c r="J116" s="173"/>
      <c r="K116" s="173"/>
      <c r="L116" s="110">
        <f>Arkusz13!C7</f>
        <v>3</v>
      </c>
      <c r="M116" s="110"/>
      <c r="N116" s="33">
        <f>Arkusz13!C23</f>
        <v>4</v>
      </c>
      <c r="O116" s="33">
        <f>Arkusz13!C39</f>
        <v>2</v>
      </c>
      <c r="P116" s="33">
        <f>Arkusz13!C55</f>
        <v>0</v>
      </c>
      <c r="Q116" s="33">
        <f>Arkusz13!C71</f>
        <v>1</v>
      </c>
      <c r="R116" s="33">
        <f>Arkusz13!C87</f>
        <v>0</v>
      </c>
      <c r="S116" s="33">
        <f>Arkusz13!C103</f>
        <v>0</v>
      </c>
      <c r="T116" s="33">
        <f>Arkusz13!C119</f>
        <v>0</v>
      </c>
      <c r="U116" s="33">
        <f>Arkusz13!C135-SUM(N116:T116)</f>
        <v>1</v>
      </c>
      <c r="V116" s="170">
        <f t="shared" si="3"/>
        <v>8</v>
      </c>
      <c r="W116" s="171"/>
      <c r="Y116" s="3"/>
      <c r="Z116" s="7"/>
    </row>
    <row r="117" spans="1:26" x14ac:dyDescent="0.25">
      <c r="C117" s="174" t="s">
        <v>47</v>
      </c>
      <c r="D117" s="175"/>
      <c r="E117" s="175"/>
      <c r="F117" s="175"/>
      <c r="G117" s="175"/>
      <c r="H117" s="175"/>
      <c r="I117" s="175"/>
      <c r="J117" s="175"/>
      <c r="K117" s="175"/>
      <c r="L117" s="110">
        <f>Arkusz13!C8</f>
        <v>0</v>
      </c>
      <c r="M117" s="110"/>
      <c r="N117" s="33">
        <f>Arkusz13!C24</f>
        <v>0</v>
      </c>
      <c r="O117" s="33">
        <f>Arkusz13!C40</f>
        <v>0</v>
      </c>
      <c r="P117" s="33">
        <f>Arkusz13!C56</f>
        <v>0</v>
      </c>
      <c r="Q117" s="33">
        <f>Arkusz13!C72</f>
        <v>0</v>
      </c>
      <c r="R117" s="33">
        <f>Arkusz13!C88</f>
        <v>0</v>
      </c>
      <c r="S117" s="33">
        <f>Arkusz13!C104</f>
        <v>0</v>
      </c>
      <c r="T117" s="33">
        <f>Arkusz13!C120</f>
        <v>0</v>
      </c>
      <c r="U117" s="33">
        <f>Arkusz13!C136-SUM(N117:T117)</f>
        <v>0</v>
      </c>
      <c r="V117" s="170">
        <f t="shared" si="3"/>
        <v>0</v>
      </c>
      <c r="W117" s="171"/>
      <c r="Y117" s="3"/>
      <c r="Z117" s="7"/>
    </row>
    <row r="118" spans="1:26" x14ac:dyDescent="0.25">
      <c r="C118" s="172" t="s">
        <v>4</v>
      </c>
      <c r="D118" s="173"/>
      <c r="E118" s="173"/>
      <c r="F118" s="173"/>
      <c r="G118" s="173"/>
      <c r="H118" s="173"/>
      <c r="I118" s="173"/>
      <c r="J118" s="173"/>
      <c r="K118" s="173"/>
      <c r="L118" s="110">
        <f>Arkusz13!C9</f>
        <v>0</v>
      </c>
      <c r="M118" s="110"/>
      <c r="N118" s="33">
        <f>Arkusz13!C25</f>
        <v>0</v>
      </c>
      <c r="O118" s="33">
        <f>Arkusz13!C41</f>
        <v>0</v>
      </c>
      <c r="P118" s="33">
        <f>Arkusz13!C57</f>
        <v>0</v>
      </c>
      <c r="Q118" s="33">
        <f>Arkusz13!C73</f>
        <v>0</v>
      </c>
      <c r="R118" s="33">
        <f>Arkusz13!C89</f>
        <v>0</v>
      </c>
      <c r="S118" s="33">
        <f>Arkusz13!C105</f>
        <v>0</v>
      </c>
      <c r="T118" s="33">
        <f>Arkusz13!C121</f>
        <v>0</v>
      </c>
      <c r="U118" s="33">
        <f>Arkusz13!C137-SUM(N118:T118)</f>
        <v>0</v>
      </c>
      <c r="V118" s="170">
        <f t="shared" si="3"/>
        <v>0</v>
      </c>
      <c r="W118" s="171"/>
      <c r="Y118" s="3"/>
      <c r="Z118" s="7"/>
    </row>
    <row r="119" spans="1:26" x14ac:dyDescent="0.25">
      <c r="C119" s="174" t="s">
        <v>39</v>
      </c>
      <c r="D119" s="175"/>
      <c r="E119" s="175"/>
      <c r="F119" s="175"/>
      <c r="G119" s="175"/>
      <c r="H119" s="175"/>
      <c r="I119" s="175"/>
      <c r="J119" s="175"/>
      <c r="K119" s="175"/>
      <c r="L119" s="110">
        <f>Arkusz13!C10</f>
        <v>15</v>
      </c>
      <c r="M119" s="110"/>
      <c r="N119" s="33">
        <f>Arkusz13!C26</f>
        <v>2</v>
      </c>
      <c r="O119" s="33">
        <f>Arkusz13!C42</f>
        <v>0</v>
      </c>
      <c r="P119" s="33">
        <f>Arkusz13!C58</f>
        <v>0</v>
      </c>
      <c r="Q119" s="33">
        <f>Arkusz13!C74</f>
        <v>0</v>
      </c>
      <c r="R119" s="33">
        <f>Arkusz13!C90</f>
        <v>1</v>
      </c>
      <c r="S119" s="33">
        <f>Arkusz13!C106</f>
        <v>0</v>
      </c>
      <c r="T119" s="33">
        <f>Arkusz13!C122</f>
        <v>0</v>
      </c>
      <c r="U119" s="33">
        <f>Arkusz13!C138-SUM(N119:T119)</f>
        <v>6</v>
      </c>
      <c r="V119" s="170">
        <f t="shared" si="3"/>
        <v>9</v>
      </c>
      <c r="W119" s="171"/>
      <c r="Y119" s="3"/>
      <c r="Z119" s="7"/>
    </row>
    <row r="120" spans="1:26" x14ac:dyDescent="0.25">
      <c r="C120" s="172" t="s">
        <v>40</v>
      </c>
      <c r="D120" s="173"/>
      <c r="E120" s="173"/>
      <c r="F120" s="173"/>
      <c r="G120" s="173"/>
      <c r="H120" s="173"/>
      <c r="I120" s="173"/>
      <c r="J120" s="173"/>
      <c r="K120" s="173"/>
      <c r="L120" s="110">
        <f>Arkusz13!C11</f>
        <v>6</v>
      </c>
      <c r="M120" s="110"/>
      <c r="N120" s="33">
        <f>Arkusz13!C27</f>
        <v>0</v>
      </c>
      <c r="O120" s="33">
        <f>Arkusz13!C43</f>
        <v>0</v>
      </c>
      <c r="P120" s="33">
        <f>Arkusz13!C59</f>
        <v>0</v>
      </c>
      <c r="Q120" s="33">
        <f>Arkusz13!C75</f>
        <v>0</v>
      </c>
      <c r="R120" s="33">
        <f>Arkusz13!C91</f>
        <v>0</v>
      </c>
      <c r="S120" s="33">
        <f>Arkusz13!C107</f>
        <v>0</v>
      </c>
      <c r="T120" s="33">
        <f>Arkusz13!C123</f>
        <v>0</v>
      </c>
      <c r="U120" s="33">
        <f>Arkusz13!C139-SUM(N120:T120)</f>
        <v>1</v>
      </c>
      <c r="V120" s="170">
        <f t="shared" si="3"/>
        <v>1</v>
      </c>
      <c r="W120" s="171"/>
      <c r="Y120" s="3"/>
      <c r="Z120" s="7"/>
    </row>
    <row r="121" spans="1:26" x14ac:dyDescent="0.25">
      <c r="C121" s="174" t="s">
        <v>41</v>
      </c>
      <c r="D121" s="175"/>
      <c r="E121" s="175"/>
      <c r="F121" s="175"/>
      <c r="G121" s="175"/>
      <c r="H121" s="175"/>
      <c r="I121" s="175"/>
      <c r="J121" s="175"/>
      <c r="K121" s="175"/>
      <c r="L121" s="110">
        <f>Arkusz13!C12</f>
        <v>396</v>
      </c>
      <c r="M121" s="110"/>
      <c r="N121" s="33">
        <f>Arkusz13!C28</f>
        <v>245</v>
      </c>
      <c r="O121" s="33">
        <f>Arkusz13!C44</f>
        <v>1</v>
      </c>
      <c r="P121" s="33">
        <f>Arkusz13!C60</f>
        <v>22</v>
      </c>
      <c r="Q121" s="33">
        <f>Arkusz13!C76</f>
        <v>1000</v>
      </c>
      <c r="R121" s="33">
        <f>Arkusz13!C92</f>
        <v>13</v>
      </c>
      <c r="S121" s="33">
        <f>Arkusz13!C108</f>
        <v>0</v>
      </c>
      <c r="T121" s="33">
        <f>Arkusz13!C124</f>
        <v>78</v>
      </c>
      <c r="U121" s="33">
        <f>Arkusz13!C140-SUM(N121:T121)</f>
        <v>317</v>
      </c>
      <c r="V121" s="170">
        <f t="shared" si="3"/>
        <v>1676</v>
      </c>
      <c r="W121" s="171"/>
      <c r="Y121" s="3"/>
      <c r="Z121" s="7"/>
    </row>
    <row r="122" spans="1:26" x14ac:dyDescent="0.25">
      <c r="C122" s="174" t="s">
        <v>11</v>
      </c>
      <c r="D122" s="175"/>
      <c r="E122" s="175"/>
      <c r="F122" s="175"/>
      <c r="G122" s="175"/>
      <c r="H122" s="175"/>
      <c r="I122" s="175"/>
      <c r="J122" s="175"/>
      <c r="K122" s="175"/>
      <c r="L122" s="110">
        <f>Arkusz13!C14</f>
        <v>13</v>
      </c>
      <c r="M122" s="110"/>
      <c r="N122" s="33">
        <f>Arkusz13!C30</f>
        <v>5</v>
      </c>
      <c r="O122" s="33">
        <f>Arkusz13!C46</f>
        <v>0</v>
      </c>
      <c r="P122" s="33">
        <f>Arkusz13!C62</f>
        <v>0</v>
      </c>
      <c r="Q122" s="33">
        <f>Arkusz13!C78</f>
        <v>0</v>
      </c>
      <c r="R122" s="33">
        <f>Arkusz13!C94</f>
        <v>0</v>
      </c>
      <c r="S122" s="33">
        <f>Arkusz13!C110</f>
        <v>0</v>
      </c>
      <c r="T122" s="33">
        <f>Arkusz13!C126</f>
        <v>0</v>
      </c>
      <c r="U122" s="33">
        <f>Arkusz13!C142-SUM(N122:T122)</f>
        <v>3</v>
      </c>
      <c r="V122" s="170">
        <f t="shared" si="3"/>
        <v>8</v>
      </c>
      <c r="W122" s="171"/>
      <c r="Y122" s="3"/>
      <c r="Z122" s="7"/>
    </row>
    <row r="123" spans="1:26" x14ac:dyDescent="0.25">
      <c r="C123" s="172" t="s">
        <v>43</v>
      </c>
      <c r="D123" s="173"/>
      <c r="E123" s="173"/>
      <c r="F123" s="173"/>
      <c r="G123" s="173"/>
      <c r="H123" s="173"/>
      <c r="I123" s="173"/>
      <c r="J123" s="173"/>
      <c r="K123" s="173"/>
      <c r="L123" s="110">
        <f>Arkusz13!C15</f>
        <v>4</v>
      </c>
      <c r="M123" s="110"/>
      <c r="N123" s="33">
        <f>Arkusz13!C31</f>
        <v>8</v>
      </c>
      <c r="O123" s="33">
        <f>Arkusz13!C47</f>
        <v>1</v>
      </c>
      <c r="P123" s="33">
        <f>Arkusz13!C63</f>
        <v>0</v>
      </c>
      <c r="Q123" s="33">
        <f>Arkusz13!C79</f>
        <v>0</v>
      </c>
      <c r="R123" s="33">
        <f>Arkusz13!C95</f>
        <v>0</v>
      </c>
      <c r="S123" s="33">
        <f>Arkusz13!C111</f>
        <v>0</v>
      </c>
      <c r="T123" s="33">
        <f>Arkusz13!C127</f>
        <v>0</v>
      </c>
      <c r="U123" s="33">
        <f>Arkusz13!C143-SUM(N123:T123)</f>
        <v>6</v>
      </c>
      <c r="V123" s="170">
        <f t="shared" si="3"/>
        <v>15</v>
      </c>
      <c r="W123" s="171"/>
      <c r="Y123" s="3"/>
      <c r="Z123" s="7"/>
    </row>
    <row r="124" spans="1:26" x14ac:dyDescent="0.25">
      <c r="C124" s="174" t="s">
        <v>44</v>
      </c>
      <c r="D124" s="175"/>
      <c r="E124" s="175"/>
      <c r="F124" s="175"/>
      <c r="G124" s="175"/>
      <c r="H124" s="175"/>
      <c r="I124" s="175"/>
      <c r="J124" s="175"/>
      <c r="K124" s="175"/>
      <c r="L124" s="110">
        <f>Arkusz13!C16</f>
        <v>0</v>
      </c>
      <c r="M124" s="110"/>
      <c r="N124" s="33">
        <f>Arkusz13!C32</f>
        <v>1</v>
      </c>
      <c r="O124" s="33">
        <f>Arkusz13!C48</f>
        <v>0</v>
      </c>
      <c r="P124" s="33">
        <f>Arkusz13!C64</f>
        <v>0</v>
      </c>
      <c r="Q124" s="33">
        <f>Arkusz13!C80</f>
        <v>0</v>
      </c>
      <c r="R124" s="33">
        <f>Arkusz13!C96</f>
        <v>0</v>
      </c>
      <c r="S124" s="33">
        <f>Arkusz13!C112</f>
        <v>0</v>
      </c>
      <c r="T124" s="33">
        <f>Arkusz13!C128</f>
        <v>0</v>
      </c>
      <c r="U124" s="33">
        <f>Arkusz13!C144-SUM(N124:T124)</f>
        <v>0</v>
      </c>
      <c r="V124" s="170">
        <f t="shared" si="3"/>
        <v>1</v>
      </c>
      <c r="W124" s="171"/>
      <c r="Y124" s="3"/>
      <c r="Z124" s="7"/>
    </row>
    <row r="125" spans="1:26" ht="15.75" thickBot="1" x14ac:dyDescent="0.3">
      <c r="C125" s="298" t="s">
        <v>45</v>
      </c>
      <c r="D125" s="299"/>
      <c r="E125" s="299"/>
      <c r="F125" s="299"/>
      <c r="G125" s="299"/>
      <c r="H125" s="299"/>
      <c r="I125" s="299"/>
      <c r="J125" s="299"/>
      <c r="K125" s="299"/>
      <c r="L125" s="110">
        <f>Arkusz13!C17</f>
        <v>2</v>
      </c>
      <c r="M125" s="110"/>
      <c r="N125" s="33">
        <f>Arkusz13!C33</f>
        <v>4</v>
      </c>
      <c r="O125" s="33">
        <f>Arkusz13!C49</f>
        <v>0</v>
      </c>
      <c r="P125" s="33">
        <f>Arkusz13!C65</f>
        <v>0</v>
      </c>
      <c r="Q125" s="33">
        <f>Arkusz13!C81</f>
        <v>0</v>
      </c>
      <c r="R125" s="33">
        <f>Arkusz13!C97</f>
        <v>0</v>
      </c>
      <c r="S125" s="33">
        <f>Arkusz13!C113</f>
        <v>0</v>
      </c>
      <c r="T125" s="33">
        <f>Arkusz13!C129</f>
        <v>0</v>
      </c>
      <c r="U125" s="33">
        <f>Arkusz13!C145-SUM(N125:T125)</f>
        <v>2</v>
      </c>
      <c r="V125" s="170">
        <f t="shared" si="3"/>
        <v>6</v>
      </c>
      <c r="W125" s="171"/>
      <c r="Y125" s="3"/>
      <c r="Z125" s="7"/>
    </row>
    <row r="126" spans="1:26" ht="15.75" thickBot="1" x14ac:dyDescent="0.3">
      <c r="C126" s="273" t="s">
        <v>1</v>
      </c>
      <c r="D126" s="274"/>
      <c r="E126" s="274"/>
      <c r="F126" s="274"/>
      <c r="G126" s="274"/>
      <c r="H126" s="274"/>
      <c r="I126" s="274"/>
      <c r="J126" s="274"/>
      <c r="K126" s="274"/>
      <c r="L126" s="266">
        <f>SUM(L111:L125)</f>
        <v>9451</v>
      </c>
      <c r="M126" s="266"/>
      <c r="N126" s="34">
        <f t="shared" ref="N126:V126" si="4">SUM(N111:N125)</f>
        <v>3109</v>
      </c>
      <c r="O126" s="34">
        <f t="shared" si="4"/>
        <v>5739</v>
      </c>
      <c r="P126" s="34">
        <f t="shared" si="4"/>
        <v>1658</v>
      </c>
      <c r="Q126" s="34">
        <f t="shared" si="4"/>
        <v>1113</v>
      </c>
      <c r="R126" s="34">
        <f t="shared" si="4"/>
        <v>14</v>
      </c>
      <c r="S126" s="34">
        <f t="shared" si="4"/>
        <v>0</v>
      </c>
      <c r="T126" s="34">
        <f t="shared" si="4"/>
        <v>78</v>
      </c>
      <c r="U126" s="34">
        <f t="shared" si="4"/>
        <v>1564</v>
      </c>
      <c r="V126" s="266">
        <f t="shared" si="4"/>
        <v>13275</v>
      </c>
      <c r="W126" s="305"/>
      <c r="Y126" s="3"/>
      <c r="Z126" s="7"/>
    </row>
    <row r="127" spans="1:26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51" spans="1:25" ht="15.75" thickBot="1" x14ac:dyDescent="0.3"/>
    <row r="152" spans="1:25" ht="31.5" customHeight="1" x14ac:dyDescent="0.25">
      <c r="D152" s="264" t="s">
        <v>2</v>
      </c>
      <c r="E152" s="265"/>
      <c r="F152" s="265"/>
      <c r="G152" s="265"/>
      <c r="H152" s="265"/>
      <c r="I152" s="265"/>
      <c r="J152" s="265"/>
      <c r="K152" s="265"/>
      <c r="L152" s="265" t="s">
        <v>3</v>
      </c>
      <c r="M152" s="265"/>
      <c r="N152" s="125" t="s">
        <v>86</v>
      </c>
      <c r="O152" s="125"/>
      <c r="P152" s="125"/>
      <c r="Q152" s="302" t="s">
        <v>87</v>
      </c>
      <c r="R152" s="303"/>
      <c r="S152" s="304"/>
    </row>
    <row r="153" spans="1:25" ht="15.75" thickBot="1" x14ac:dyDescent="0.3">
      <c r="D153" s="225" t="s">
        <v>85</v>
      </c>
      <c r="E153" s="226"/>
      <c r="F153" s="226"/>
      <c r="G153" s="226"/>
      <c r="H153" s="226"/>
      <c r="I153" s="226"/>
      <c r="J153" s="226"/>
      <c r="K153" s="226"/>
      <c r="L153" s="224">
        <f>Arkusz14!B2</f>
        <v>6</v>
      </c>
      <c r="M153" s="224"/>
      <c r="N153" s="224">
        <f>Arkusz14!B3</f>
        <v>3</v>
      </c>
      <c r="O153" s="224"/>
      <c r="P153" s="224"/>
      <c r="Q153" s="275">
        <f>Arkusz14!B4</f>
        <v>0</v>
      </c>
      <c r="R153" s="276"/>
      <c r="S153" s="277"/>
    </row>
    <row r="154" spans="1:25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</row>
    <row r="155" spans="1:25" x14ac:dyDescent="0.2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</row>
    <row r="156" spans="1:25" x14ac:dyDescent="0.2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</row>
    <row r="157" spans="1:25" x14ac:dyDescent="0.2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</row>
    <row r="158" spans="1:25" x14ac:dyDescent="0.2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</row>
    <row r="159" spans="1:25" x14ac:dyDescent="0.2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</row>
    <row r="160" spans="1:25" x14ac:dyDescent="0.2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</row>
    <row r="161" spans="1:25" s="53" customFormat="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 s="53" customFormat="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4" spans="1:25" x14ac:dyDescent="0.25">
      <c r="A164" s="131" t="s">
        <v>141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</row>
    <row r="165" spans="1:25" ht="15.75" thickBot="1" x14ac:dyDescent="0.3"/>
    <row r="166" spans="1:25" x14ac:dyDescent="0.25">
      <c r="G166" s="215" t="s">
        <v>23</v>
      </c>
      <c r="H166" s="216"/>
      <c r="I166" s="216"/>
      <c r="J166" s="216"/>
      <c r="K166" s="84" t="s">
        <v>8</v>
      </c>
      <c r="L166" s="178"/>
    </row>
    <row r="167" spans="1:25" x14ac:dyDescent="0.25">
      <c r="G167" s="280" t="s">
        <v>13</v>
      </c>
      <c r="H167" s="281"/>
      <c r="I167" s="281"/>
      <c r="J167" s="281"/>
      <c r="K167" s="170">
        <v>778</v>
      </c>
      <c r="L167" s="171"/>
    </row>
    <row r="168" spans="1:25" x14ac:dyDescent="0.25">
      <c r="G168" s="282" t="s">
        <v>14</v>
      </c>
      <c r="H168" s="283"/>
      <c r="I168" s="283"/>
      <c r="J168" s="283"/>
      <c r="K168" s="170">
        <v>1135</v>
      </c>
      <c r="L168" s="171"/>
    </row>
    <row r="169" spans="1:25" x14ac:dyDescent="0.25">
      <c r="G169" s="280" t="s">
        <v>15</v>
      </c>
      <c r="H169" s="281"/>
      <c r="I169" s="281"/>
      <c r="J169" s="281"/>
      <c r="K169" s="170">
        <v>102</v>
      </c>
      <c r="L169" s="171"/>
    </row>
    <row r="170" spans="1:25" x14ac:dyDescent="0.25">
      <c r="G170" s="282" t="s">
        <v>80</v>
      </c>
      <c r="H170" s="283"/>
      <c r="I170" s="283"/>
      <c r="J170" s="283"/>
      <c r="K170" s="170">
        <v>264</v>
      </c>
      <c r="L170" s="171"/>
    </row>
    <row r="171" spans="1:25" x14ac:dyDescent="0.25">
      <c r="G171" s="280" t="s">
        <v>81</v>
      </c>
      <c r="H171" s="281"/>
      <c r="I171" s="281"/>
      <c r="J171" s="281"/>
      <c r="K171" s="170">
        <v>0</v>
      </c>
      <c r="L171" s="171"/>
    </row>
    <row r="172" spans="1:25" x14ac:dyDescent="0.25">
      <c r="G172" s="222" t="s">
        <v>91</v>
      </c>
      <c r="H172" s="223"/>
      <c r="I172" s="223"/>
      <c r="J172" s="223"/>
      <c r="K172" s="170">
        <v>6</v>
      </c>
      <c r="L172" s="171"/>
    </row>
    <row r="173" spans="1:25" x14ac:dyDescent="0.25">
      <c r="G173" s="278" t="s">
        <v>16</v>
      </c>
      <c r="H173" s="279"/>
      <c r="I173" s="279"/>
      <c r="J173" s="279"/>
      <c r="K173" s="170">
        <v>20</v>
      </c>
      <c r="L173" s="171"/>
    </row>
    <row r="174" spans="1:25" x14ac:dyDescent="0.25">
      <c r="G174" s="222" t="s">
        <v>17</v>
      </c>
      <c r="H174" s="223"/>
      <c r="I174" s="223"/>
      <c r="J174" s="223"/>
      <c r="K174" s="170">
        <v>170</v>
      </c>
      <c r="L174" s="171"/>
    </row>
    <row r="175" spans="1:25" x14ac:dyDescent="0.25">
      <c r="G175" s="278" t="s">
        <v>18</v>
      </c>
      <c r="H175" s="279"/>
      <c r="I175" s="279"/>
      <c r="J175" s="279"/>
      <c r="K175" s="170">
        <v>238</v>
      </c>
      <c r="L175" s="171"/>
    </row>
    <row r="176" spans="1:25" x14ac:dyDescent="0.25">
      <c r="G176" s="222" t="s">
        <v>19</v>
      </c>
      <c r="H176" s="223"/>
      <c r="I176" s="223"/>
      <c r="J176" s="223"/>
      <c r="K176" s="170">
        <v>57</v>
      </c>
      <c r="L176" s="171"/>
    </row>
    <row r="177" spans="1:25" ht="15.75" thickBot="1" x14ac:dyDescent="0.3">
      <c r="G177" s="288" t="s">
        <v>82</v>
      </c>
      <c r="H177" s="289"/>
      <c r="I177" s="289"/>
      <c r="J177" s="289"/>
      <c r="K177" s="170">
        <v>556</v>
      </c>
      <c r="L177" s="171"/>
    </row>
    <row r="178" spans="1:25" ht="15.75" thickBot="1" x14ac:dyDescent="0.3">
      <c r="G178" s="306" t="s">
        <v>1</v>
      </c>
      <c r="H178" s="307"/>
      <c r="I178" s="307"/>
      <c r="J178" s="307"/>
      <c r="K178" s="92">
        <f>SUM(K167:K177)</f>
        <v>3326</v>
      </c>
      <c r="L178" s="93"/>
    </row>
    <row r="180" spans="1:25" x14ac:dyDescent="0.2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</row>
    <row r="181" spans="1:25" x14ac:dyDescent="0.2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</row>
    <row r="182" spans="1:25" x14ac:dyDescent="0.2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</row>
    <row r="183" spans="1:25" x14ac:dyDescent="0.2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</row>
    <row r="186" spans="1:25" x14ac:dyDescent="0.25">
      <c r="A186" s="11" t="s">
        <v>142</v>
      </c>
      <c r="B186" s="11"/>
      <c r="C186" s="11"/>
      <c r="D186" s="11"/>
      <c r="E186" s="11"/>
      <c r="F186" s="11"/>
    </row>
    <row r="187" spans="1:25" ht="15.75" thickBot="1" x14ac:dyDescent="0.3"/>
    <row r="188" spans="1:25" x14ac:dyDescent="0.25">
      <c r="D188" s="83" t="s">
        <v>28</v>
      </c>
      <c r="E188" s="84"/>
      <c r="F188" s="84"/>
      <c r="G188" s="84"/>
      <c r="H188" s="84" t="s">
        <v>3</v>
      </c>
      <c r="I188" s="84"/>
      <c r="J188" s="84"/>
      <c r="K188" s="84" t="s">
        <v>22</v>
      </c>
      <c r="L188" s="84"/>
      <c r="M188" s="178"/>
    </row>
    <row r="189" spans="1:25" x14ac:dyDescent="0.25">
      <c r="D189" s="179" t="s">
        <v>20</v>
      </c>
      <c r="E189" s="180"/>
      <c r="F189" s="180"/>
      <c r="G189" s="180"/>
      <c r="H189" s="170">
        <v>81809</v>
      </c>
      <c r="I189" s="170"/>
      <c r="J189" s="170"/>
      <c r="K189" s="170">
        <v>80041</v>
      </c>
      <c r="L189" s="170"/>
      <c r="M189" s="171"/>
    </row>
    <row r="190" spans="1:25" x14ac:dyDescent="0.25">
      <c r="D190" s="181" t="s">
        <v>138</v>
      </c>
      <c r="E190" s="182"/>
      <c r="F190" s="182"/>
      <c r="G190" s="182"/>
      <c r="H190" s="170">
        <v>6914</v>
      </c>
      <c r="I190" s="170"/>
      <c r="J190" s="170"/>
      <c r="K190" s="170">
        <v>6371</v>
      </c>
      <c r="L190" s="170"/>
      <c r="M190" s="171"/>
    </row>
    <row r="191" spans="1:25" ht="15.75" thickBot="1" x14ac:dyDescent="0.3">
      <c r="D191" s="292" t="s">
        <v>21</v>
      </c>
      <c r="E191" s="293"/>
      <c r="F191" s="293"/>
      <c r="G191" s="293"/>
      <c r="H191" s="170">
        <v>7210</v>
      </c>
      <c r="I191" s="170"/>
      <c r="J191" s="170"/>
      <c r="K191" s="170">
        <v>6685</v>
      </c>
      <c r="L191" s="170"/>
      <c r="M191" s="171"/>
    </row>
    <row r="192" spans="1:25" ht="15.75" thickBot="1" x14ac:dyDescent="0.3">
      <c r="D192" s="290" t="s">
        <v>1</v>
      </c>
      <c r="E192" s="291"/>
      <c r="F192" s="291"/>
      <c r="G192" s="291"/>
      <c r="H192" s="92">
        <f>SUM(H189:H191)</f>
        <v>95933</v>
      </c>
      <c r="I192" s="92"/>
      <c r="J192" s="92"/>
      <c r="K192" s="92">
        <f>SUM(K189:K191)</f>
        <v>93097</v>
      </c>
      <c r="L192" s="92"/>
      <c r="M192" s="93"/>
    </row>
    <row r="193" spans="4:29" x14ac:dyDescent="0.25">
      <c r="D193" s="37"/>
      <c r="E193" s="37"/>
      <c r="F193" s="37"/>
      <c r="G193" s="37"/>
      <c r="H193" s="38"/>
      <c r="I193" s="38"/>
      <c r="J193" s="38"/>
      <c r="K193" s="38"/>
      <c r="L193" s="38"/>
      <c r="M193" s="38"/>
    </row>
    <row r="194" spans="4:29" x14ac:dyDescent="0.25">
      <c r="D194" s="37"/>
      <c r="E194" s="37"/>
      <c r="F194" s="37"/>
      <c r="G194" s="37"/>
      <c r="H194" s="38"/>
      <c r="I194" s="38"/>
      <c r="J194" s="38"/>
      <c r="K194" s="38"/>
      <c r="L194" s="38"/>
      <c r="M194" s="38"/>
    </row>
    <row r="195" spans="4:29" x14ac:dyDescent="0.25">
      <c r="D195" s="37"/>
      <c r="E195" s="37"/>
      <c r="F195" s="37"/>
      <c r="G195" s="37"/>
      <c r="H195" s="38"/>
      <c r="I195" s="38"/>
      <c r="J195" s="38"/>
      <c r="K195" s="38"/>
      <c r="L195" s="38"/>
      <c r="M195" s="38"/>
    </row>
    <row r="196" spans="4:29" x14ac:dyDescent="0.25"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4:29" x14ac:dyDescent="0.25"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4:29" x14ac:dyDescent="0.25">
      <c r="D198" s="39"/>
      <c r="E198" s="39"/>
      <c r="F198" s="39"/>
      <c r="G198" s="39"/>
      <c r="H198" s="39"/>
      <c r="I198" s="39"/>
      <c r="J198" s="39"/>
      <c r="K198" s="39"/>
      <c r="L198" s="39"/>
      <c r="M198" s="39"/>
    </row>
    <row r="199" spans="4:29" x14ac:dyDescent="0.25">
      <c r="D199" s="39"/>
      <c r="E199" s="39"/>
      <c r="F199" s="39"/>
      <c r="G199" s="39"/>
      <c r="H199" s="39"/>
      <c r="I199" s="39"/>
      <c r="J199" s="39"/>
      <c r="K199" s="39"/>
      <c r="L199" s="39"/>
      <c r="M199" s="39"/>
    </row>
    <row r="200" spans="4:29" x14ac:dyDescent="0.25">
      <c r="D200" s="39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4:29" x14ac:dyDescent="0.25">
      <c r="D201" s="39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4:29" x14ac:dyDescent="0.25">
      <c r="D202" s="39"/>
      <c r="E202" s="39"/>
      <c r="F202" s="39"/>
      <c r="G202" s="39"/>
      <c r="H202" s="39"/>
      <c r="I202" s="39"/>
      <c r="J202" s="39"/>
      <c r="K202" s="39"/>
      <c r="L202" s="39"/>
      <c r="M202" s="39"/>
    </row>
    <row r="203" spans="4:29" x14ac:dyDescent="0.25">
      <c r="D203" s="39"/>
      <c r="E203" s="39"/>
      <c r="F203" s="39"/>
      <c r="G203" s="39"/>
      <c r="H203" s="39"/>
      <c r="I203" s="39"/>
      <c r="J203" s="39"/>
      <c r="K203" s="39"/>
      <c r="L203" s="39"/>
      <c r="M203" s="39"/>
    </row>
    <row r="204" spans="4:29" x14ac:dyDescent="0.25">
      <c r="D204" s="39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4:29" x14ac:dyDescent="0.25"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AC205" s="26"/>
    </row>
    <row r="206" spans="4:29" x14ac:dyDescent="0.25">
      <c r="D206" s="39"/>
      <c r="E206" s="39"/>
      <c r="F206" s="39"/>
      <c r="G206" s="39"/>
      <c r="H206" s="39"/>
      <c r="I206" s="39"/>
      <c r="J206" s="39"/>
      <c r="K206" s="39"/>
      <c r="L206" s="39"/>
      <c r="M206" s="39"/>
    </row>
    <row r="207" spans="4:29" x14ac:dyDescent="0.25">
      <c r="D207" s="39"/>
      <c r="E207" s="39"/>
      <c r="F207" s="39"/>
      <c r="G207" s="39"/>
      <c r="H207" s="39"/>
      <c r="I207" s="39"/>
      <c r="J207" s="39"/>
      <c r="K207" s="39"/>
      <c r="L207" s="39"/>
      <c r="M207" s="39"/>
    </row>
    <row r="208" spans="4:29" x14ac:dyDescent="0.25">
      <c r="D208" s="39"/>
      <c r="E208" s="39"/>
      <c r="F208" s="39"/>
      <c r="G208" s="39"/>
      <c r="H208" s="39"/>
      <c r="I208" s="39"/>
      <c r="J208" s="39"/>
      <c r="K208" s="39"/>
      <c r="L208" s="39"/>
      <c r="M208" s="39"/>
    </row>
    <row r="211" spans="1:25" x14ac:dyDescent="0.2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</row>
    <row r="212" spans="1:25" x14ac:dyDescent="0.2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</row>
    <row r="213" spans="1:25" x14ac:dyDescent="0.2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</row>
    <row r="214" spans="1:25" x14ac:dyDescent="0.2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</row>
    <row r="215" spans="1:25" x14ac:dyDescent="0.2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</row>
    <row r="218" spans="1:25" x14ac:dyDescent="0.25">
      <c r="A218" s="11" t="s">
        <v>143</v>
      </c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2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25" ht="15.75" thickBo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25" x14ac:dyDescent="0.25">
      <c r="D221" s="284" t="s">
        <v>49</v>
      </c>
      <c r="E221" s="285"/>
      <c r="F221" s="285"/>
      <c r="G221" s="146" t="str">
        <f>CONCATENATE(Arkusz18!A2," - ",Arkusz18!B2," r.")</f>
        <v>01.05.2023 - 31.05.2023 r.</v>
      </c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7"/>
    </row>
    <row r="222" spans="1:25" ht="31.5" customHeight="1" x14ac:dyDescent="0.25">
      <c r="D222" s="286"/>
      <c r="E222" s="287"/>
      <c r="F222" s="287"/>
      <c r="G222" s="151" t="s">
        <v>65</v>
      </c>
      <c r="H222" s="151"/>
      <c r="I222" s="151"/>
      <c r="J222" s="151" t="s">
        <v>90</v>
      </c>
      <c r="K222" s="151"/>
      <c r="L222" s="151"/>
      <c r="M222" s="151" t="s">
        <v>64</v>
      </c>
      <c r="N222" s="151"/>
      <c r="O222" s="151"/>
      <c r="P222" s="151" t="s">
        <v>89</v>
      </c>
      <c r="Q222" s="151"/>
      <c r="R222" s="163"/>
    </row>
    <row r="223" spans="1:25" x14ac:dyDescent="0.25">
      <c r="D223" s="148" t="s">
        <v>88</v>
      </c>
      <c r="E223" s="149"/>
      <c r="F223" s="149"/>
      <c r="G223" s="150">
        <f>Arkusz16!A2</f>
        <v>0</v>
      </c>
      <c r="H223" s="150"/>
      <c r="I223" s="150"/>
      <c r="J223" s="150">
        <f>Arkusz16!A3</f>
        <v>0</v>
      </c>
      <c r="K223" s="150"/>
      <c r="L223" s="150"/>
      <c r="M223" s="150">
        <f>Arkusz16!A4</f>
        <v>0</v>
      </c>
      <c r="N223" s="150"/>
      <c r="O223" s="150"/>
      <c r="P223" s="150">
        <f>Arkusz16!A5</f>
        <v>0</v>
      </c>
      <c r="Q223" s="150"/>
      <c r="R223" s="150"/>
    </row>
    <row r="224" spans="1:25" x14ac:dyDescent="0.25">
      <c r="D224" s="137" t="s">
        <v>51</v>
      </c>
      <c r="E224" s="138"/>
      <c r="F224" s="138"/>
      <c r="G224" s="139">
        <f>Arkusz16!A6</f>
        <v>588</v>
      </c>
      <c r="H224" s="139"/>
      <c r="I224" s="139"/>
      <c r="J224" s="140">
        <f>Arkusz16!A7</f>
        <v>1</v>
      </c>
      <c r="K224" s="141"/>
      <c r="L224" s="142"/>
      <c r="M224" s="140">
        <f>Arkusz16!A8</f>
        <v>0</v>
      </c>
      <c r="N224" s="141"/>
      <c r="O224" s="142"/>
      <c r="P224" s="140">
        <f>Arkusz16!A9</f>
        <v>0</v>
      </c>
      <c r="Q224" s="141"/>
      <c r="R224" s="142"/>
    </row>
    <row r="225" spans="1:25" ht="15.75" thickBot="1" x14ac:dyDescent="0.3">
      <c r="D225" s="268" t="s">
        <v>52</v>
      </c>
      <c r="E225" s="269"/>
      <c r="F225" s="269"/>
      <c r="G225" s="165">
        <f>Arkusz16!A10</f>
        <v>0</v>
      </c>
      <c r="H225" s="165"/>
      <c r="I225" s="165"/>
      <c r="J225" s="165">
        <f>Arkusz16!A11</f>
        <v>0</v>
      </c>
      <c r="K225" s="165"/>
      <c r="L225" s="165"/>
      <c r="M225" s="165">
        <f>Arkusz16!A12</f>
        <v>0</v>
      </c>
      <c r="N225" s="165"/>
      <c r="O225" s="165"/>
      <c r="P225" s="165">
        <f>Arkusz16!A13</f>
        <v>0</v>
      </c>
      <c r="Q225" s="165"/>
      <c r="R225" s="165"/>
    </row>
    <row r="226" spans="1:25" ht="15.75" thickBot="1" x14ac:dyDescent="0.3">
      <c r="D226" s="152" t="s">
        <v>50</v>
      </c>
      <c r="E226" s="153"/>
      <c r="F226" s="153"/>
      <c r="G226" s="145">
        <f>SUM(G223:I225)</f>
        <v>588</v>
      </c>
      <c r="H226" s="145"/>
      <c r="I226" s="145"/>
      <c r="J226" s="145">
        <f t="shared" ref="J226" si="5">SUM(J223:L225)</f>
        <v>1</v>
      </c>
      <c r="K226" s="145"/>
      <c r="L226" s="145"/>
      <c r="M226" s="145">
        <f t="shared" ref="M226" si="6">SUM(M223:O225)</f>
        <v>0</v>
      </c>
      <c r="N226" s="145"/>
      <c r="O226" s="145"/>
      <c r="P226" s="145">
        <f t="shared" ref="P226" si="7">SUM(P223:R225)</f>
        <v>0</v>
      </c>
      <c r="Q226" s="145"/>
      <c r="R226" s="164"/>
    </row>
    <row r="227" spans="1:25" x14ac:dyDescent="0.25">
      <c r="A227" s="40"/>
      <c r="B227" s="40"/>
      <c r="C227" s="40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</row>
    <row r="229" spans="1:25" ht="15.75" thickBot="1" x14ac:dyDescent="0.3"/>
    <row r="230" spans="1:25" x14ac:dyDescent="0.25">
      <c r="D230" s="284" t="s">
        <v>49</v>
      </c>
      <c r="E230" s="285"/>
      <c r="F230" s="285"/>
      <c r="G230" s="146" t="str">
        <f>CONCATENATE(Arkusz18!C2," - ",Arkusz18!B2," r.")</f>
        <v>01.01.2023 - 31.05.2023 r.</v>
      </c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7"/>
    </row>
    <row r="231" spans="1:25" ht="32.25" customHeight="1" x14ac:dyDescent="0.25">
      <c r="D231" s="286"/>
      <c r="E231" s="287"/>
      <c r="F231" s="287"/>
      <c r="G231" s="151" t="s">
        <v>65</v>
      </c>
      <c r="H231" s="151"/>
      <c r="I231" s="151"/>
      <c r="J231" s="151" t="s">
        <v>90</v>
      </c>
      <c r="K231" s="151"/>
      <c r="L231" s="151"/>
      <c r="M231" s="151" t="s">
        <v>64</v>
      </c>
      <c r="N231" s="151"/>
      <c r="O231" s="151"/>
      <c r="P231" s="151" t="s">
        <v>89</v>
      </c>
      <c r="Q231" s="151"/>
      <c r="R231" s="163"/>
    </row>
    <row r="232" spans="1:25" x14ac:dyDescent="0.25">
      <c r="D232" s="148" t="s">
        <v>88</v>
      </c>
      <c r="E232" s="149"/>
      <c r="F232" s="149"/>
      <c r="G232" s="150">
        <f>Arkusz17!A2</f>
        <v>0</v>
      </c>
      <c r="H232" s="150"/>
      <c r="I232" s="150"/>
      <c r="J232" s="150">
        <f>Arkusz17!A3</f>
        <v>0</v>
      </c>
      <c r="K232" s="150"/>
      <c r="L232" s="150"/>
      <c r="M232" s="150">
        <f>Arkusz17!A4</f>
        <v>0</v>
      </c>
      <c r="N232" s="150"/>
      <c r="O232" s="150"/>
      <c r="P232" s="150">
        <f>Arkusz17!A5</f>
        <v>0</v>
      </c>
      <c r="Q232" s="150"/>
      <c r="R232" s="150"/>
    </row>
    <row r="233" spans="1:25" x14ac:dyDescent="0.25">
      <c r="D233" s="137" t="s">
        <v>51</v>
      </c>
      <c r="E233" s="138"/>
      <c r="F233" s="138"/>
      <c r="G233" s="139">
        <f>Arkusz17!A6</f>
        <v>2648</v>
      </c>
      <c r="H233" s="139"/>
      <c r="I233" s="139"/>
      <c r="J233" s="139">
        <f>Arkusz17!A7</f>
        <v>4</v>
      </c>
      <c r="K233" s="139"/>
      <c r="L233" s="139"/>
      <c r="M233" s="139">
        <f>Arkusz17!A8</f>
        <v>0</v>
      </c>
      <c r="N233" s="139"/>
      <c r="O233" s="139"/>
      <c r="P233" s="139">
        <f>Arkusz17!A9</f>
        <v>0</v>
      </c>
      <c r="Q233" s="139"/>
      <c r="R233" s="139"/>
    </row>
    <row r="234" spans="1:25" ht="15.75" thickBot="1" x14ac:dyDescent="0.3">
      <c r="D234" s="268" t="s">
        <v>52</v>
      </c>
      <c r="E234" s="269"/>
      <c r="F234" s="269"/>
      <c r="G234" s="165">
        <f>Arkusz17!A10</f>
        <v>0</v>
      </c>
      <c r="H234" s="165"/>
      <c r="I234" s="165"/>
      <c r="J234" s="165">
        <f>Arkusz17!A11</f>
        <v>0</v>
      </c>
      <c r="K234" s="165"/>
      <c r="L234" s="165"/>
      <c r="M234" s="165">
        <f>Arkusz17!A12</f>
        <v>0</v>
      </c>
      <c r="N234" s="165"/>
      <c r="O234" s="165"/>
      <c r="P234" s="165">
        <f>Arkusz17!A13</f>
        <v>0</v>
      </c>
      <c r="Q234" s="165"/>
      <c r="R234" s="165"/>
    </row>
    <row r="235" spans="1:25" ht="15.75" thickBot="1" x14ac:dyDescent="0.3">
      <c r="D235" s="152" t="s">
        <v>50</v>
      </c>
      <c r="E235" s="153"/>
      <c r="F235" s="153"/>
      <c r="G235" s="145">
        <f>SUM(G232:I234)</f>
        <v>2648</v>
      </c>
      <c r="H235" s="145"/>
      <c r="I235" s="145"/>
      <c r="J235" s="145">
        <f t="shared" ref="J235" si="8">SUM(J232:L234)</f>
        <v>4</v>
      </c>
      <c r="K235" s="145"/>
      <c r="L235" s="145"/>
      <c r="M235" s="145">
        <f t="shared" ref="M235" si="9">SUM(M232:O234)</f>
        <v>0</v>
      </c>
      <c r="N235" s="145"/>
      <c r="O235" s="145"/>
      <c r="P235" s="145">
        <f t="shared" ref="P235" si="10">SUM(P232:R234)</f>
        <v>0</v>
      </c>
      <c r="Q235" s="145"/>
      <c r="R235" s="164"/>
    </row>
    <row r="238" spans="1:25" x14ac:dyDescent="0.2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</row>
    <row r="239" spans="1:25" x14ac:dyDescent="0.2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</row>
    <row r="240" spans="1:25" x14ac:dyDescent="0.2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</row>
    <row r="241" spans="1:25" x14ac:dyDescent="0.2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</row>
    <row r="244" spans="1:25" ht="18.75" x14ac:dyDescent="0.25">
      <c r="A244" s="9" t="s">
        <v>67</v>
      </c>
      <c r="F244" s="10"/>
    </row>
    <row r="245" spans="1:25" x14ac:dyDescent="0.25">
      <c r="F245" s="10"/>
    </row>
    <row r="246" spans="1:25" x14ac:dyDescent="0.25">
      <c r="A246" s="241" t="s">
        <v>144</v>
      </c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1"/>
    </row>
    <row r="247" spans="1:2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1:25" ht="15.75" thickBo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1:25" x14ac:dyDescent="0.25">
      <c r="C249" s="159" t="s">
        <v>0</v>
      </c>
      <c r="D249" s="160"/>
      <c r="E249" s="160"/>
      <c r="F249" s="160"/>
      <c r="G249" s="155" t="str">
        <f>CONCATENATE(Arkusz18!A2," - ",Arkusz18!B2," r.")</f>
        <v>01.05.2023 - 31.05.2023 r.</v>
      </c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7"/>
    </row>
    <row r="250" spans="1:25" x14ac:dyDescent="0.25">
      <c r="C250" s="161"/>
      <c r="D250" s="162"/>
      <c r="E250" s="162"/>
      <c r="F250" s="162"/>
      <c r="G250" s="112" t="s">
        <v>31</v>
      </c>
      <c r="H250" s="116"/>
      <c r="I250" s="116"/>
      <c r="J250" s="154"/>
      <c r="K250" s="112" t="s">
        <v>32</v>
      </c>
      <c r="L250" s="116"/>
      <c r="M250" s="116"/>
      <c r="N250" s="154"/>
      <c r="O250" s="112" t="s">
        <v>103</v>
      </c>
      <c r="P250" s="116"/>
      <c r="Q250" s="116"/>
      <c r="R250" s="154"/>
      <c r="S250" s="112" t="s">
        <v>55</v>
      </c>
      <c r="T250" s="116"/>
      <c r="U250" s="116"/>
      <c r="V250" s="113"/>
    </row>
    <row r="251" spans="1:25" x14ac:dyDescent="0.25">
      <c r="C251" s="161"/>
      <c r="D251" s="162"/>
      <c r="E251" s="162"/>
      <c r="F251" s="162"/>
      <c r="G251" s="114" t="s">
        <v>30</v>
      </c>
      <c r="H251" s="115"/>
      <c r="I251" s="112" t="s">
        <v>10</v>
      </c>
      <c r="J251" s="154"/>
      <c r="K251" s="114" t="s">
        <v>33</v>
      </c>
      <c r="L251" s="115"/>
      <c r="M251" s="112" t="s">
        <v>10</v>
      </c>
      <c r="N251" s="154"/>
      <c r="O251" s="114" t="s">
        <v>30</v>
      </c>
      <c r="P251" s="115"/>
      <c r="Q251" s="112" t="s">
        <v>10</v>
      </c>
      <c r="R251" s="154"/>
      <c r="S251" s="114" t="s">
        <v>30</v>
      </c>
      <c r="T251" s="115"/>
      <c r="U251" s="112" t="s">
        <v>10</v>
      </c>
      <c r="V251" s="113"/>
    </row>
    <row r="252" spans="1:25" x14ac:dyDescent="0.25">
      <c r="C252" s="143" t="str">
        <f>Arkusz2!B2</f>
        <v>BIAŁORUŚ</v>
      </c>
      <c r="D252" s="144"/>
      <c r="E252" s="144"/>
      <c r="F252" s="144"/>
      <c r="G252" s="90">
        <f>Arkusz2!F2</f>
        <v>219</v>
      </c>
      <c r="H252" s="91"/>
      <c r="I252" s="90">
        <f>Arkusz2!F8</f>
        <v>266</v>
      </c>
      <c r="J252" s="91"/>
      <c r="K252" s="90">
        <f>SUM(Arkusz2!F14,-G252)</f>
        <v>4</v>
      </c>
      <c r="L252" s="91"/>
      <c r="M252" s="90">
        <f>SUM(Arkusz2!F20,-I252)</f>
        <v>9</v>
      </c>
      <c r="N252" s="91"/>
      <c r="O252" s="90">
        <f>Arkusz2!F26</f>
        <v>0</v>
      </c>
      <c r="P252" s="91"/>
      <c r="Q252" s="90">
        <f>Arkusz2!F32</f>
        <v>0</v>
      </c>
      <c r="R252" s="91"/>
      <c r="S252" s="90">
        <f>SUM(Arkusz2!F14,O252)</f>
        <v>223</v>
      </c>
      <c r="T252" s="91"/>
      <c r="U252" s="90">
        <f>SUM(Arkusz2!F20,Q252)</f>
        <v>275</v>
      </c>
      <c r="V252" s="117"/>
    </row>
    <row r="253" spans="1:25" x14ac:dyDescent="0.25">
      <c r="C253" s="77" t="str">
        <f>Arkusz2!B3</f>
        <v>ROSJA</v>
      </c>
      <c r="D253" s="78"/>
      <c r="E253" s="78"/>
      <c r="F253" s="78"/>
      <c r="G253" s="106">
        <f>Arkusz2!F3</f>
        <v>49</v>
      </c>
      <c r="H253" s="107"/>
      <c r="I253" s="106">
        <f>Arkusz2!F9</f>
        <v>91</v>
      </c>
      <c r="J253" s="107"/>
      <c r="K253" s="106">
        <f>SUM(Arkusz2!F15,-G253)</f>
        <v>25</v>
      </c>
      <c r="L253" s="107"/>
      <c r="M253" s="106">
        <f>SUM(Arkusz2!F21,-I253)</f>
        <v>52</v>
      </c>
      <c r="N253" s="107"/>
      <c r="O253" s="106">
        <f>Arkusz2!F27</f>
        <v>7</v>
      </c>
      <c r="P253" s="107"/>
      <c r="Q253" s="106">
        <f>Arkusz2!F33</f>
        <v>19</v>
      </c>
      <c r="R253" s="107"/>
      <c r="S253" s="106">
        <f>SUM(Arkusz2!F15,O253)</f>
        <v>81</v>
      </c>
      <c r="T253" s="107"/>
      <c r="U253" s="106">
        <f>SUM(Arkusz2!F21,Q253)</f>
        <v>162</v>
      </c>
      <c r="V253" s="158"/>
    </row>
    <row r="254" spans="1:25" x14ac:dyDescent="0.25">
      <c r="C254" s="143" t="str">
        <f>Arkusz2!B4</f>
        <v>UKRAINA</v>
      </c>
      <c r="D254" s="144"/>
      <c r="E254" s="144"/>
      <c r="F254" s="144"/>
      <c r="G254" s="90">
        <f>Arkusz2!F4</f>
        <v>63</v>
      </c>
      <c r="H254" s="91"/>
      <c r="I254" s="90">
        <f>Arkusz2!F10</f>
        <v>92</v>
      </c>
      <c r="J254" s="91"/>
      <c r="K254" s="90">
        <f>SUM(Arkusz2!F16,-G254)</f>
        <v>4</v>
      </c>
      <c r="L254" s="91"/>
      <c r="M254" s="90">
        <f>SUM(Arkusz2!F22,-I254)</f>
        <v>8</v>
      </c>
      <c r="N254" s="91"/>
      <c r="O254" s="90">
        <f>Arkusz2!F28</f>
        <v>1</v>
      </c>
      <c r="P254" s="91"/>
      <c r="Q254" s="90">
        <f>Arkusz2!F34</f>
        <v>1</v>
      </c>
      <c r="R254" s="91"/>
      <c r="S254" s="90">
        <f>SUM(Arkusz2!F16,O254)</f>
        <v>68</v>
      </c>
      <c r="T254" s="91"/>
      <c r="U254" s="90">
        <f>SUM(Arkusz2!F22,Q254)</f>
        <v>101</v>
      </c>
      <c r="V254" s="117"/>
    </row>
    <row r="255" spans="1:25" x14ac:dyDescent="0.25">
      <c r="C255" s="77" t="str">
        <f>Arkusz2!B5</f>
        <v>INDIE</v>
      </c>
      <c r="D255" s="78"/>
      <c r="E255" s="78"/>
      <c r="F255" s="78"/>
      <c r="G255" s="106">
        <f>Arkusz2!F5</f>
        <v>12</v>
      </c>
      <c r="H255" s="107"/>
      <c r="I255" s="106">
        <f>Arkusz2!F11</f>
        <v>12</v>
      </c>
      <c r="J255" s="107"/>
      <c r="K255" s="106">
        <f>SUM(Arkusz2!F17,-G255)</f>
        <v>2</v>
      </c>
      <c r="L255" s="107"/>
      <c r="M255" s="106">
        <f>SUM(Arkusz2!F23,-I255)</f>
        <v>3</v>
      </c>
      <c r="N255" s="107"/>
      <c r="O255" s="106">
        <f>Arkusz2!F29</f>
        <v>0</v>
      </c>
      <c r="P255" s="107"/>
      <c r="Q255" s="106">
        <f>Arkusz2!F35</f>
        <v>0</v>
      </c>
      <c r="R255" s="107"/>
      <c r="S255" s="106">
        <f>SUM(Arkusz2!F17,O255)</f>
        <v>14</v>
      </c>
      <c r="T255" s="107"/>
      <c r="U255" s="106">
        <f>SUM(Arkusz2!F23,Q255)</f>
        <v>15</v>
      </c>
      <c r="V255" s="158"/>
    </row>
    <row r="256" spans="1:25" x14ac:dyDescent="0.25">
      <c r="C256" s="143" t="str">
        <f>Arkusz2!B6</f>
        <v>IRAN</v>
      </c>
      <c r="D256" s="144"/>
      <c r="E256" s="144"/>
      <c r="F256" s="144"/>
      <c r="G256" s="90">
        <f>Arkusz2!F6</f>
        <v>9</v>
      </c>
      <c r="H256" s="91"/>
      <c r="I256" s="90">
        <f>Arkusz2!F12</f>
        <v>14</v>
      </c>
      <c r="J256" s="91"/>
      <c r="K256" s="90">
        <f>SUM(Arkusz2!F18,-G256)</f>
        <v>1</v>
      </c>
      <c r="L256" s="91"/>
      <c r="M256" s="90">
        <f>SUM(Arkusz2!F24,-I256)</f>
        <v>1</v>
      </c>
      <c r="N256" s="91"/>
      <c r="O256" s="90">
        <f>Arkusz2!F30</f>
        <v>0</v>
      </c>
      <c r="P256" s="91"/>
      <c r="Q256" s="90">
        <f>Arkusz2!F36</f>
        <v>0</v>
      </c>
      <c r="R256" s="91"/>
      <c r="S256" s="90">
        <f>SUM(Arkusz2!F18,O256)</f>
        <v>10</v>
      </c>
      <c r="T256" s="91"/>
      <c r="U256" s="90">
        <f>SUM(Arkusz2!F24,Q256)</f>
        <v>15</v>
      </c>
      <c r="V256" s="117"/>
    </row>
    <row r="257" spans="3:22" ht="15.75" thickBot="1" x14ac:dyDescent="0.3">
      <c r="C257" s="168" t="str">
        <f>Arkusz2!B7</f>
        <v>Pozostałe</v>
      </c>
      <c r="D257" s="169"/>
      <c r="E257" s="169"/>
      <c r="F257" s="169"/>
      <c r="G257" s="196">
        <f>Arkusz2!F7</f>
        <v>83</v>
      </c>
      <c r="H257" s="197"/>
      <c r="I257" s="196">
        <f>Arkusz2!F13</f>
        <v>88</v>
      </c>
      <c r="J257" s="197"/>
      <c r="K257" s="196">
        <f>SUM(Arkusz2!F19,-G257)</f>
        <v>30</v>
      </c>
      <c r="L257" s="197"/>
      <c r="M257" s="196">
        <f>SUM(Arkusz2!F25,-I257)</f>
        <v>48</v>
      </c>
      <c r="N257" s="197"/>
      <c r="O257" s="196">
        <f>Arkusz2!F31</f>
        <v>6</v>
      </c>
      <c r="P257" s="197"/>
      <c r="Q257" s="196">
        <f>Arkusz2!F37</f>
        <v>6</v>
      </c>
      <c r="R257" s="197"/>
      <c r="S257" s="196">
        <f>SUM(Arkusz2!F19,O257)</f>
        <v>119</v>
      </c>
      <c r="T257" s="197"/>
      <c r="U257" s="196">
        <f>SUM(Arkusz2!F25,Q257)</f>
        <v>142</v>
      </c>
      <c r="V257" s="244"/>
    </row>
    <row r="258" spans="3:22" ht="15.75" thickBot="1" x14ac:dyDescent="0.3">
      <c r="C258" s="166" t="s">
        <v>1</v>
      </c>
      <c r="D258" s="167"/>
      <c r="E258" s="167"/>
      <c r="F258" s="167"/>
      <c r="G258" s="176">
        <f>SUM(G252:G257)</f>
        <v>435</v>
      </c>
      <c r="H258" s="177"/>
      <c r="I258" s="176">
        <f>SUM(I252:I257)</f>
        <v>563</v>
      </c>
      <c r="J258" s="177"/>
      <c r="K258" s="176">
        <f>SUM(K252:K257)</f>
        <v>66</v>
      </c>
      <c r="L258" s="177"/>
      <c r="M258" s="176">
        <f>SUM(M252:M257)</f>
        <v>121</v>
      </c>
      <c r="N258" s="177"/>
      <c r="O258" s="176">
        <f>SUM(O252:O257)</f>
        <v>14</v>
      </c>
      <c r="P258" s="177"/>
      <c r="Q258" s="176">
        <f>SUM(Q252:Q257)</f>
        <v>26</v>
      </c>
      <c r="R258" s="177"/>
      <c r="S258" s="176">
        <f>SUM(S252:S257)</f>
        <v>515</v>
      </c>
      <c r="T258" s="177"/>
      <c r="U258" s="176">
        <f>SUM(U252:U257)</f>
        <v>710</v>
      </c>
      <c r="V258" s="243"/>
    </row>
    <row r="262" spans="3:22" x14ac:dyDescent="0.25">
      <c r="M262" s="12"/>
      <c r="N262" s="12"/>
      <c r="O262" s="12"/>
      <c r="P262" s="12"/>
      <c r="Q262" s="12"/>
      <c r="R262" s="12"/>
      <c r="S262" s="12"/>
    </row>
    <row r="263" spans="3:22" x14ac:dyDescent="0.25">
      <c r="M263" s="12"/>
      <c r="N263" s="12"/>
      <c r="O263" s="12"/>
      <c r="P263" s="12"/>
      <c r="Q263" s="12"/>
      <c r="R263" s="12"/>
      <c r="S263" s="12"/>
    </row>
    <row r="264" spans="3:22" x14ac:dyDescent="0.25">
      <c r="M264" s="12"/>
      <c r="N264" s="12"/>
      <c r="O264" s="12"/>
      <c r="P264" s="12"/>
      <c r="Q264" s="12"/>
      <c r="R264" s="12"/>
      <c r="S264" s="12"/>
    </row>
    <row r="265" spans="3:22" x14ac:dyDescent="0.25">
      <c r="M265" s="12"/>
      <c r="N265" s="12"/>
      <c r="O265" s="12"/>
      <c r="P265" s="12"/>
      <c r="Q265" s="12"/>
      <c r="R265" s="12"/>
      <c r="S265" s="12"/>
    </row>
    <row r="266" spans="3:22" x14ac:dyDescent="0.25">
      <c r="M266" s="12"/>
      <c r="N266" s="12"/>
      <c r="O266" s="12"/>
      <c r="P266" s="12"/>
      <c r="Q266" s="12"/>
      <c r="R266" s="12"/>
      <c r="S266" s="12"/>
    </row>
    <row r="267" spans="3:22" x14ac:dyDescent="0.25">
      <c r="M267" s="12"/>
      <c r="N267" s="12"/>
      <c r="O267" s="12"/>
      <c r="P267" s="12"/>
      <c r="Q267" s="12"/>
      <c r="R267" s="12"/>
      <c r="S267" s="12"/>
    </row>
    <row r="268" spans="3:22" x14ac:dyDescent="0.25">
      <c r="M268" s="12"/>
      <c r="N268" s="12"/>
      <c r="O268" s="12"/>
      <c r="P268" s="12"/>
      <c r="Q268" s="12"/>
      <c r="R268" s="12"/>
      <c r="S268" s="12"/>
    </row>
    <row r="269" spans="3:22" x14ac:dyDescent="0.25">
      <c r="M269" s="12"/>
      <c r="N269" s="12"/>
      <c r="O269" s="12"/>
      <c r="P269" s="12"/>
      <c r="Q269" s="12"/>
      <c r="R269" s="12"/>
      <c r="S269" s="12"/>
    </row>
    <row r="270" spans="3:22" x14ac:dyDescent="0.25">
      <c r="D270" s="198"/>
      <c r="E270" s="198"/>
    </row>
    <row r="274" spans="1:22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80" spans="1:22" ht="15.75" thickBot="1" x14ac:dyDescent="0.3"/>
    <row r="281" spans="1:22" x14ac:dyDescent="0.25">
      <c r="C281" s="159" t="s">
        <v>0</v>
      </c>
      <c r="D281" s="160"/>
      <c r="E281" s="160"/>
      <c r="F281" s="160"/>
      <c r="G281" s="209" t="str">
        <f>CONCATENATE(Arkusz18!C2," - ",Arkusz18!B2," r.")</f>
        <v>01.01.2023 - 31.05.2023 r.</v>
      </c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10"/>
    </row>
    <row r="282" spans="1:22" x14ac:dyDescent="0.25">
      <c r="C282" s="161"/>
      <c r="D282" s="162"/>
      <c r="E282" s="162"/>
      <c r="F282" s="162"/>
      <c r="G282" s="162" t="s">
        <v>31</v>
      </c>
      <c r="H282" s="162"/>
      <c r="I282" s="162"/>
      <c r="J282" s="162"/>
      <c r="K282" s="162" t="s">
        <v>32</v>
      </c>
      <c r="L282" s="162"/>
      <c r="M282" s="162"/>
      <c r="N282" s="162"/>
      <c r="O282" s="162" t="s">
        <v>134</v>
      </c>
      <c r="P282" s="162"/>
      <c r="Q282" s="162"/>
      <c r="R282" s="162"/>
      <c r="S282" s="162" t="s">
        <v>55</v>
      </c>
      <c r="T282" s="162"/>
      <c r="U282" s="162"/>
      <c r="V282" s="242"/>
    </row>
    <row r="283" spans="1:22" x14ac:dyDescent="0.25">
      <c r="C283" s="161"/>
      <c r="D283" s="162"/>
      <c r="E283" s="162"/>
      <c r="F283" s="162"/>
      <c r="G283" s="227" t="s">
        <v>30</v>
      </c>
      <c r="H283" s="227"/>
      <c r="I283" s="162" t="s">
        <v>10</v>
      </c>
      <c r="J283" s="162"/>
      <c r="K283" s="227" t="s">
        <v>33</v>
      </c>
      <c r="L283" s="227"/>
      <c r="M283" s="162" t="s">
        <v>10</v>
      </c>
      <c r="N283" s="162"/>
      <c r="O283" s="227" t="s">
        <v>30</v>
      </c>
      <c r="P283" s="227"/>
      <c r="Q283" s="162" t="s">
        <v>10</v>
      </c>
      <c r="R283" s="162"/>
      <c r="S283" s="227" t="s">
        <v>30</v>
      </c>
      <c r="T283" s="227"/>
      <c r="U283" s="162" t="s">
        <v>10</v>
      </c>
      <c r="V283" s="242"/>
    </row>
    <row r="284" spans="1:22" x14ac:dyDescent="0.25">
      <c r="C284" s="143" t="str">
        <f>Arkusz3!B2</f>
        <v>BIAŁORUŚ</v>
      </c>
      <c r="D284" s="144"/>
      <c r="E284" s="144"/>
      <c r="F284" s="144"/>
      <c r="G284" s="126">
        <f>Arkusz3!F2</f>
        <v>1004</v>
      </c>
      <c r="H284" s="126"/>
      <c r="I284" s="126">
        <f>Arkusz3!F8</f>
        <v>1273</v>
      </c>
      <c r="J284" s="126"/>
      <c r="K284" s="126">
        <f>SUM(Arkusz3!F14,-G284)</f>
        <v>24</v>
      </c>
      <c r="L284" s="126"/>
      <c r="M284" s="126">
        <f>SUM(Arkusz3!F20,-I284)</f>
        <v>53</v>
      </c>
      <c r="N284" s="126"/>
      <c r="O284" s="126">
        <f>Arkusz3!F26</f>
        <v>4</v>
      </c>
      <c r="P284" s="126"/>
      <c r="Q284" s="126">
        <f>Arkusz3!F32</f>
        <v>5</v>
      </c>
      <c r="R284" s="126"/>
      <c r="S284" s="126">
        <f>SUM(Arkusz3!F14,O284)</f>
        <v>1032</v>
      </c>
      <c r="T284" s="126"/>
      <c r="U284" s="126">
        <f>SUM(Arkusz3!F20,Q284)</f>
        <v>1331</v>
      </c>
      <c r="V284" s="239"/>
    </row>
    <row r="285" spans="1:22" x14ac:dyDescent="0.25">
      <c r="C285" s="77" t="str">
        <f>Arkusz3!B3</f>
        <v>ROSJA</v>
      </c>
      <c r="D285" s="78"/>
      <c r="E285" s="78"/>
      <c r="F285" s="78"/>
      <c r="G285" s="238">
        <f>Arkusz3!F3</f>
        <v>214</v>
      </c>
      <c r="H285" s="238"/>
      <c r="I285" s="238">
        <f>Arkusz3!F9</f>
        <v>389</v>
      </c>
      <c r="J285" s="238"/>
      <c r="K285" s="238">
        <f>SUM(Arkusz3!F15,-G285)</f>
        <v>113</v>
      </c>
      <c r="L285" s="238"/>
      <c r="M285" s="238">
        <f>SUM(Arkusz3!F21,-I285)</f>
        <v>244</v>
      </c>
      <c r="N285" s="238"/>
      <c r="O285" s="238">
        <f>Arkusz3!F27</f>
        <v>31</v>
      </c>
      <c r="P285" s="238"/>
      <c r="Q285" s="238">
        <f>Arkusz3!F33</f>
        <v>79</v>
      </c>
      <c r="R285" s="238"/>
      <c r="S285" s="238">
        <f>SUM(Arkusz3!F15,O285)</f>
        <v>358</v>
      </c>
      <c r="T285" s="238"/>
      <c r="U285" s="238">
        <f>SUM(Arkusz3!F21,Q285)</f>
        <v>712</v>
      </c>
      <c r="V285" s="245"/>
    </row>
    <row r="286" spans="1:22" x14ac:dyDescent="0.25">
      <c r="C286" s="143" t="str">
        <f>Arkusz3!B4</f>
        <v>UKRAINA</v>
      </c>
      <c r="D286" s="144"/>
      <c r="E286" s="144"/>
      <c r="F286" s="144"/>
      <c r="G286" s="126">
        <f>Arkusz3!F4</f>
        <v>386</v>
      </c>
      <c r="H286" s="126"/>
      <c r="I286" s="126">
        <f>Arkusz3!F10</f>
        <v>528</v>
      </c>
      <c r="J286" s="126"/>
      <c r="K286" s="126">
        <f>SUM(Arkusz3!F16,-G286)</f>
        <v>18</v>
      </c>
      <c r="L286" s="126"/>
      <c r="M286" s="126">
        <f>SUM(Arkusz3!F22,-I286)</f>
        <v>41</v>
      </c>
      <c r="N286" s="126"/>
      <c r="O286" s="126">
        <f>Arkusz3!F28</f>
        <v>15</v>
      </c>
      <c r="P286" s="126"/>
      <c r="Q286" s="126">
        <f>Arkusz3!F34</f>
        <v>19</v>
      </c>
      <c r="R286" s="126"/>
      <c r="S286" s="126">
        <f>SUM(Arkusz3!F16,O286)</f>
        <v>419</v>
      </c>
      <c r="T286" s="126"/>
      <c r="U286" s="126">
        <f>SUM(Arkusz3!F22,Q286)</f>
        <v>588</v>
      </c>
      <c r="V286" s="239"/>
    </row>
    <row r="287" spans="1:22" x14ac:dyDescent="0.25">
      <c r="C287" s="77" t="str">
        <f>Arkusz3!B5</f>
        <v>EGIPT</v>
      </c>
      <c r="D287" s="78"/>
      <c r="E287" s="78"/>
      <c r="F287" s="78"/>
      <c r="G287" s="238">
        <f>Arkusz3!F5</f>
        <v>81</v>
      </c>
      <c r="H287" s="238"/>
      <c r="I287" s="238">
        <f>Arkusz3!F11</f>
        <v>117</v>
      </c>
      <c r="J287" s="238"/>
      <c r="K287" s="238">
        <f>SUM(Arkusz3!F17,-G287)</f>
        <v>7</v>
      </c>
      <c r="L287" s="238"/>
      <c r="M287" s="238">
        <f>SUM(Arkusz3!F23,-I287)</f>
        <v>9</v>
      </c>
      <c r="N287" s="238"/>
      <c r="O287" s="238">
        <f>Arkusz3!F29</f>
        <v>0</v>
      </c>
      <c r="P287" s="238"/>
      <c r="Q287" s="238">
        <f>Arkusz3!F35</f>
        <v>0</v>
      </c>
      <c r="R287" s="238"/>
      <c r="S287" s="238">
        <f>SUM(Arkusz3!F17,O287)</f>
        <v>88</v>
      </c>
      <c r="T287" s="238"/>
      <c r="U287" s="238">
        <f>SUM(Arkusz3!F23,Q287)</f>
        <v>126</v>
      </c>
      <c r="V287" s="245"/>
    </row>
    <row r="288" spans="1:22" x14ac:dyDescent="0.25">
      <c r="C288" s="143" t="str">
        <f>Arkusz3!B6</f>
        <v>IRAK</v>
      </c>
      <c r="D288" s="144"/>
      <c r="E288" s="144"/>
      <c r="F288" s="144"/>
      <c r="G288" s="126">
        <f>Arkusz3!F6</f>
        <v>20</v>
      </c>
      <c r="H288" s="126"/>
      <c r="I288" s="126">
        <f>Arkusz3!F12</f>
        <v>28</v>
      </c>
      <c r="J288" s="126"/>
      <c r="K288" s="126">
        <f>SUM(Arkusz3!F18,-G288)</f>
        <v>13</v>
      </c>
      <c r="L288" s="126"/>
      <c r="M288" s="126">
        <f>SUM(Arkusz3!F24,-I288)</f>
        <v>34</v>
      </c>
      <c r="N288" s="126"/>
      <c r="O288" s="126">
        <f>Arkusz3!F30</f>
        <v>10</v>
      </c>
      <c r="P288" s="126"/>
      <c r="Q288" s="126">
        <f>Arkusz3!F36</f>
        <v>25</v>
      </c>
      <c r="R288" s="126"/>
      <c r="S288" s="126">
        <f>SUM(Arkusz3!F18,O288)</f>
        <v>43</v>
      </c>
      <c r="T288" s="126"/>
      <c r="U288" s="126">
        <f>SUM(Arkusz3!F24,Q288)</f>
        <v>87</v>
      </c>
      <c r="V288" s="239"/>
    </row>
    <row r="289" spans="1:26" ht="15.75" thickBot="1" x14ac:dyDescent="0.3">
      <c r="C289" s="168" t="str">
        <f>Arkusz3!B7</f>
        <v>Pozostałe</v>
      </c>
      <c r="D289" s="169"/>
      <c r="E289" s="169"/>
      <c r="F289" s="169"/>
      <c r="G289" s="237">
        <f>Arkusz3!F7</f>
        <v>396</v>
      </c>
      <c r="H289" s="237"/>
      <c r="I289" s="237">
        <f>Arkusz3!F13</f>
        <v>480</v>
      </c>
      <c r="J289" s="237"/>
      <c r="K289" s="237">
        <f>SUM(Arkusz3!F19,-G289)</f>
        <v>101</v>
      </c>
      <c r="L289" s="237"/>
      <c r="M289" s="237">
        <f>SUM(Arkusz3!F25,-I289)</f>
        <v>169</v>
      </c>
      <c r="N289" s="237"/>
      <c r="O289" s="237">
        <f>Arkusz3!F31</f>
        <v>42</v>
      </c>
      <c r="P289" s="237"/>
      <c r="Q289" s="237">
        <f>Arkusz3!F37</f>
        <v>50</v>
      </c>
      <c r="R289" s="237"/>
      <c r="S289" s="237">
        <f>SUM(Arkusz3!F19,O289)</f>
        <v>539</v>
      </c>
      <c r="T289" s="237"/>
      <c r="U289" s="237">
        <f>SUM(Arkusz3!F25,Q289)</f>
        <v>699</v>
      </c>
      <c r="V289" s="248"/>
    </row>
    <row r="290" spans="1:26" x14ac:dyDescent="0.25">
      <c r="C290" s="199" t="s">
        <v>1</v>
      </c>
      <c r="D290" s="200"/>
      <c r="E290" s="200"/>
      <c r="F290" s="200"/>
      <c r="G290" s="127">
        <f>SUM(G284:G289)</f>
        <v>2101</v>
      </c>
      <c r="H290" s="127"/>
      <c r="I290" s="127">
        <f>SUM(I284:I289)</f>
        <v>2815</v>
      </c>
      <c r="J290" s="127"/>
      <c r="K290" s="127">
        <f>SUM(K284:K289)</f>
        <v>276</v>
      </c>
      <c r="L290" s="127"/>
      <c r="M290" s="127">
        <f>SUM(M284:M289)</f>
        <v>550</v>
      </c>
      <c r="N290" s="127"/>
      <c r="O290" s="127">
        <f>SUM(O284:O289)</f>
        <v>102</v>
      </c>
      <c r="P290" s="127"/>
      <c r="Q290" s="127">
        <f>SUM(Q284:Q289)</f>
        <v>178</v>
      </c>
      <c r="R290" s="127"/>
      <c r="S290" s="127">
        <f>SUM(S284:S289)</f>
        <v>2479</v>
      </c>
      <c r="T290" s="127"/>
      <c r="U290" s="127">
        <f>SUM(U284:U289)</f>
        <v>3543</v>
      </c>
      <c r="V290" s="128"/>
    </row>
    <row r="291" spans="1:26" x14ac:dyDescent="0.25">
      <c r="A291" s="4"/>
      <c r="B291" s="13"/>
      <c r="C291" s="14"/>
      <c r="D291" s="14"/>
      <c r="E291" s="14"/>
      <c r="F291" s="14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3"/>
    </row>
    <row r="292" spans="1:26" x14ac:dyDescent="0.25">
      <c r="A292" s="201" t="s">
        <v>137</v>
      </c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1"/>
      <c r="M292" s="20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</row>
    <row r="293" spans="1:26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7"/>
      <c r="Z293" s="16"/>
    </row>
    <row r="297" spans="1:26" x14ac:dyDescent="0.25">
      <c r="M297" s="12"/>
      <c r="N297" s="12"/>
      <c r="O297" s="12"/>
      <c r="P297" s="12"/>
      <c r="Q297" s="12"/>
      <c r="R297" s="12"/>
      <c r="S297" s="12"/>
    </row>
    <row r="298" spans="1:26" x14ac:dyDescent="0.25">
      <c r="M298" s="12"/>
      <c r="N298" s="12"/>
      <c r="O298" s="12"/>
      <c r="P298" s="12"/>
      <c r="Q298" s="12"/>
      <c r="R298" s="12"/>
      <c r="S298" s="12"/>
    </row>
    <row r="299" spans="1:26" x14ac:dyDescent="0.25">
      <c r="M299" s="12"/>
      <c r="N299" s="12"/>
      <c r="O299" s="12"/>
      <c r="P299" s="12"/>
      <c r="Q299" s="12"/>
      <c r="R299" s="12"/>
      <c r="S299" s="12"/>
    </row>
    <row r="300" spans="1:26" x14ac:dyDescent="0.25">
      <c r="M300" s="12"/>
      <c r="N300" s="12"/>
      <c r="O300" s="12"/>
      <c r="P300" s="12"/>
      <c r="Q300" s="12"/>
      <c r="R300" s="12"/>
      <c r="S300" s="12"/>
    </row>
    <row r="301" spans="1:26" x14ac:dyDescent="0.25">
      <c r="M301" s="12"/>
      <c r="N301" s="12"/>
      <c r="O301" s="12"/>
      <c r="P301" s="12"/>
      <c r="Q301" s="12"/>
      <c r="R301" s="12"/>
      <c r="S301" s="12"/>
    </row>
    <row r="302" spans="1:26" x14ac:dyDescent="0.25">
      <c r="M302" s="12"/>
      <c r="N302" s="12"/>
      <c r="O302" s="12"/>
      <c r="P302" s="12"/>
      <c r="Q302" s="12"/>
      <c r="R302" s="12"/>
      <c r="S302" s="12"/>
    </row>
    <row r="303" spans="1:26" x14ac:dyDescent="0.25">
      <c r="M303" s="12"/>
      <c r="N303" s="12"/>
      <c r="O303" s="12"/>
      <c r="P303" s="12"/>
      <c r="Q303" s="12"/>
      <c r="R303" s="12"/>
      <c r="S303" s="12"/>
    </row>
    <row r="304" spans="1:26" x14ac:dyDescent="0.25">
      <c r="M304" s="12"/>
      <c r="N304" s="12"/>
      <c r="O304" s="12"/>
      <c r="P304" s="12"/>
      <c r="Q304" s="12"/>
      <c r="R304" s="12"/>
      <c r="S304" s="12"/>
    </row>
    <row r="305" spans="1:26" x14ac:dyDescent="0.25">
      <c r="D305" s="198"/>
      <c r="E305" s="198"/>
    </row>
    <row r="310" spans="1:26" x14ac:dyDescent="0.25">
      <c r="V310" s="18"/>
      <c r="W310" s="18"/>
      <c r="X310" s="18"/>
      <c r="Y310" s="19"/>
      <c r="Z310" s="18"/>
    </row>
    <row r="311" spans="1:26" x14ac:dyDescent="0.25">
      <c r="V311" s="18"/>
      <c r="W311" s="18"/>
      <c r="X311" s="18"/>
      <c r="Y311" s="19"/>
      <c r="Z311" s="18"/>
    </row>
    <row r="312" spans="1:26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18"/>
      <c r="W312" s="18"/>
      <c r="X312" s="18"/>
      <c r="Y312" s="19"/>
      <c r="Z312" s="18"/>
    </row>
    <row r="313" spans="1:26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18"/>
      <c r="W313" s="18"/>
      <c r="X313" s="18"/>
      <c r="Y313" s="19"/>
      <c r="Z313" s="18"/>
    </row>
    <row r="314" spans="1:26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18"/>
      <c r="W314" s="18"/>
      <c r="X314" s="18"/>
      <c r="Y314" s="19"/>
      <c r="Z314" s="18"/>
    </row>
    <row r="315" spans="1:26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18"/>
      <c r="W315" s="18"/>
      <c r="X315" s="18"/>
      <c r="Y315" s="19"/>
      <c r="Z315" s="18"/>
    </row>
    <row r="316" spans="1:26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18"/>
      <c r="W316" s="18"/>
      <c r="X316" s="18"/>
      <c r="Y316" s="19"/>
      <c r="Z316" s="18"/>
    </row>
    <row r="317" spans="1:26" x14ac:dyDescent="0.25">
      <c r="A317" s="240"/>
      <c r="B317" s="240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0"/>
      <c r="V317" s="240"/>
      <c r="W317" s="240"/>
      <c r="X317" s="240"/>
      <c r="Y317" s="240"/>
    </row>
    <row r="318" spans="1:26" x14ac:dyDescent="0.25">
      <c r="A318" s="240"/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0"/>
      <c r="V318" s="240"/>
      <c r="W318" s="240"/>
      <c r="X318" s="240"/>
      <c r="Y318" s="240"/>
    </row>
    <row r="319" spans="1:26" x14ac:dyDescent="0.25">
      <c r="A319" s="240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0"/>
      <c r="V319" s="240"/>
      <c r="W319" s="240"/>
      <c r="X319" s="240"/>
      <c r="Y319" s="240"/>
    </row>
    <row r="320" spans="1:26" x14ac:dyDescent="0.25">
      <c r="A320" s="240"/>
      <c r="B320" s="240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0"/>
      <c r="V320" s="240"/>
      <c r="W320" s="240"/>
      <c r="X320" s="240"/>
      <c r="Y320" s="240"/>
    </row>
    <row r="321" spans="1:25" x14ac:dyDescent="0.25">
      <c r="A321" s="240"/>
      <c r="B321" s="240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0"/>
      <c r="V321" s="240"/>
      <c r="W321" s="240"/>
      <c r="X321" s="240"/>
      <c r="Y321" s="240"/>
    </row>
    <row r="322" spans="1:25" x14ac:dyDescent="0.25">
      <c r="A322" s="240"/>
      <c r="B322" s="240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0"/>
      <c r="V322" s="240"/>
      <c r="W322" s="240"/>
      <c r="X322" s="240"/>
      <c r="Y322" s="240"/>
    </row>
    <row r="323" spans="1:25" x14ac:dyDescent="0.25">
      <c r="A323" s="240"/>
      <c r="B323" s="240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0"/>
      <c r="V323" s="240"/>
      <c r="W323" s="240"/>
      <c r="X323" s="240"/>
      <c r="Y323" s="240"/>
    </row>
    <row r="324" spans="1:25" x14ac:dyDescent="0.25">
      <c r="A324" s="240"/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0"/>
      <c r="V324" s="240"/>
      <c r="W324" s="240"/>
      <c r="X324" s="240"/>
      <c r="Y324" s="240"/>
    </row>
    <row r="325" spans="1:25" x14ac:dyDescent="0.25">
      <c r="A325" s="240"/>
      <c r="B325" s="240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0"/>
      <c r="V325" s="240"/>
      <c r="W325" s="240"/>
      <c r="X325" s="240"/>
      <c r="Y325" s="240"/>
    </row>
    <row r="328" spans="1:25" x14ac:dyDescent="0.25">
      <c r="A328" s="131" t="s">
        <v>145</v>
      </c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</row>
    <row r="329" spans="1:25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1" spans="1:25" ht="15.75" thickBot="1" x14ac:dyDescent="0.3"/>
    <row r="332" spans="1:25" x14ac:dyDescent="0.25">
      <c r="A332" s="234" t="str">
        <f>CONCATENATE(Arkusz18!C2," - ",Arkusz18!B2," r.")</f>
        <v>01.01.2023 - 31.05.2023 r.</v>
      </c>
      <c r="B332" s="235"/>
      <c r="C332" s="235"/>
      <c r="D332" s="235"/>
      <c r="E332" s="235"/>
      <c r="F332" s="235"/>
      <c r="G332" s="235"/>
      <c r="H332" s="235"/>
      <c r="I332" s="236"/>
      <c r="M332" s="234" t="str">
        <f>CONCATENATE(Arkusz18!C2," - ",Arkusz18!B2," r.")</f>
        <v>01.01.2023 - 31.05.2023 r.</v>
      </c>
      <c r="N332" s="235"/>
      <c r="O332" s="235"/>
      <c r="P332" s="235"/>
      <c r="Q332" s="235"/>
      <c r="R332" s="235"/>
      <c r="S332" s="235"/>
      <c r="T332" s="235"/>
      <c r="U332" s="236"/>
    </row>
    <row r="333" spans="1:25" ht="52.5" customHeight="1" x14ac:dyDescent="0.25">
      <c r="A333" s="228" t="s">
        <v>56</v>
      </c>
      <c r="B333" s="229"/>
      <c r="C333" s="230"/>
      <c r="D333" s="192" t="s">
        <v>57</v>
      </c>
      <c r="E333" s="193"/>
      <c r="F333" s="192" t="s">
        <v>58</v>
      </c>
      <c r="G333" s="193"/>
      <c r="H333" s="192" t="s">
        <v>54</v>
      </c>
      <c r="I333" s="249"/>
      <c r="M333" s="228" t="s">
        <v>56</v>
      </c>
      <c r="N333" s="229"/>
      <c r="O333" s="230"/>
      <c r="P333" s="192" t="s">
        <v>59</v>
      </c>
      <c r="Q333" s="193"/>
      <c r="R333" s="192" t="s">
        <v>58</v>
      </c>
      <c r="S333" s="193"/>
      <c r="T333" s="192" t="s">
        <v>54</v>
      </c>
      <c r="U333" s="249"/>
    </row>
    <row r="334" spans="1:25" x14ac:dyDescent="0.25">
      <c r="A334" s="231"/>
      <c r="B334" s="232"/>
      <c r="C334" s="233"/>
      <c r="D334" s="194"/>
      <c r="E334" s="195"/>
      <c r="F334" s="194"/>
      <c r="G334" s="195"/>
      <c r="H334" s="194"/>
      <c r="I334" s="250"/>
      <c r="M334" s="231"/>
      <c r="N334" s="232"/>
      <c r="O334" s="233"/>
      <c r="P334" s="194"/>
      <c r="Q334" s="195"/>
      <c r="R334" s="194"/>
      <c r="S334" s="195"/>
      <c r="T334" s="194"/>
      <c r="U334" s="250"/>
    </row>
    <row r="335" spans="1:25" x14ac:dyDescent="0.25">
      <c r="A335" s="119" t="str">
        <f>Arkusz4!B2</f>
        <v>NIEMCY</v>
      </c>
      <c r="B335" s="120"/>
      <c r="C335" s="120"/>
      <c r="D335" s="121">
        <f>Arkusz4!C2</f>
        <v>971</v>
      </c>
      <c r="E335" s="121"/>
      <c r="F335" s="121">
        <f>Arkusz4!D2</f>
        <v>894</v>
      </c>
      <c r="G335" s="121"/>
      <c r="H335" s="121">
        <f>Arkusz4!E2</f>
        <v>157</v>
      </c>
      <c r="I335" s="121"/>
      <c r="M335" s="119" t="str">
        <f>Arkusz5!B2</f>
        <v>NIEMCY</v>
      </c>
      <c r="N335" s="120"/>
      <c r="O335" s="120"/>
      <c r="P335" s="121">
        <f>Arkusz5!C2</f>
        <v>40</v>
      </c>
      <c r="Q335" s="121"/>
      <c r="R335" s="121">
        <f>Arkusz5!D2</f>
        <v>34</v>
      </c>
      <c r="S335" s="121"/>
      <c r="T335" s="121">
        <f>Arkusz5!E2</f>
        <v>17</v>
      </c>
      <c r="U335" s="202"/>
    </row>
    <row r="336" spans="1:25" x14ac:dyDescent="0.25">
      <c r="A336" s="133" t="str">
        <f>Arkusz4!B3</f>
        <v>FRANCJA</v>
      </c>
      <c r="B336" s="134"/>
      <c r="C336" s="134"/>
      <c r="D336" s="118">
        <f>Arkusz4!C3</f>
        <v>321</v>
      </c>
      <c r="E336" s="118"/>
      <c r="F336" s="118">
        <f>Arkusz4!D3</f>
        <v>288</v>
      </c>
      <c r="G336" s="118"/>
      <c r="H336" s="118">
        <f>Arkusz4!E3</f>
        <v>5</v>
      </c>
      <c r="I336" s="118"/>
      <c r="M336" s="133" t="str">
        <f>Arkusz5!B3</f>
        <v>WŁOCHY</v>
      </c>
      <c r="N336" s="134"/>
      <c r="O336" s="134"/>
      <c r="P336" s="118">
        <f>Arkusz5!C3</f>
        <v>9</v>
      </c>
      <c r="Q336" s="118"/>
      <c r="R336" s="118">
        <f>Arkusz5!D3</f>
        <v>6</v>
      </c>
      <c r="S336" s="118"/>
      <c r="T336" s="118">
        <f>Arkusz5!E3</f>
        <v>0</v>
      </c>
      <c r="U336" s="203"/>
    </row>
    <row r="337" spans="1:26" x14ac:dyDescent="0.25">
      <c r="A337" s="119" t="str">
        <f>Arkusz4!B4</f>
        <v>BELGIA</v>
      </c>
      <c r="B337" s="120"/>
      <c r="C337" s="120"/>
      <c r="D337" s="121">
        <f>Arkusz4!C4</f>
        <v>122</v>
      </c>
      <c r="E337" s="121"/>
      <c r="F337" s="121">
        <f>Arkusz4!D4</f>
        <v>115</v>
      </c>
      <c r="G337" s="121"/>
      <c r="H337" s="121">
        <f>Arkusz4!E4</f>
        <v>4</v>
      </c>
      <c r="I337" s="121"/>
      <c r="M337" s="119" t="str">
        <f>Arkusz5!B4</f>
        <v>LITWA</v>
      </c>
      <c r="N337" s="120"/>
      <c r="O337" s="120"/>
      <c r="P337" s="121">
        <f>Arkusz5!C4</f>
        <v>8</v>
      </c>
      <c r="Q337" s="121"/>
      <c r="R337" s="121">
        <f>Arkusz5!D4</f>
        <v>8</v>
      </c>
      <c r="S337" s="121"/>
      <c r="T337" s="121">
        <f>Arkusz5!E4</f>
        <v>2</v>
      </c>
      <c r="U337" s="202"/>
    </row>
    <row r="338" spans="1:26" x14ac:dyDescent="0.25">
      <c r="A338" s="133" t="str">
        <f>Arkusz4!B5</f>
        <v>NORWEGIA</v>
      </c>
      <c r="B338" s="134"/>
      <c r="C338" s="134"/>
      <c r="D338" s="118">
        <f>Arkusz4!C5</f>
        <v>96</v>
      </c>
      <c r="E338" s="118"/>
      <c r="F338" s="118">
        <f>Arkusz4!D5</f>
        <v>90</v>
      </c>
      <c r="G338" s="118"/>
      <c r="H338" s="118">
        <f>Arkusz4!E5</f>
        <v>37</v>
      </c>
      <c r="I338" s="118"/>
      <c r="M338" s="133" t="str">
        <f>Arkusz5!B5</f>
        <v>BUŁGARIA</v>
      </c>
      <c r="N338" s="134"/>
      <c r="O338" s="134"/>
      <c r="P338" s="118">
        <f>Arkusz5!C5</f>
        <v>6</v>
      </c>
      <c r="Q338" s="118"/>
      <c r="R338" s="118">
        <f>Arkusz5!D5</f>
        <v>3</v>
      </c>
      <c r="S338" s="118"/>
      <c r="T338" s="118">
        <f>Arkusz5!E5</f>
        <v>0</v>
      </c>
      <c r="U338" s="203"/>
    </row>
    <row r="339" spans="1:26" x14ac:dyDescent="0.25">
      <c r="A339" s="119" t="str">
        <f>Arkusz4!B6</f>
        <v>NIDERLANDY</v>
      </c>
      <c r="B339" s="120"/>
      <c r="C339" s="120"/>
      <c r="D339" s="121">
        <f>Arkusz4!C6</f>
        <v>91</v>
      </c>
      <c r="E339" s="121"/>
      <c r="F339" s="121">
        <f>Arkusz4!D6</f>
        <v>93</v>
      </c>
      <c r="G339" s="121"/>
      <c r="H339" s="121">
        <f>Arkusz4!E6</f>
        <v>4</v>
      </c>
      <c r="I339" s="121"/>
      <c r="M339" s="119" t="str">
        <f>Arkusz5!B6</f>
        <v>FRANCJA</v>
      </c>
      <c r="N339" s="120"/>
      <c r="O339" s="120"/>
      <c r="P339" s="121">
        <f>Arkusz5!C6</f>
        <v>6</v>
      </c>
      <c r="Q339" s="121"/>
      <c r="R339" s="121">
        <f>Arkusz5!D6</f>
        <v>2</v>
      </c>
      <c r="S339" s="121"/>
      <c r="T339" s="121">
        <f>Arkusz5!E6</f>
        <v>1</v>
      </c>
      <c r="U339" s="202"/>
    </row>
    <row r="340" spans="1:26" ht="15.75" thickBot="1" x14ac:dyDescent="0.3">
      <c r="A340" s="211" t="str">
        <f>Arkusz4!B7</f>
        <v>Pozostałe</v>
      </c>
      <c r="B340" s="212"/>
      <c r="C340" s="212"/>
      <c r="D340" s="129">
        <f>Arkusz4!C7</f>
        <v>293</v>
      </c>
      <c r="E340" s="129"/>
      <c r="F340" s="129">
        <f>Arkusz4!D7</f>
        <v>266</v>
      </c>
      <c r="G340" s="129"/>
      <c r="H340" s="129">
        <f>Arkusz4!E7</f>
        <v>76</v>
      </c>
      <c r="I340" s="129"/>
      <c r="M340" s="211" t="str">
        <f>Arkusz5!B7</f>
        <v>Pozostałe</v>
      </c>
      <c r="N340" s="212"/>
      <c r="O340" s="212"/>
      <c r="P340" s="129">
        <f>Arkusz5!C7</f>
        <v>31</v>
      </c>
      <c r="Q340" s="129"/>
      <c r="R340" s="129">
        <f>Arkusz5!D7</f>
        <v>19</v>
      </c>
      <c r="S340" s="129"/>
      <c r="T340" s="129">
        <f>Arkusz5!E7</f>
        <v>13</v>
      </c>
      <c r="U340" s="132"/>
    </row>
    <row r="341" spans="1:26" ht="15.75" thickBot="1" x14ac:dyDescent="0.3">
      <c r="A341" s="213" t="s">
        <v>69</v>
      </c>
      <c r="B341" s="214"/>
      <c r="C341" s="214"/>
      <c r="D341" s="207">
        <f>SUM(D335:E340)</f>
        <v>1894</v>
      </c>
      <c r="E341" s="207"/>
      <c r="F341" s="207">
        <f>SUM(F335:G340)</f>
        <v>1746</v>
      </c>
      <c r="G341" s="207"/>
      <c r="H341" s="207">
        <f>SUM(H335:I340)</f>
        <v>283</v>
      </c>
      <c r="I341" s="208"/>
      <c r="M341" s="213" t="s">
        <v>69</v>
      </c>
      <c r="N341" s="214"/>
      <c r="O341" s="214"/>
      <c r="P341" s="207">
        <f>SUM(P335:Q340)</f>
        <v>100</v>
      </c>
      <c r="Q341" s="207"/>
      <c r="R341" s="207">
        <f t="shared" ref="R341" si="11">SUM(R335:S340)</f>
        <v>72</v>
      </c>
      <c r="S341" s="207"/>
      <c r="T341" s="207">
        <f>SUM(T335:U340)</f>
        <v>33</v>
      </c>
      <c r="U341" s="208"/>
    </row>
    <row r="343" spans="1:26" x14ac:dyDescent="0.25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</row>
    <row r="344" spans="1:26" x14ac:dyDescent="0.25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</row>
    <row r="345" spans="1:26" x14ac:dyDescent="0.25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</row>
    <row r="346" spans="1:26" x14ac:dyDescent="0.25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</row>
    <row r="347" spans="1:26" x14ac:dyDescent="0.25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</row>
    <row r="349" spans="1:26" x14ac:dyDescent="0.25">
      <c r="A349" s="201" t="s">
        <v>68</v>
      </c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</row>
    <row r="350" spans="1:26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</row>
    <row r="351" spans="1:26" x14ac:dyDescent="0.25">
      <c r="A351" s="131" t="s">
        <v>146</v>
      </c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</row>
    <row r="352" spans="1:26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1:21" ht="15.75" thickBot="1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1:21" x14ac:dyDescent="0.25">
      <c r="C354" s="124" t="s">
        <v>0</v>
      </c>
      <c r="D354" s="125"/>
      <c r="E354" s="125"/>
      <c r="F354" s="125"/>
      <c r="G354" s="209" t="str">
        <f>CONCATENATE(Arkusz18!A2," - ",Arkusz18!B2," r.")</f>
        <v>01.05.2023 - 31.05.2023 r.</v>
      </c>
      <c r="H354" s="209"/>
      <c r="I354" s="209"/>
      <c r="J354" s="209"/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10"/>
    </row>
    <row r="355" spans="1:21" ht="73.5" customHeight="1" x14ac:dyDescent="0.25">
      <c r="C355" s="190"/>
      <c r="D355" s="191"/>
      <c r="E355" s="191"/>
      <c r="F355" s="191"/>
      <c r="G355" s="94" t="s">
        <v>60</v>
      </c>
      <c r="H355" s="95"/>
      <c r="I355" s="96"/>
      <c r="J355" s="94" t="s">
        <v>61</v>
      </c>
      <c r="K355" s="95"/>
      <c r="L355" s="96"/>
      <c r="M355" s="94" t="s">
        <v>62</v>
      </c>
      <c r="N355" s="95"/>
      <c r="O355" s="96"/>
      <c r="P355" s="94" t="s">
        <v>71</v>
      </c>
      <c r="Q355" s="95"/>
      <c r="R355" s="96"/>
      <c r="S355" s="94" t="s">
        <v>63</v>
      </c>
      <c r="T355" s="95"/>
      <c r="U355" s="206"/>
    </row>
    <row r="356" spans="1:21" x14ac:dyDescent="0.25">
      <c r="C356" s="185" t="str">
        <f>Arkusz6!B2</f>
        <v>BIAŁORUŚ</v>
      </c>
      <c r="D356" s="186"/>
      <c r="E356" s="186"/>
      <c r="F356" s="186"/>
      <c r="G356" s="109">
        <f>Arkusz6!C2</f>
        <v>21</v>
      </c>
      <c r="H356" s="109"/>
      <c r="I356" s="109"/>
      <c r="J356" s="109">
        <f>Arkusz6!D2</f>
        <v>272</v>
      </c>
      <c r="K356" s="109"/>
      <c r="L356" s="109"/>
      <c r="M356" s="109">
        <f>Arkusz6!E2</f>
        <v>0</v>
      </c>
      <c r="N356" s="109"/>
      <c r="O356" s="109"/>
      <c r="P356" s="109">
        <f>Arkusz6!F2</f>
        <v>5</v>
      </c>
      <c r="Q356" s="109"/>
      <c r="R356" s="109"/>
      <c r="S356" s="109">
        <f>Arkusz6!G2</f>
        <v>4</v>
      </c>
      <c r="T356" s="109"/>
      <c r="U356" s="109"/>
    </row>
    <row r="357" spans="1:21" x14ac:dyDescent="0.25">
      <c r="C357" s="135" t="str">
        <f>Arkusz6!B3</f>
        <v>UKRAINA</v>
      </c>
      <c r="D357" s="136"/>
      <c r="E357" s="136"/>
      <c r="F357" s="136"/>
      <c r="G357" s="105">
        <f>Arkusz6!C3</f>
        <v>11</v>
      </c>
      <c r="H357" s="105"/>
      <c r="I357" s="105"/>
      <c r="J357" s="105">
        <f>Arkusz6!D3</f>
        <v>119</v>
      </c>
      <c r="K357" s="105"/>
      <c r="L357" s="105"/>
      <c r="M357" s="105">
        <f>Arkusz6!E3</f>
        <v>0</v>
      </c>
      <c r="N357" s="105"/>
      <c r="O357" s="105"/>
      <c r="P357" s="105">
        <f>Arkusz6!F3</f>
        <v>11</v>
      </c>
      <c r="Q357" s="105"/>
      <c r="R357" s="105"/>
      <c r="S357" s="105">
        <f>Arkusz6!G3</f>
        <v>13</v>
      </c>
      <c r="T357" s="105"/>
      <c r="U357" s="105"/>
    </row>
    <row r="358" spans="1:21" x14ac:dyDescent="0.25">
      <c r="C358" s="185" t="str">
        <f>Arkusz6!B4</f>
        <v>ROSJA</v>
      </c>
      <c r="D358" s="186"/>
      <c r="E358" s="186"/>
      <c r="F358" s="186"/>
      <c r="G358" s="109">
        <f>Arkusz6!C4</f>
        <v>13</v>
      </c>
      <c r="H358" s="109"/>
      <c r="I358" s="109"/>
      <c r="J358" s="109">
        <f>Arkusz6!D4</f>
        <v>6</v>
      </c>
      <c r="K358" s="109"/>
      <c r="L358" s="109"/>
      <c r="M358" s="109">
        <f>Arkusz6!E4</f>
        <v>6</v>
      </c>
      <c r="N358" s="109"/>
      <c r="O358" s="109"/>
      <c r="P358" s="109">
        <f>Arkusz6!F4</f>
        <v>56</v>
      </c>
      <c r="Q358" s="109"/>
      <c r="R358" s="109"/>
      <c r="S358" s="109">
        <f>Arkusz6!G4</f>
        <v>45</v>
      </c>
      <c r="T358" s="109"/>
      <c r="U358" s="109"/>
    </row>
    <row r="359" spans="1:21" x14ac:dyDescent="0.25">
      <c r="C359" s="135" t="str">
        <f>Arkusz6!B5</f>
        <v>EGIPT</v>
      </c>
      <c r="D359" s="136"/>
      <c r="E359" s="136"/>
      <c r="F359" s="136"/>
      <c r="G359" s="105">
        <f>Arkusz6!C5</f>
        <v>0</v>
      </c>
      <c r="H359" s="105"/>
      <c r="I359" s="105"/>
      <c r="J359" s="105">
        <f>Arkusz6!D5</f>
        <v>0</v>
      </c>
      <c r="K359" s="105"/>
      <c r="L359" s="105"/>
      <c r="M359" s="105">
        <f>Arkusz6!E5</f>
        <v>0</v>
      </c>
      <c r="N359" s="105"/>
      <c r="O359" s="105"/>
      <c r="P359" s="105">
        <f>Arkusz6!F5</f>
        <v>20</v>
      </c>
      <c r="Q359" s="105"/>
      <c r="R359" s="105"/>
      <c r="S359" s="105">
        <f>Arkusz6!G5</f>
        <v>18</v>
      </c>
      <c r="T359" s="105"/>
      <c r="U359" s="105"/>
    </row>
    <row r="360" spans="1:21" x14ac:dyDescent="0.25">
      <c r="C360" s="185" t="str">
        <f>Arkusz6!B6</f>
        <v>AFGANISTAN</v>
      </c>
      <c r="D360" s="186"/>
      <c r="E360" s="186"/>
      <c r="F360" s="186"/>
      <c r="G360" s="109">
        <f>Arkusz6!C6</f>
        <v>17</v>
      </c>
      <c r="H360" s="109"/>
      <c r="I360" s="109"/>
      <c r="J360" s="109">
        <f>Arkusz6!D6</f>
        <v>1</v>
      </c>
      <c r="K360" s="109"/>
      <c r="L360" s="109"/>
      <c r="M360" s="109">
        <f>Arkusz6!E6</f>
        <v>0</v>
      </c>
      <c r="N360" s="109"/>
      <c r="O360" s="109"/>
      <c r="P360" s="109">
        <f>Arkusz6!F6</f>
        <v>0</v>
      </c>
      <c r="Q360" s="109"/>
      <c r="R360" s="109"/>
      <c r="S360" s="109">
        <f>Arkusz6!G6</f>
        <v>12</v>
      </c>
      <c r="T360" s="109"/>
      <c r="U360" s="109"/>
    </row>
    <row r="361" spans="1:21" ht="15.75" thickBot="1" x14ac:dyDescent="0.3">
      <c r="C361" s="204" t="str">
        <f>Arkusz6!B7</f>
        <v>Pozostałe</v>
      </c>
      <c r="D361" s="205"/>
      <c r="E361" s="205"/>
      <c r="F361" s="205"/>
      <c r="G361" s="108">
        <f>Arkusz6!C7</f>
        <v>20</v>
      </c>
      <c r="H361" s="108"/>
      <c r="I361" s="108"/>
      <c r="J361" s="108">
        <f>Arkusz6!D7</f>
        <v>6</v>
      </c>
      <c r="K361" s="108"/>
      <c r="L361" s="108"/>
      <c r="M361" s="108">
        <f>Arkusz6!E7</f>
        <v>0</v>
      </c>
      <c r="N361" s="108"/>
      <c r="O361" s="108"/>
      <c r="P361" s="108">
        <f>Arkusz6!F7</f>
        <v>30</v>
      </c>
      <c r="Q361" s="108"/>
      <c r="R361" s="108"/>
      <c r="S361" s="108">
        <f>Arkusz6!G7</f>
        <v>85</v>
      </c>
      <c r="T361" s="108"/>
      <c r="U361" s="108"/>
    </row>
    <row r="362" spans="1:21" ht="15.75" thickBot="1" x14ac:dyDescent="0.3">
      <c r="C362" s="188" t="s">
        <v>1</v>
      </c>
      <c r="D362" s="189"/>
      <c r="E362" s="189"/>
      <c r="F362" s="189"/>
      <c r="G362" s="92">
        <f>SUM(G356:I361)</f>
        <v>82</v>
      </c>
      <c r="H362" s="92"/>
      <c r="I362" s="92"/>
      <c r="J362" s="92">
        <f t="shared" ref="J362" si="12">SUM(J356:L361)</f>
        <v>404</v>
      </c>
      <c r="K362" s="92"/>
      <c r="L362" s="92"/>
      <c r="M362" s="92">
        <f t="shared" ref="M362" si="13">SUM(M356:O361)</f>
        <v>6</v>
      </c>
      <c r="N362" s="92"/>
      <c r="O362" s="92"/>
      <c r="P362" s="92">
        <f t="shared" ref="P362" si="14">SUM(P356:R361)</f>
        <v>122</v>
      </c>
      <c r="Q362" s="92"/>
      <c r="R362" s="92"/>
      <c r="S362" s="92">
        <f>SUM(S356:U361)</f>
        <v>177</v>
      </c>
      <c r="T362" s="92"/>
      <c r="U362" s="93"/>
    </row>
    <row r="365" spans="1:21" ht="15.75" thickBot="1" x14ac:dyDescent="0.3"/>
    <row r="366" spans="1:21" x14ac:dyDescent="0.25">
      <c r="C366" s="124" t="s">
        <v>0</v>
      </c>
      <c r="D366" s="125"/>
      <c r="E366" s="125"/>
      <c r="F366" s="125"/>
      <c r="G366" s="209" t="str">
        <f>CONCATENATE(Arkusz18!C2," - ",Arkusz18!B2," r.")</f>
        <v>01.01.2023 - 31.05.2023 r.</v>
      </c>
      <c r="H366" s="209"/>
      <c r="I366" s="209"/>
      <c r="J366" s="209"/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10"/>
    </row>
    <row r="367" spans="1:21" ht="71.25" customHeight="1" x14ac:dyDescent="0.25">
      <c r="C367" s="190"/>
      <c r="D367" s="191"/>
      <c r="E367" s="191"/>
      <c r="F367" s="191"/>
      <c r="G367" s="94" t="s">
        <v>60</v>
      </c>
      <c r="H367" s="95"/>
      <c r="I367" s="96"/>
      <c r="J367" s="94" t="s">
        <v>61</v>
      </c>
      <c r="K367" s="95"/>
      <c r="L367" s="96"/>
      <c r="M367" s="94" t="s">
        <v>62</v>
      </c>
      <c r="N367" s="95"/>
      <c r="O367" s="96"/>
      <c r="P367" s="94" t="s">
        <v>71</v>
      </c>
      <c r="Q367" s="95"/>
      <c r="R367" s="96"/>
      <c r="S367" s="94" t="s">
        <v>63</v>
      </c>
      <c r="T367" s="95"/>
      <c r="U367" s="206"/>
    </row>
    <row r="368" spans="1:21" x14ac:dyDescent="0.25">
      <c r="C368" s="185" t="str">
        <f>Arkusz7!B2</f>
        <v>BIAŁORUŚ</v>
      </c>
      <c r="D368" s="186"/>
      <c r="E368" s="186"/>
      <c r="F368" s="186"/>
      <c r="G368" s="109">
        <f>Arkusz7!C2</f>
        <v>77</v>
      </c>
      <c r="H368" s="109"/>
      <c r="I368" s="109"/>
      <c r="J368" s="109">
        <f>Arkusz7!D2</f>
        <v>1041</v>
      </c>
      <c r="K368" s="109"/>
      <c r="L368" s="109"/>
      <c r="M368" s="109">
        <f>Arkusz7!E2</f>
        <v>0</v>
      </c>
      <c r="N368" s="109"/>
      <c r="O368" s="109"/>
      <c r="P368" s="109">
        <f>Arkusz7!F2</f>
        <v>18</v>
      </c>
      <c r="Q368" s="109"/>
      <c r="R368" s="109"/>
      <c r="S368" s="109">
        <f>Arkusz7!G2</f>
        <v>24</v>
      </c>
      <c r="T368" s="109"/>
      <c r="U368" s="109"/>
    </row>
    <row r="369" spans="1:25" x14ac:dyDescent="0.25">
      <c r="C369" s="135" t="str">
        <f>Arkusz7!B3</f>
        <v>ROSJA</v>
      </c>
      <c r="D369" s="136"/>
      <c r="E369" s="136"/>
      <c r="F369" s="136"/>
      <c r="G369" s="105">
        <f>Arkusz7!C3</f>
        <v>37</v>
      </c>
      <c r="H369" s="105"/>
      <c r="I369" s="105"/>
      <c r="J369" s="105">
        <f>Arkusz7!D3</f>
        <v>33</v>
      </c>
      <c r="K369" s="105"/>
      <c r="L369" s="105"/>
      <c r="M369" s="105">
        <f>Arkusz7!E3</f>
        <v>6</v>
      </c>
      <c r="N369" s="105"/>
      <c r="O369" s="105"/>
      <c r="P369" s="105">
        <f>Arkusz7!F3</f>
        <v>423</v>
      </c>
      <c r="Q369" s="105"/>
      <c r="R369" s="105"/>
      <c r="S369" s="105">
        <f>Arkusz7!G3</f>
        <v>445</v>
      </c>
      <c r="T369" s="105"/>
      <c r="U369" s="105"/>
    </row>
    <row r="370" spans="1:25" x14ac:dyDescent="0.25">
      <c r="C370" s="185" t="str">
        <f>Arkusz7!B4</f>
        <v>UKRAINA</v>
      </c>
      <c r="D370" s="186"/>
      <c r="E370" s="186"/>
      <c r="F370" s="186"/>
      <c r="G370" s="109">
        <f>Arkusz7!C4</f>
        <v>15</v>
      </c>
      <c r="H370" s="109"/>
      <c r="I370" s="109"/>
      <c r="J370" s="109">
        <f>Arkusz7!D4</f>
        <v>564</v>
      </c>
      <c r="K370" s="109"/>
      <c r="L370" s="109"/>
      <c r="M370" s="109">
        <f>Arkusz7!E4</f>
        <v>0</v>
      </c>
      <c r="N370" s="109"/>
      <c r="O370" s="109"/>
      <c r="P370" s="109">
        <f>Arkusz7!F4</f>
        <v>51</v>
      </c>
      <c r="Q370" s="109"/>
      <c r="R370" s="109"/>
      <c r="S370" s="109">
        <f>Arkusz7!G4</f>
        <v>98</v>
      </c>
      <c r="T370" s="109"/>
      <c r="U370" s="109"/>
    </row>
    <row r="371" spans="1:25" x14ac:dyDescent="0.25">
      <c r="C371" s="135" t="str">
        <f>Arkusz7!B5</f>
        <v>AFGANISTAN</v>
      </c>
      <c r="D371" s="136"/>
      <c r="E371" s="136"/>
      <c r="F371" s="136"/>
      <c r="G371" s="105">
        <f>Arkusz7!C5</f>
        <v>87</v>
      </c>
      <c r="H371" s="105"/>
      <c r="I371" s="105"/>
      <c r="J371" s="105">
        <f>Arkusz7!D5</f>
        <v>33</v>
      </c>
      <c r="K371" s="105"/>
      <c r="L371" s="105"/>
      <c r="M371" s="105">
        <f>Arkusz7!E5</f>
        <v>0</v>
      </c>
      <c r="N371" s="105"/>
      <c r="O371" s="105"/>
      <c r="P371" s="105">
        <f>Arkusz7!F5</f>
        <v>0</v>
      </c>
      <c r="Q371" s="105"/>
      <c r="R371" s="105"/>
      <c r="S371" s="105">
        <f>Arkusz7!G5</f>
        <v>107</v>
      </c>
      <c r="T371" s="105"/>
      <c r="U371" s="105"/>
    </row>
    <row r="372" spans="1:25" x14ac:dyDescent="0.25">
      <c r="C372" s="185" t="str">
        <f>Arkusz7!B6</f>
        <v>EGIPT</v>
      </c>
      <c r="D372" s="186"/>
      <c r="E372" s="186"/>
      <c r="F372" s="186"/>
      <c r="G372" s="109">
        <f>Arkusz7!C6</f>
        <v>0</v>
      </c>
      <c r="H372" s="109"/>
      <c r="I372" s="109"/>
      <c r="J372" s="109">
        <f>Arkusz7!D6</f>
        <v>0</v>
      </c>
      <c r="K372" s="109"/>
      <c r="L372" s="109"/>
      <c r="M372" s="109">
        <f>Arkusz7!E6</f>
        <v>0</v>
      </c>
      <c r="N372" s="109"/>
      <c r="O372" s="109"/>
      <c r="P372" s="109">
        <f>Arkusz7!F6</f>
        <v>84</v>
      </c>
      <c r="Q372" s="109"/>
      <c r="R372" s="109"/>
      <c r="S372" s="109">
        <f>Arkusz7!G6</f>
        <v>109</v>
      </c>
      <c r="T372" s="109"/>
      <c r="U372" s="109"/>
    </row>
    <row r="373" spans="1:25" ht="15.75" thickBot="1" x14ac:dyDescent="0.3">
      <c r="C373" s="204" t="str">
        <f>Arkusz7!B7</f>
        <v>Pozostałe</v>
      </c>
      <c r="D373" s="205"/>
      <c r="E373" s="205"/>
      <c r="F373" s="205"/>
      <c r="G373" s="108">
        <f>Arkusz7!C7</f>
        <v>69</v>
      </c>
      <c r="H373" s="108"/>
      <c r="I373" s="108"/>
      <c r="J373" s="108">
        <f>Arkusz7!D7</f>
        <v>35</v>
      </c>
      <c r="K373" s="108"/>
      <c r="L373" s="108"/>
      <c r="M373" s="108">
        <f>Arkusz7!E7</f>
        <v>0</v>
      </c>
      <c r="N373" s="108"/>
      <c r="O373" s="108"/>
      <c r="P373" s="108">
        <f>Arkusz7!F7</f>
        <v>348</v>
      </c>
      <c r="Q373" s="108"/>
      <c r="R373" s="108"/>
      <c r="S373" s="108">
        <f>Arkusz7!G7</f>
        <v>412</v>
      </c>
      <c r="T373" s="108"/>
      <c r="U373" s="108"/>
    </row>
    <row r="374" spans="1:25" ht="15.75" thickBot="1" x14ac:dyDescent="0.3">
      <c r="C374" s="188" t="s">
        <v>1</v>
      </c>
      <c r="D374" s="189"/>
      <c r="E374" s="189"/>
      <c r="F374" s="189"/>
      <c r="G374" s="92">
        <f>SUM(G368:I373)</f>
        <v>285</v>
      </c>
      <c r="H374" s="92"/>
      <c r="I374" s="92"/>
      <c r="J374" s="92">
        <f t="shared" ref="J374" si="15">SUM(J368:L373)</f>
        <v>1706</v>
      </c>
      <c r="K374" s="92"/>
      <c r="L374" s="92"/>
      <c r="M374" s="92">
        <f t="shared" ref="M374" si="16">SUM(M368:O373)</f>
        <v>6</v>
      </c>
      <c r="N374" s="92"/>
      <c r="O374" s="92"/>
      <c r="P374" s="92">
        <f t="shared" ref="P374" si="17">SUM(P368:R373)</f>
        <v>924</v>
      </c>
      <c r="Q374" s="92"/>
      <c r="R374" s="92"/>
      <c r="S374" s="92">
        <f>SUM(S368:U373)</f>
        <v>1195</v>
      </c>
      <c r="T374" s="92"/>
      <c r="U374" s="93"/>
    </row>
    <row r="377" spans="1:25" x14ac:dyDescent="0.25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</row>
    <row r="378" spans="1:25" x14ac:dyDescent="0.25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</row>
    <row r="379" spans="1:25" x14ac:dyDescent="0.25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</row>
    <row r="380" spans="1:25" x14ac:dyDescent="0.25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</row>
    <row r="381" spans="1:25" x14ac:dyDescent="0.25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</row>
    <row r="382" spans="1:25" x14ac:dyDescent="0.25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</row>
    <row r="383" spans="1:25" x14ac:dyDescent="0.25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</row>
    <row r="384" spans="1:25" x14ac:dyDescent="0.25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</row>
    <row r="385" spans="1:25" x14ac:dyDescent="0.25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</row>
    <row r="388" spans="1:25" x14ac:dyDescent="0.25">
      <c r="A388" s="131" t="s">
        <v>147</v>
      </c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</row>
    <row r="389" spans="1:25" x14ac:dyDescent="0.25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</row>
    <row r="390" spans="1:25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1:25" ht="15.75" thickBot="1" x14ac:dyDescent="0.3"/>
    <row r="392" spans="1:25" ht="30" customHeight="1" x14ac:dyDescent="0.25">
      <c r="B392" s="124" t="s">
        <v>9</v>
      </c>
      <c r="C392" s="125"/>
      <c r="D392" s="125"/>
      <c r="E392" s="125"/>
      <c r="F392" s="125"/>
      <c r="G392" s="125"/>
      <c r="H392" s="125"/>
      <c r="I392" s="125"/>
      <c r="J392" s="252" t="str">
        <f>Arkusz8!C6</f>
        <v>27.04.2023 - 03.05.2023</v>
      </c>
      <c r="K392" s="252"/>
      <c r="L392" s="252"/>
      <c r="M392" s="252" t="str">
        <f>Arkusz8!C10</f>
        <v>04.05.2023 - 10.05.2023</v>
      </c>
      <c r="N392" s="252"/>
      <c r="O392" s="252"/>
      <c r="P392" s="252" t="str">
        <f>Arkusz8!C9</f>
        <v>11.05.2023 - 17.05.2023</v>
      </c>
      <c r="Q392" s="252"/>
      <c r="R392" s="252"/>
      <c r="S392" s="252" t="str">
        <f>Arkusz8!C8</f>
        <v>18.05.2023 - 24.05.2023</v>
      </c>
      <c r="T392" s="252"/>
      <c r="U392" s="252"/>
      <c r="V392" s="252" t="str">
        <f>Arkusz8!C7</f>
        <v>25.05.2023 - 31.05.2023</v>
      </c>
      <c r="W392" s="252"/>
      <c r="X392" s="253"/>
    </row>
    <row r="393" spans="1:25" x14ac:dyDescent="0.25">
      <c r="B393" s="122" t="s">
        <v>29</v>
      </c>
      <c r="C393" s="123"/>
      <c r="D393" s="123"/>
      <c r="E393" s="123"/>
      <c r="F393" s="123"/>
      <c r="G393" s="123"/>
      <c r="H393" s="123"/>
      <c r="I393" s="123"/>
      <c r="J393" s="187">
        <f>Arkusz8!A6</f>
        <v>668</v>
      </c>
      <c r="K393" s="187"/>
      <c r="L393" s="187"/>
      <c r="M393" s="187">
        <f>Arkusz8!A5</f>
        <v>657</v>
      </c>
      <c r="N393" s="187"/>
      <c r="O393" s="187"/>
      <c r="P393" s="187">
        <f>Arkusz8!A4</f>
        <v>650</v>
      </c>
      <c r="Q393" s="187"/>
      <c r="R393" s="187"/>
      <c r="S393" s="187">
        <f>Arkusz8!A3</f>
        <v>647</v>
      </c>
      <c r="T393" s="187"/>
      <c r="U393" s="187"/>
      <c r="V393" s="187">
        <f>Arkusz8!A2</f>
        <v>613</v>
      </c>
      <c r="W393" s="187"/>
      <c r="X393" s="187"/>
    </row>
    <row r="394" spans="1:25" x14ac:dyDescent="0.25">
      <c r="B394" s="183" t="s">
        <v>5</v>
      </c>
      <c r="C394" s="184"/>
      <c r="D394" s="184"/>
      <c r="E394" s="184"/>
      <c r="F394" s="184"/>
      <c r="G394" s="184"/>
      <c r="H394" s="184"/>
      <c r="I394" s="184"/>
      <c r="J394" s="109">
        <f>Arkusz8!A11</f>
        <v>3211</v>
      </c>
      <c r="K394" s="109"/>
      <c r="L394" s="109"/>
      <c r="M394" s="109">
        <f>Arkusz8!A10</f>
        <v>3212</v>
      </c>
      <c r="N394" s="109"/>
      <c r="O394" s="109"/>
      <c r="P394" s="109">
        <f>Arkusz8!A9</f>
        <v>3205</v>
      </c>
      <c r="Q394" s="109"/>
      <c r="R394" s="109"/>
      <c r="S394" s="109">
        <f>Arkusz8!A8</f>
        <v>3217</v>
      </c>
      <c r="T394" s="109"/>
      <c r="U394" s="109"/>
      <c r="V394" s="109">
        <f>Arkusz8!A7</f>
        <v>3208</v>
      </c>
      <c r="W394" s="109"/>
      <c r="X394" s="109"/>
    </row>
    <row r="395" spans="1:25" x14ac:dyDescent="0.25">
      <c r="B395" s="122" t="s">
        <v>6</v>
      </c>
      <c r="C395" s="123"/>
      <c r="D395" s="123"/>
      <c r="E395" s="123"/>
      <c r="F395" s="123"/>
      <c r="G395" s="123"/>
      <c r="H395" s="123"/>
      <c r="I395" s="123"/>
      <c r="J395" s="187">
        <f>Arkusz8!A16</f>
        <v>133</v>
      </c>
      <c r="K395" s="187"/>
      <c r="L395" s="187"/>
      <c r="M395" s="187">
        <f>Arkusz8!A15</f>
        <v>142</v>
      </c>
      <c r="N395" s="187"/>
      <c r="O395" s="187"/>
      <c r="P395" s="187">
        <f>Arkusz8!A14</f>
        <v>120</v>
      </c>
      <c r="Q395" s="187"/>
      <c r="R395" s="187"/>
      <c r="S395" s="187">
        <f>Arkusz8!A13</f>
        <v>122</v>
      </c>
      <c r="T395" s="187"/>
      <c r="U395" s="187"/>
      <c r="V395" s="187">
        <f>Arkusz8!A12</f>
        <v>165</v>
      </c>
      <c r="W395" s="187"/>
      <c r="X395" s="187"/>
    </row>
    <row r="396" spans="1:25" x14ac:dyDescent="0.25">
      <c r="B396" s="246" t="s">
        <v>7</v>
      </c>
      <c r="C396" s="247"/>
      <c r="D396" s="247"/>
      <c r="E396" s="247"/>
      <c r="F396" s="247"/>
      <c r="G396" s="247"/>
      <c r="H396" s="247"/>
      <c r="I396" s="247"/>
      <c r="J396" s="109">
        <f>Arkusz8!A21</f>
        <v>111</v>
      </c>
      <c r="K396" s="109"/>
      <c r="L396" s="109"/>
      <c r="M396" s="109">
        <f>Arkusz8!A20</f>
        <v>141</v>
      </c>
      <c r="N396" s="109"/>
      <c r="O396" s="109"/>
      <c r="P396" s="109">
        <f>Arkusz8!A19</f>
        <v>108</v>
      </c>
      <c r="Q396" s="109"/>
      <c r="R396" s="109"/>
      <c r="S396" s="109">
        <f>Arkusz8!A18</f>
        <v>130</v>
      </c>
      <c r="T396" s="109"/>
      <c r="U396" s="109"/>
      <c r="V396" s="109">
        <f>Arkusz8!A17</f>
        <v>96</v>
      </c>
      <c r="W396" s="109"/>
      <c r="X396" s="109"/>
    </row>
    <row r="397" spans="1:25" ht="15.75" thickBot="1" x14ac:dyDescent="0.3">
      <c r="B397" s="271" t="s">
        <v>92</v>
      </c>
      <c r="C397" s="272"/>
      <c r="D397" s="272"/>
      <c r="E397" s="272"/>
      <c r="F397" s="272"/>
      <c r="G397" s="272"/>
      <c r="H397" s="272"/>
      <c r="I397" s="272"/>
      <c r="J397" s="251">
        <f>Arkusz8!A26</f>
        <v>0</v>
      </c>
      <c r="K397" s="251"/>
      <c r="L397" s="251"/>
      <c r="M397" s="251">
        <f>Arkusz8!A25</f>
        <v>0</v>
      </c>
      <c r="N397" s="251"/>
      <c r="O397" s="251"/>
      <c r="P397" s="251">
        <f>Arkusz8!A24</f>
        <v>0</v>
      </c>
      <c r="Q397" s="251"/>
      <c r="R397" s="251"/>
      <c r="S397" s="251">
        <f>Arkusz8!A23</f>
        <v>0</v>
      </c>
      <c r="T397" s="251"/>
      <c r="U397" s="251"/>
      <c r="V397" s="251">
        <f>Arkusz8!A22</f>
        <v>0</v>
      </c>
      <c r="W397" s="251"/>
      <c r="X397" s="251"/>
    </row>
    <row r="398" spans="1:25" ht="15.75" thickBot="1" x14ac:dyDescent="0.3">
      <c r="B398" s="255" t="s">
        <v>93</v>
      </c>
      <c r="C398" s="256"/>
      <c r="D398" s="256"/>
      <c r="E398" s="256"/>
      <c r="F398" s="256"/>
      <c r="G398" s="256"/>
      <c r="H398" s="256"/>
      <c r="I398" s="256"/>
      <c r="J398" s="254">
        <f>SUM(J393,J394,J397)</f>
        <v>3879</v>
      </c>
      <c r="K398" s="254"/>
      <c r="L398" s="254"/>
      <c r="M398" s="254">
        <f>SUM(M393,M394,M397)</f>
        <v>3869</v>
      </c>
      <c r="N398" s="254"/>
      <c r="O398" s="254"/>
      <c r="P398" s="254">
        <f>SUM(P393,P394,P397)</f>
        <v>3855</v>
      </c>
      <c r="Q398" s="254"/>
      <c r="R398" s="254"/>
      <c r="S398" s="254">
        <f>SUM(S393,S394,S397)</f>
        <v>3864</v>
      </c>
      <c r="T398" s="254"/>
      <c r="U398" s="254"/>
      <c r="V398" s="254">
        <f>SUM(V393,V394,V397)</f>
        <v>3821</v>
      </c>
      <c r="W398" s="254"/>
      <c r="X398" s="270"/>
    </row>
    <row r="399" spans="1:25" x14ac:dyDescent="0.25">
      <c r="B399" s="23"/>
      <c r="C399" s="23"/>
      <c r="D399" s="23"/>
      <c r="E399" s="23"/>
      <c r="F399" s="23"/>
      <c r="G399" s="23"/>
      <c r="H399" s="23"/>
      <c r="I399" s="23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spans="1:25" x14ac:dyDescent="0.25">
      <c r="B400" s="23"/>
      <c r="C400" s="23"/>
      <c r="D400" s="23"/>
      <c r="E400" s="23"/>
      <c r="F400" s="23"/>
      <c r="G400" s="23"/>
      <c r="H400" s="23"/>
      <c r="I400" s="23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</row>
    <row r="401" spans="2:24" x14ac:dyDescent="0.25">
      <c r="B401" s="23"/>
      <c r="C401" s="23"/>
      <c r="D401" s="23"/>
      <c r="E401" s="23"/>
      <c r="F401" s="23"/>
      <c r="G401" s="23"/>
      <c r="H401" s="23"/>
      <c r="I401" s="23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</row>
    <row r="402" spans="2:24" x14ac:dyDescent="0.25">
      <c r="B402" s="23"/>
      <c r="C402" s="23"/>
      <c r="D402" s="23"/>
      <c r="E402" s="23"/>
      <c r="F402" s="23"/>
      <c r="G402" s="23"/>
      <c r="H402" s="23"/>
      <c r="I402" s="23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</row>
    <row r="403" spans="2:24" x14ac:dyDescent="0.25">
      <c r="B403" s="23"/>
      <c r="C403" s="23"/>
      <c r="D403" s="23"/>
      <c r="E403" s="23"/>
      <c r="F403" s="23"/>
      <c r="G403" s="23"/>
      <c r="H403" s="23"/>
      <c r="I403" s="23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</row>
    <row r="404" spans="2:24" x14ac:dyDescent="0.25">
      <c r="B404" s="23"/>
      <c r="C404" s="23"/>
      <c r="D404" s="23"/>
      <c r="E404" s="23"/>
      <c r="F404" s="23"/>
      <c r="G404" s="23"/>
      <c r="H404" s="23"/>
      <c r="I404" s="23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</row>
    <row r="419" spans="1:2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5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</row>
    <row r="423" spans="1:25" x14ac:dyDescent="0.25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</row>
    <row r="424" spans="1:25" x14ac:dyDescent="0.25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</row>
    <row r="425" spans="1:25" x14ac:dyDescent="0.25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</row>
    <row r="426" spans="1:25" x14ac:dyDescent="0.25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</row>
    <row r="429" spans="1:25" x14ac:dyDescent="0.25">
      <c r="A429" s="41" t="s">
        <v>48</v>
      </c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R429" s="42"/>
      <c r="S429" s="42"/>
      <c r="T429" s="42"/>
    </row>
    <row r="430" spans="1:25" x14ac:dyDescent="0.25">
      <c r="P430" s="43"/>
      <c r="Q430" s="43"/>
      <c r="R430" s="42"/>
      <c r="S430" s="42"/>
      <c r="T430" s="42"/>
      <c r="U430" s="43"/>
    </row>
    <row r="431" spans="1:25" x14ac:dyDescent="0.25"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5" x14ac:dyDescent="0.25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</row>
    <row r="433" spans="1:25" x14ac:dyDescent="0.25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</row>
    <row r="434" spans="1:25" x14ac:dyDescent="0.25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</row>
    <row r="435" spans="1:25" x14ac:dyDescent="0.25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</row>
    <row r="436" spans="1:25" x14ac:dyDescent="0.25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</row>
    <row r="437" spans="1:25" x14ac:dyDescent="0.25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</row>
    <row r="438" spans="1:25" x14ac:dyDescent="0.25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</row>
    <row r="439" spans="1:25" x14ac:dyDescent="0.25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</row>
    <row r="440" spans="1:25" x14ac:dyDescent="0.25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</row>
    <row r="441" spans="1:25" x14ac:dyDescent="0.25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</row>
    <row r="442" spans="1:25" x14ac:dyDescent="0.25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</row>
    <row r="443" spans="1:25" x14ac:dyDescent="0.25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</row>
    <row r="444" spans="1:25" x14ac:dyDescent="0.25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</row>
    <row r="445" spans="1:25" x14ac:dyDescent="0.25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</row>
    <row r="446" spans="1:25" x14ac:dyDescent="0.25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</row>
    <row r="447" spans="1:25" x14ac:dyDescent="0.25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</row>
    <row r="448" spans="1:25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</row>
    <row r="449" spans="1:24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</row>
    <row r="450" spans="1:24" x14ac:dyDescent="0.25">
      <c r="P450" s="45"/>
      <c r="Q450" s="45"/>
      <c r="R450" s="44"/>
      <c r="S450" s="44"/>
      <c r="T450" s="44"/>
      <c r="U450" s="45"/>
    </row>
    <row r="451" spans="1:24" x14ac:dyDescent="0.25">
      <c r="A451" s="46" t="s">
        <v>169</v>
      </c>
      <c r="B451" s="46"/>
      <c r="C451" s="46"/>
      <c r="D451" s="46"/>
      <c r="E451" s="46"/>
      <c r="F451" s="46"/>
      <c r="G451" s="46"/>
      <c r="H451" s="46"/>
      <c r="I451" s="46"/>
      <c r="N451" s="45"/>
      <c r="O451" s="45"/>
      <c r="P451" s="47"/>
      <c r="Q451" s="47"/>
      <c r="R451" s="44"/>
      <c r="S451" s="44"/>
      <c r="T451" s="44"/>
    </row>
    <row r="452" spans="1:24" x14ac:dyDescent="0.25">
      <c r="M452" s="48"/>
      <c r="N452" s="48"/>
      <c r="R452" s="44"/>
      <c r="S452" s="44"/>
      <c r="T452" s="44"/>
    </row>
    <row r="453" spans="1:24" x14ac:dyDescent="0.25">
      <c r="R453" s="44"/>
      <c r="S453" s="44"/>
      <c r="T453" s="44"/>
    </row>
    <row r="454" spans="1:24" x14ac:dyDescent="0.25">
      <c r="D454" s="8"/>
      <c r="E454" s="8"/>
      <c r="P454" s="48"/>
      <c r="Q454" s="48"/>
      <c r="R454" s="44"/>
      <c r="S454" s="44"/>
      <c r="T454" s="44"/>
      <c r="U454" s="48"/>
    </row>
    <row r="455" spans="1:24" x14ac:dyDescent="0.25">
      <c r="A455" s="49"/>
      <c r="B455" s="49"/>
      <c r="C455" s="49"/>
      <c r="D455" s="50"/>
      <c r="E455" s="50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U455" s="48"/>
    </row>
    <row r="456" spans="1:24" ht="17.25" customHeight="1" x14ac:dyDescent="0.25">
      <c r="A456" s="267"/>
      <c r="B456" s="267"/>
      <c r="C456" s="267"/>
      <c r="D456" s="50"/>
      <c r="E456" s="50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4"/>
      <c r="Q456" s="44"/>
      <c r="R456" s="51"/>
      <c r="U456" s="44"/>
    </row>
    <row r="457" spans="1:24" x14ac:dyDescent="0.25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</row>
    <row r="458" spans="1:24" x14ac:dyDescent="0.25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U458" s="44"/>
    </row>
    <row r="459" spans="1:24" x14ac:dyDescent="0.25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U459" s="44"/>
    </row>
  </sheetData>
  <sheetProtection formatCells="0" insertColumns="0" insertRows="0" deleteColumns="0" deleteRows="0"/>
  <mergeCells count="626">
    <mergeCell ref="A377:Y385"/>
    <mergeCell ref="A423:Y426"/>
    <mergeCell ref="A91:Y99"/>
    <mergeCell ref="A155:Y160"/>
    <mergeCell ref="C125:K125"/>
    <mergeCell ref="L113:M113"/>
    <mergeCell ref="L114:M114"/>
    <mergeCell ref="V110:W110"/>
    <mergeCell ref="L110:M110"/>
    <mergeCell ref="L111:M111"/>
    <mergeCell ref="A107:U108"/>
    <mergeCell ref="V119:W119"/>
    <mergeCell ref="V120:W120"/>
    <mergeCell ref="V121:W121"/>
    <mergeCell ref="V122:W122"/>
    <mergeCell ref="C124:K124"/>
    <mergeCell ref="Q152:S152"/>
    <mergeCell ref="K174:L174"/>
    <mergeCell ref="K173:L173"/>
    <mergeCell ref="C123:K123"/>
    <mergeCell ref="V126:W126"/>
    <mergeCell ref="V123:W123"/>
    <mergeCell ref="A180:Y183"/>
    <mergeCell ref="G178:J17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8:W118"/>
    <mergeCell ref="V111:W111"/>
    <mergeCell ref="V112:W112"/>
    <mergeCell ref="V113:W113"/>
    <mergeCell ref="V114:W114"/>
    <mergeCell ref="V115:W115"/>
    <mergeCell ref="V116:W116"/>
    <mergeCell ref="V117:W117"/>
    <mergeCell ref="L118:M118"/>
    <mergeCell ref="L112:M112"/>
    <mergeCell ref="K27:L27"/>
    <mergeCell ref="M27:N27"/>
    <mergeCell ref="O27:P27"/>
    <mergeCell ref="Q27:R27"/>
    <mergeCell ref="G27:J27"/>
    <mergeCell ref="L115:M115"/>
    <mergeCell ref="L116:M116"/>
    <mergeCell ref="L117:M117"/>
    <mergeCell ref="K178:L178"/>
    <mergeCell ref="G175:J175"/>
    <mergeCell ref="V124:W124"/>
    <mergeCell ref="V125:W125"/>
    <mergeCell ref="P226:R226"/>
    <mergeCell ref="D230:F231"/>
    <mergeCell ref="G231:I231"/>
    <mergeCell ref="J231:L231"/>
    <mergeCell ref="H188:J188"/>
    <mergeCell ref="G177:J177"/>
    <mergeCell ref="D192:G192"/>
    <mergeCell ref="K192:M192"/>
    <mergeCell ref="H191:J191"/>
    <mergeCell ref="H192:J192"/>
    <mergeCell ref="D221:F222"/>
    <mergeCell ref="G221:R221"/>
    <mergeCell ref="G222:I222"/>
    <mergeCell ref="J222:L222"/>
    <mergeCell ref="M222:O222"/>
    <mergeCell ref="P222:R222"/>
    <mergeCell ref="D191:G191"/>
    <mergeCell ref="K191:M191"/>
    <mergeCell ref="A211:Y215"/>
    <mergeCell ref="G167:J167"/>
    <mergeCell ref="K169:L169"/>
    <mergeCell ref="K166:L166"/>
    <mergeCell ref="C126:K126"/>
    <mergeCell ref="L152:M152"/>
    <mergeCell ref="Q153:S153"/>
    <mergeCell ref="G174:J174"/>
    <mergeCell ref="G173:J173"/>
    <mergeCell ref="G171:J171"/>
    <mergeCell ref="G170:J170"/>
    <mergeCell ref="G169:J169"/>
    <mergeCell ref="G168:J168"/>
    <mergeCell ref="A456:C456"/>
    <mergeCell ref="D234:F234"/>
    <mergeCell ref="G234:I234"/>
    <mergeCell ref="J234:L234"/>
    <mergeCell ref="D225:F225"/>
    <mergeCell ref="G225:I225"/>
    <mergeCell ref="J225:L225"/>
    <mergeCell ref="A238:Y241"/>
    <mergeCell ref="A432:Y447"/>
    <mergeCell ref="V398:X398"/>
    <mergeCell ref="P398:R398"/>
    <mergeCell ref="J394:L394"/>
    <mergeCell ref="M394:O394"/>
    <mergeCell ref="J361:L361"/>
    <mergeCell ref="M361:O361"/>
    <mergeCell ref="C373:F373"/>
    <mergeCell ref="G373:I373"/>
    <mergeCell ref="G374:I374"/>
    <mergeCell ref="C362:F362"/>
    <mergeCell ref="C366:F367"/>
    <mergeCell ref="P392:R392"/>
    <mergeCell ref="B397:I397"/>
    <mergeCell ref="M225:O225"/>
    <mergeCell ref="P225:R225"/>
    <mergeCell ref="K286:L286"/>
    <mergeCell ref="I290:J290"/>
    <mergeCell ref="K290:L290"/>
    <mergeCell ref="M290:N290"/>
    <mergeCell ref="O290:P290"/>
    <mergeCell ref="Q288:R288"/>
    <mergeCell ref="M284:N284"/>
    <mergeCell ref="G286:H286"/>
    <mergeCell ref="G287:H287"/>
    <mergeCell ref="G289:H289"/>
    <mergeCell ref="Q285:R285"/>
    <mergeCell ref="O286:P286"/>
    <mergeCell ref="Q286:R286"/>
    <mergeCell ref="O287:P287"/>
    <mergeCell ref="Q287:R287"/>
    <mergeCell ref="O289:P289"/>
    <mergeCell ref="Q289:R289"/>
    <mergeCell ref="O285:P285"/>
    <mergeCell ref="M287:N287"/>
    <mergeCell ref="O258:P258"/>
    <mergeCell ref="Q258:R258"/>
    <mergeCell ref="I257:J257"/>
    <mergeCell ref="M257:N257"/>
    <mergeCell ref="O257:P257"/>
    <mergeCell ref="Q257:R257"/>
    <mergeCell ref="L119:M119"/>
    <mergeCell ref="L120:M120"/>
    <mergeCell ref="L121:M121"/>
    <mergeCell ref="L122:M122"/>
    <mergeCell ref="L123:M123"/>
    <mergeCell ref="L124:M124"/>
    <mergeCell ref="L125:M125"/>
    <mergeCell ref="K175:L175"/>
    <mergeCell ref="G176:J176"/>
    <mergeCell ref="K176:L176"/>
    <mergeCell ref="A164:U164"/>
    <mergeCell ref="K167:L167"/>
    <mergeCell ref="K168:L168"/>
    <mergeCell ref="D152:K152"/>
    <mergeCell ref="K171:L171"/>
    <mergeCell ref="K170:L170"/>
    <mergeCell ref="L126:M126"/>
    <mergeCell ref="C256:F256"/>
    <mergeCell ref="J398:L398"/>
    <mergeCell ref="M398:O398"/>
    <mergeCell ref="S398:U398"/>
    <mergeCell ref="B398:I398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397:O397"/>
    <mergeCell ref="P397:R397"/>
    <mergeCell ref="J392:L392"/>
    <mergeCell ref="V394:X394"/>
    <mergeCell ref="J395:L395"/>
    <mergeCell ref="S395:U395"/>
    <mergeCell ref="V397:X397"/>
    <mergeCell ref="J396:L396"/>
    <mergeCell ref="M396:O396"/>
    <mergeCell ref="P396:R396"/>
    <mergeCell ref="S396:U396"/>
    <mergeCell ref="M392:O392"/>
    <mergeCell ref="P394:R394"/>
    <mergeCell ref="M395:O395"/>
    <mergeCell ref="P395:R395"/>
    <mergeCell ref="V395:X395"/>
    <mergeCell ref="V392:X392"/>
    <mergeCell ref="J393:L393"/>
    <mergeCell ref="S392:U392"/>
    <mergeCell ref="V393:X393"/>
    <mergeCell ref="S397:U397"/>
    <mergeCell ref="J397:L397"/>
    <mergeCell ref="U285:V285"/>
    <mergeCell ref="S286:T286"/>
    <mergeCell ref="U286:V286"/>
    <mergeCell ref="U288:V288"/>
    <mergeCell ref="S288:T288"/>
    <mergeCell ref="U287:V287"/>
    <mergeCell ref="S287:T287"/>
    <mergeCell ref="V396:X396"/>
    <mergeCell ref="B396:I396"/>
    <mergeCell ref="S370:U370"/>
    <mergeCell ref="S393:U393"/>
    <mergeCell ref="U289:V289"/>
    <mergeCell ref="S289:T289"/>
    <mergeCell ref="Q290:R290"/>
    <mergeCell ref="G290:H290"/>
    <mergeCell ref="M332:U332"/>
    <mergeCell ref="T333:U334"/>
    <mergeCell ref="P333:Q334"/>
    <mergeCell ref="R333:S334"/>
    <mergeCell ref="D335:E335"/>
    <mergeCell ref="F335:G335"/>
    <mergeCell ref="H333:I334"/>
    <mergeCell ref="H335:I335"/>
    <mergeCell ref="G285:H285"/>
    <mergeCell ref="O282:R282"/>
    <mergeCell ref="O284:P284"/>
    <mergeCell ref="Q284:R284"/>
    <mergeCell ref="K289:L289"/>
    <mergeCell ref="A246:U246"/>
    <mergeCell ref="M289:N289"/>
    <mergeCell ref="G281:V281"/>
    <mergeCell ref="S282:V282"/>
    <mergeCell ref="S283:T283"/>
    <mergeCell ref="U283:V283"/>
    <mergeCell ref="K250:N250"/>
    <mergeCell ref="M283:N283"/>
    <mergeCell ref="U258:V258"/>
    <mergeCell ref="S258:T258"/>
    <mergeCell ref="D270:E270"/>
    <mergeCell ref="G258:H258"/>
    <mergeCell ref="M258:N258"/>
    <mergeCell ref="G288:H288"/>
    <mergeCell ref="I288:J288"/>
    <mergeCell ref="I284:J284"/>
    <mergeCell ref="I286:J286"/>
    <mergeCell ref="U257:V257"/>
    <mergeCell ref="S257:T257"/>
    <mergeCell ref="G257:H257"/>
    <mergeCell ref="C281:F283"/>
    <mergeCell ref="I252:J252"/>
    <mergeCell ref="K255:L255"/>
    <mergeCell ref="A328:U328"/>
    <mergeCell ref="G282:J282"/>
    <mergeCell ref="K282:N282"/>
    <mergeCell ref="I289:J289"/>
    <mergeCell ref="K283:L283"/>
    <mergeCell ref="K284:L284"/>
    <mergeCell ref="K285:L285"/>
    <mergeCell ref="K287:L287"/>
    <mergeCell ref="I283:J283"/>
    <mergeCell ref="I285:J285"/>
    <mergeCell ref="S284:T284"/>
    <mergeCell ref="U284:V284"/>
    <mergeCell ref="I287:J287"/>
    <mergeCell ref="G283:H283"/>
    <mergeCell ref="G284:H284"/>
    <mergeCell ref="K288:L288"/>
    <mergeCell ref="S290:T290"/>
    <mergeCell ref="S285:T285"/>
    <mergeCell ref="A317:Y325"/>
    <mergeCell ref="M285:N285"/>
    <mergeCell ref="M286:N286"/>
    <mergeCell ref="O283:P283"/>
    <mergeCell ref="Q283:R283"/>
    <mergeCell ref="M333:O334"/>
    <mergeCell ref="D341:E341"/>
    <mergeCell ref="F341:G341"/>
    <mergeCell ref="H341:I341"/>
    <mergeCell ref="M341:O341"/>
    <mergeCell ref="A333:C334"/>
    <mergeCell ref="G256:H256"/>
    <mergeCell ref="I256:J256"/>
    <mergeCell ref="K256:L256"/>
    <mergeCell ref="H336:I336"/>
    <mergeCell ref="H337:I337"/>
    <mergeCell ref="H338:I338"/>
    <mergeCell ref="H339:I339"/>
    <mergeCell ref="H340:I340"/>
    <mergeCell ref="A332:I332"/>
    <mergeCell ref="D338:E338"/>
    <mergeCell ref="D336:E336"/>
    <mergeCell ref="F336:G336"/>
    <mergeCell ref="D339:E339"/>
    <mergeCell ref="F339:G339"/>
    <mergeCell ref="F337:G337"/>
    <mergeCell ref="D340:E340"/>
    <mergeCell ref="F340:G340"/>
    <mergeCell ref="D337:E337"/>
    <mergeCell ref="G166:J166"/>
    <mergeCell ref="O26:P26"/>
    <mergeCell ref="Q26:R26"/>
    <mergeCell ref="K26:L26"/>
    <mergeCell ref="A18:U20"/>
    <mergeCell ref="G58:J58"/>
    <mergeCell ref="K58:L58"/>
    <mergeCell ref="G88:N88"/>
    <mergeCell ref="G172:J172"/>
    <mergeCell ref="K172:L172"/>
    <mergeCell ref="G87:N87"/>
    <mergeCell ref="O87:P87"/>
    <mergeCell ref="C110:K110"/>
    <mergeCell ref="C111:K111"/>
    <mergeCell ref="C112:K112"/>
    <mergeCell ref="C113:K113"/>
    <mergeCell ref="C114:K114"/>
    <mergeCell ref="C115:K115"/>
    <mergeCell ref="N152:P152"/>
    <mergeCell ref="L153:M153"/>
    <mergeCell ref="N153:P153"/>
    <mergeCell ref="D153:K153"/>
    <mergeCell ref="C369:F369"/>
    <mergeCell ref="M339:O339"/>
    <mergeCell ref="M338:O338"/>
    <mergeCell ref="A340:C340"/>
    <mergeCell ref="A339:C339"/>
    <mergeCell ref="A338:C338"/>
    <mergeCell ref="A341:C341"/>
    <mergeCell ref="G356:I356"/>
    <mergeCell ref="G360:I360"/>
    <mergeCell ref="J357:L357"/>
    <mergeCell ref="M358:O358"/>
    <mergeCell ref="G362:I362"/>
    <mergeCell ref="J362:L362"/>
    <mergeCell ref="M362:O362"/>
    <mergeCell ref="G359:I359"/>
    <mergeCell ref="M340:O340"/>
    <mergeCell ref="C368:F368"/>
    <mergeCell ref="G366:U366"/>
    <mergeCell ref="G367:I367"/>
    <mergeCell ref="J367:L367"/>
    <mergeCell ref="M367:O367"/>
    <mergeCell ref="J358:L358"/>
    <mergeCell ref="C359:F359"/>
    <mergeCell ref="S367:U367"/>
    <mergeCell ref="T336:U336"/>
    <mergeCell ref="S355:U355"/>
    <mergeCell ref="S358:U358"/>
    <mergeCell ref="S362:U362"/>
    <mergeCell ref="J356:L356"/>
    <mergeCell ref="S361:U361"/>
    <mergeCell ref="P358:R358"/>
    <mergeCell ref="P339:Q339"/>
    <mergeCell ref="P335:Q335"/>
    <mergeCell ref="M335:O335"/>
    <mergeCell ref="T335:U335"/>
    <mergeCell ref="P341:Q341"/>
    <mergeCell ref="R341:S341"/>
    <mergeCell ref="T341:U341"/>
    <mergeCell ref="R335:S335"/>
    <mergeCell ref="G354:U354"/>
    <mergeCell ref="M356:O356"/>
    <mergeCell ref="P356:R356"/>
    <mergeCell ref="S356:U356"/>
    <mergeCell ref="G355:I355"/>
    <mergeCell ref="P338:Q338"/>
    <mergeCell ref="R338:S338"/>
    <mergeCell ref="M355:O355"/>
    <mergeCell ref="P362:R362"/>
    <mergeCell ref="P357:R357"/>
    <mergeCell ref="M368:O368"/>
    <mergeCell ref="J368:L368"/>
    <mergeCell ref="S368:U368"/>
    <mergeCell ref="C358:F358"/>
    <mergeCell ref="G358:I358"/>
    <mergeCell ref="P367:R367"/>
    <mergeCell ref="C360:F360"/>
    <mergeCell ref="C361:F361"/>
    <mergeCell ref="G361:I361"/>
    <mergeCell ref="G357:I357"/>
    <mergeCell ref="M359:O359"/>
    <mergeCell ref="M357:O357"/>
    <mergeCell ref="J360:L360"/>
    <mergeCell ref="M360:O360"/>
    <mergeCell ref="P368:R368"/>
    <mergeCell ref="P361:R361"/>
    <mergeCell ref="P360:R360"/>
    <mergeCell ref="P359:R359"/>
    <mergeCell ref="G368:I368"/>
    <mergeCell ref="C356:F356"/>
    <mergeCell ref="F338:G338"/>
    <mergeCell ref="A335:C335"/>
    <mergeCell ref="C354:F355"/>
    <mergeCell ref="D333:E334"/>
    <mergeCell ref="K257:L257"/>
    <mergeCell ref="D305:E305"/>
    <mergeCell ref="F333:G334"/>
    <mergeCell ref="A336:C336"/>
    <mergeCell ref="K258:L258"/>
    <mergeCell ref="C284:F284"/>
    <mergeCell ref="C285:F285"/>
    <mergeCell ref="C286:F286"/>
    <mergeCell ref="C287:F287"/>
    <mergeCell ref="C288:F288"/>
    <mergeCell ref="C289:F289"/>
    <mergeCell ref="C290:F290"/>
    <mergeCell ref="A292:Z292"/>
    <mergeCell ref="A349:Z349"/>
    <mergeCell ref="R337:S337"/>
    <mergeCell ref="T337:U337"/>
    <mergeCell ref="T338:U338"/>
    <mergeCell ref="T339:U339"/>
    <mergeCell ref="J355:L355"/>
    <mergeCell ref="M370:O370"/>
    <mergeCell ref="P370:R370"/>
    <mergeCell ref="B394:I394"/>
    <mergeCell ref="B395:I395"/>
    <mergeCell ref="C372:F372"/>
    <mergeCell ref="G372:I372"/>
    <mergeCell ref="J372:L372"/>
    <mergeCell ref="M393:O393"/>
    <mergeCell ref="P393:R393"/>
    <mergeCell ref="A388:Y389"/>
    <mergeCell ref="J374:L374"/>
    <mergeCell ref="J373:L373"/>
    <mergeCell ref="P371:R371"/>
    <mergeCell ref="G371:I371"/>
    <mergeCell ref="J371:L371"/>
    <mergeCell ref="M371:O371"/>
    <mergeCell ref="C374:F374"/>
    <mergeCell ref="C370:F370"/>
    <mergeCell ref="S372:U372"/>
    <mergeCell ref="S373:U373"/>
    <mergeCell ref="S394:U394"/>
    <mergeCell ref="C371:F371"/>
    <mergeCell ref="P374:R374"/>
    <mergeCell ref="M373:O373"/>
    <mergeCell ref="C258:F258"/>
    <mergeCell ref="C255:F255"/>
    <mergeCell ref="C257:F257"/>
    <mergeCell ref="K177:L177"/>
    <mergeCell ref="C116:K116"/>
    <mergeCell ref="C117:K117"/>
    <mergeCell ref="C118:K118"/>
    <mergeCell ref="C119:K119"/>
    <mergeCell ref="C120:K120"/>
    <mergeCell ref="C121:K121"/>
    <mergeCell ref="C122:K122"/>
    <mergeCell ref="I258:J258"/>
    <mergeCell ref="G251:H251"/>
    <mergeCell ref="I251:J251"/>
    <mergeCell ref="K251:L251"/>
    <mergeCell ref="D188:G188"/>
    <mergeCell ref="K188:M188"/>
    <mergeCell ref="D189:G189"/>
    <mergeCell ref="K189:M189"/>
    <mergeCell ref="D190:G190"/>
    <mergeCell ref="K190:M190"/>
    <mergeCell ref="H190:J190"/>
    <mergeCell ref="H189:J189"/>
    <mergeCell ref="D223:F223"/>
    <mergeCell ref="C249:F251"/>
    <mergeCell ref="C252:F252"/>
    <mergeCell ref="O250:R250"/>
    <mergeCell ref="M251:N251"/>
    <mergeCell ref="O251:P251"/>
    <mergeCell ref="Q251:R251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2:H252"/>
    <mergeCell ref="P223:R223"/>
    <mergeCell ref="G223:I223"/>
    <mergeCell ref="J223:L223"/>
    <mergeCell ref="M223:O223"/>
    <mergeCell ref="G235:I235"/>
    <mergeCell ref="U255:V255"/>
    <mergeCell ref="S255:T255"/>
    <mergeCell ref="Q255:R255"/>
    <mergeCell ref="O255:P255"/>
    <mergeCell ref="M255:N255"/>
    <mergeCell ref="U253:V253"/>
    <mergeCell ref="S253:T253"/>
    <mergeCell ref="Q253:R253"/>
    <mergeCell ref="O253:P253"/>
    <mergeCell ref="M253:N253"/>
    <mergeCell ref="K253:L253"/>
    <mergeCell ref="I253:J253"/>
    <mergeCell ref="G253:H253"/>
    <mergeCell ref="U252:V252"/>
    <mergeCell ref="S252:T252"/>
    <mergeCell ref="Q252:R252"/>
    <mergeCell ref="O252:P252"/>
    <mergeCell ref="M252:N252"/>
    <mergeCell ref="K252:L252"/>
    <mergeCell ref="D224:F224"/>
    <mergeCell ref="G224:I224"/>
    <mergeCell ref="J224:L224"/>
    <mergeCell ref="M224:O224"/>
    <mergeCell ref="P224:R224"/>
    <mergeCell ref="C253:F253"/>
    <mergeCell ref="C254:F254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4:L254"/>
    <mergeCell ref="I254:J254"/>
    <mergeCell ref="G254:H254"/>
    <mergeCell ref="G250:J250"/>
    <mergeCell ref="G249:V249"/>
    <mergeCell ref="B393:I393"/>
    <mergeCell ref="B392:I392"/>
    <mergeCell ref="O288:P288"/>
    <mergeCell ref="M288:N288"/>
    <mergeCell ref="U290:V290"/>
    <mergeCell ref="S360:U360"/>
    <mergeCell ref="S357:U357"/>
    <mergeCell ref="R339:S339"/>
    <mergeCell ref="P340:Q340"/>
    <mergeCell ref="R340:S340"/>
    <mergeCell ref="A343:Y347"/>
    <mergeCell ref="S359:U359"/>
    <mergeCell ref="A337:C337"/>
    <mergeCell ref="A351:U351"/>
    <mergeCell ref="T340:U340"/>
    <mergeCell ref="M336:O336"/>
    <mergeCell ref="P336:Q336"/>
    <mergeCell ref="C357:F357"/>
    <mergeCell ref="J359:L359"/>
    <mergeCell ref="G370:I370"/>
    <mergeCell ref="J370:L370"/>
    <mergeCell ref="J369:L369"/>
    <mergeCell ref="M369:O369"/>
    <mergeCell ref="P372:R372"/>
    <mergeCell ref="I255:J255"/>
    <mergeCell ref="G255:H255"/>
    <mergeCell ref="P369:R369"/>
    <mergeCell ref="S369:U369"/>
    <mergeCell ref="S371:U371"/>
    <mergeCell ref="P373:R373"/>
    <mergeCell ref="M372:O372"/>
    <mergeCell ref="M58:N58"/>
    <mergeCell ref="O58:P58"/>
    <mergeCell ref="Q58:R58"/>
    <mergeCell ref="U251:V251"/>
    <mergeCell ref="S251:T251"/>
    <mergeCell ref="S250:V250"/>
    <mergeCell ref="U254:V254"/>
    <mergeCell ref="S254:T254"/>
    <mergeCell ref="Q254:R254"/>
    <mergeCell ref="O254:P254"/>
    <mergeCell ref="M254:N254"/>
    <mergeCell ref="R336:S336"/>
    <mergeCell ref="M337:O337"/>
    <mergeCell ref="P337:Q337"/>
    <mergeCell ref="U256:V256"/>
    <mergeCell ref="S256:T256"/>
    <mergeCell ref="Q256:R256"/>
    <mergeCell ref="O256:P256"/>
    <mergeCell ref="M256:N256"/>
    <mergeCell ref="S374:U374"/>
    <mergeCell ref="P355:R355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4:O374"/>
    <mergeCell ref="O57:P57"/>
    <mergeCell ref="Q57:R57"/>
    <mergeCell ref="G46:N47"/>
    <mergeCell ref="O46:P47"/>
    <mergeCell ref="G369:I369"/>
    <mergeCell ref="A457:X457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9:V109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2648</v>
      </c>
      <c r="B6" t="s">
        <v>51</v>
      </c>
      <c r="C6" t="s">
        <v>65</v>
      </c>
      <c r="D6">
        <v>1</v>
      </c>
    </row>
    <row r="7" spans="1:4" x14ac:dyDescent="0.25">
      <c r="A7">
        <v>4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21</v>
      </c>
      <c r="D2">
        <v>272</v>
      </c>
      <c r="E2">
        <v>0</v>
      </c>
      <c r="F2">
        <v>5</v>
      </c>
      <c r="G2">
        <v>4</v>
      </c>
    </row>
    <row r="3" spans="1:7" x14ac:dyDescent="0.25">
      <c r="A3">
        <v>2</v>
      </c>
      <c r="B3" t="s">
        <v>122</v>
      </c>
      <c r="C3">
        <v>11</v>
      </c>
      <c r="D3">
        <v>119</v>
      </c>
      <c r="E3">
        <v>0</v>
      </c>
      <c r="F3">
        <v>11</v>
      </c>
      <c r="G3">
        <v>13</v>
      </c>
    </row>
    <row r="4" spans="1:7" x14ac:dyDescent="0.25">
      <c r="A4">
        <v>3</v>
      </c>
      <c r="B4" t="s">
        <v>123</v>
      </c>
      <c r="C4">
        <v>13</v>
      </c>
      <c r="D4">
        <v>6</v>
      </c>
      <c r="E4">
        <v>6</v>
      </c>
      <c r="F4">
        <v>56</v>
      </c>
      <c r="G4">
        <v>45</v>
      </c>
    </row>
    <row r="5" spans="1:7" x14ac:dyDescent="0.25">
      <c r="A5">
        <v>4</v>
      </c>
      <c r="B5" t="s">
        <v>154</v>
      </c>
      <c r="C5">
        <v>0</v>
      </c>
      <c r="D5">
        <v>0</v>
      </c>
      <c r="E5">
        <v>0</v>
      </c>
      <c r="F5">
        <v>20</v>
      </c>
      <c r="G5">
        <v>18</v>
      </c>
    </row>
    <row r="6" spans="1:7" x14ac:dyDescent="0.25">
      <c r="A6">
        <v>5</v>
      </c>
      <c r="B6" t="s">
        <v>160</v>
      </c>
      <c r="C6">
        <v>17</v>
      </c>
      <c r="D6">
        <v>1</v>
      </c>
      <c r="E6">
        <v>0</v>
      </c>
      <c r="F6">
        <v>0</v>
      </c>
      <c r="G6">
        <v>12</v>
      </c>
    </row>
    <row r="7" spans="1:7" x14ac:dyDescent="0.25">
      <c r="A7">
        <v>6</v>
      </c>
      <c r="B7" t="s">
        <v>102</v>
      </c>
      <c r="C7">
        <v>20</v>
      </c>
      <c r="D7">
        <v>6</v>
      </c>
      <c r="E7">
        <v>0</v>
      </c>
      <c r="F7">
        <v>30</v>
      </c>
      <c r="G7">
        <v>85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77</v>
      </c>
      <c r="D2">
        <v>1041</v>
      </c>
      <c r="E2">
        <v>0</v>
      </c>
      <c r="F2">
        <v>18</v>
      </c>
      <c r="G2">
        <v>24</v>
      </c>
    </row>
    <row r="3" spans="1:7" x14ac:dyDescent="0.25">
      <c r="A3">
        <v>2</v>
      </c>
      <c r="B3" t="s">
        <v>123</v>
      </c>
      <c r="C3">
        <v>37</v>
      </c>
      <c r="D3">
        <v>33</v>
      </c>
      <c r="E3">
        <v>6</v>
      </c>
      <c r="F3">
        <v>423</v>
      </c>
      <c r="G3">
        <v>445</v>
      </c>
    </row>
    <row r="4" spans="1:7" x14ac:dyDescent="0.25">
      <c r="A4">
        <v>3</v>
      </c>
      <c r="B4" t="s">
        <v>122</v>
      </c>
      <c r="C4">
        <v>15</v>
      </c>
      <c r="D4">
        <v>564</v>
      </c>
      <c r="E4">
        <v>0</v>
      </c>
      <c r="F4">
        <v>51</v>
      </c>
      <c r="G4">
        <v>98</v>
      </c>
    </row>
    <row r="5" spans="1:7" x14ac:dyDescent="0.25">
      <c r="A5">
        <v>4</v>
      </c>
      <c r="B5" t="s">
        <v>160</v>
      </c>
      <c r="C5">
        <v>87</v>
      </c>
      <c r="D5">
        <v>33</v>
      </c>
      <c r="E5">
        <v>0</v>
      </c>
      <c r="F5">
        <v>0</v>
      </c>
      <c r="G5">
        <v>107</v>
      </c>
    </row>
    <row r="6" spans="1:7" x14ac:dyDescent="0.25">
      <c r="A6">
        <v>5</v>
      </c>
      <c r="B6" t="s">
        <v>154</v>
      </c>
      <c r="C6">
        <v>0</v>
      </c>
      <c r="D6">
        <v>0</v>
      </c>
      <c r="E6">
        <v>0</v>
      </c>
      <c r="F6">
        <v>84</v>
      </c>
      <c r="G6">
        <v>109</v>
      </c>
    </row>
    <row r="7" spans="1:7" x14ac:dyDescent="0.25">
      <c r="A7">
        <v>6</v>
      </c>
      <c r="B7" t="s">
        <v>102</v>
      </c>
      <c r="C7">
        <v>69</v>
      </c>
      <c r="D7">
        <v>35</v>
      </c>
      <c r="E7">
        <v>0</v>
      </c>
      <c r="F7">
        <v>348</v>
      </c>
      <c r="G7">
        <v>412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613</v>
      </c>
      <c r="B2" t="s">
        <v>108</v>
      </c>
      <c r="C2" t="s">
        <v>161</v>
      </c>
    </row>
    <row r="3" spans="1:3" x14ac:dyDescent="0.25">
      <c r="A3">
        <v>647</v>
      </c>
      <c r="B3" t="s">
        <v>108</v>
      </c>
      <c r="C3" t="s">
        <v>162</v>
      </c>
    </row>
    <row r="4" spans="1:3" x14ac:dyDescent="0.25">
      <c r="A4">
        <v>650</v>
      </c>
      <c r="B4" t="s">
        <v>108</v>
      </c>
      <c r="C4" t="s">
        <v>163</v>
      </c>
    </row>
    <row r="5" spans="1:3" x14ac:dyDescent="0.25">
      <c r="A5">
        <v>657</v>
      </c>
      <c r="B5" t="s">
        <v>108</v>
      </c>
      <c r="C5" t="s">
        <v>164</v>
      </c>
    </row>
    <row r="6" spans="1:3" x14ac:dyDescent="0.25">
      <c r="A6">
        <v>668</v>
      </c>
      <c r="B6" t="s">
        <v>108</v>
      </c>
      <c r="C6" t="s">
        <v>165</v>
      </c>
    </row>
    <row r="7" spans="1:3" x14ac:dyDescent="0.25">
      <c r="A7">
        <v>3208</v>
      </c>
      <c r="B7" t="s">
        <v>5</v>
      </c>
      <c r="C7" t="s">
        <v>161</v>
      </c>
    </row>
    <row r="8" spans="1:3" x14ac:dyDescent="0.25">
      <c r="A8">
        <v>3217</v>
      </c>
      <c r="B8" t="s">
        <v>5</v>
      </c>
      <c r="C8" t="s">
        <v>162</v>
      </c>
    </row>
    <row r="9" spans="1:3" x14ac:dyDescent="0.25">
      <c r="A9">
        <v>3205</v>
      </c>
      <c r="B9" t="s">
        <v>5</v>
      </c>
      <c r="C9" t="s">
        <v>163</v>
      </c>
    </row>
    <row r="10" spans="1:3" x14ac:dyDescent="0.25">
      <c r="A10">
        <v>3212</v>
      </c>
      <c r="B10" t="s">
        <v>5</v>
      </c>
      <c r="C10" t="s">
        <v>164</v>
      </c>
    </row>
    <row r="11" spans="1:3" x14ac:dyDescent="0.25">
      <c r="A11">
        <v>3211</v>
      </c>
      <c r="B11" t="s">
        <v>5</v>
      </c>
      <c r="C11" t="s">
        <v>165</v>
      </c>
    </row>
    <row r="12" spans="1:3" x14ac:dyDescent="0.25">
      <c r="A12">
        <v>165</v>
      </c>
      <c r="B12" t="s">
        <v>6</v>
      </c>
      <c r="C12" t="s">
        <v>161</v>
      </c>
    </row>
    <row r="13" spans="1:3" x14ac:dyDescent="0.25">
      <c r="A13">
        <v>122</v>
      </c>
      <c r="B13" t="s">
        <v>6</v>
      </c>
      <c r="C13" t="s">
        <v>162</v>
      </c>
    </row>
    <row r="14" spans="1:3" x14ac:dyDescent="0.25">
      <c r="A14">
        <v>120</v>
      </c>
      <c r="B14" t="s">
        <v>6</v>
      </c>
      <c r="C14" t="s">
        <v>163</v>
      </c>
    </row>
    <row r="15" spans="1:3" x14ac:dyDescent="0.25">
      <c r="A15">
        <v>142</v>
      </c>
      <c r="B15" t="s">
        <v>6</v>
      </c>
      <c r="C15" t="s">
        <v>164</v>
      </c>
    </row>
    <row r="16" spans="1:3" x14ac:dyDescent="0.25">
      <c r="A16">
        <v>133</v>
      </c>
      <c r="B16" t="s">
        <v>6</v>
      </c>
      <c r="C16" t="s">
        <v>165</v>
      </c>
    </row>
    <row r="17" spans="1:3" x14ac:dyDescent="0.25">
      <c r="A17">
        <v>96</v>
      </c>
      <c r="B17" t="s">
        <v>7</v>
      </c>
      <c r="C17" t="s">
        <v>161</v>
      </c>
    </row>
    <row r="18" spans="1:3" x14ac:dyDescent="0.25">
      <c r="A18">
        <v>130</v>
      </c>
      <c r="B18" t="s">
        <v>7</v>
      </c>
      <c r="C18" t="s">
        <v>162</v>
      </c>
    </row>
    <row r="19" spans="1:3" x14ac:dyDescent="0.25">
      <c r="A19">
        <v>108</v>
      </c>
      <c r="B19" t="s">
        <v>7</v>
      </c>
      <c r="C19" t="s">
        <v>163</v>
      </c>
    </row>
    <row r="20" spans="1:3" x14ac:dyDescent="0.25">
      <c r="A20">
        <v>141</v>
      </c>
      <c r="B20" t="s">
        <v>7</v>
      </c>
      <c r="C20" t="s">
        <v>164</v>
      </c>
    </row>
    <row r="21" spans="1:3" x14ac:dyDescent="0.25">
      <c r="A21" s="2">
        <v>111</v>
      </c>
      <c r="B21" s="2" t="s">
        <v>7</v>
      </c>
      <c r="C21" s="2" t="s">
        <v>165</v>
      </c>
    </row>
    <row r="22" spans="1:3" x14ac:dyDescent="0.25">
      <c r="A22" s="2">
        <v>0</v>
      </c>
      <c r="B22" s="2" t="s">
        <v>132</v>
      </c>
      <c r="C22" s="2" t="s">
        <v>161</v>
      </c>
    </row>
    <row r="23" spans="1:3" x14ac:dyDescent="0.25">
      <c r="A23" s="2">
        <v>0</v>
      </c>
      <c r="B23" s="2" t="s">
        <v>132</v>
      </c>
      <c r="C23" s="2" t="s">
        <v>162</v>
      </c>
    </row>
    <row r="24" spans="1:3" x14ac:dyDescent="0.25">
      <c r="A24" s="2">
        <v>0</v>
      </c>
      <c r="B24" s="2" t="s">
        <v>132</v>
      </c>
      <c r="C24" s="2" t="s">
        <v>163</v>
      </c>
    </row>
    <row r="25" spans="1:3" x14ac:dyDescent="0.25">
      <c r="A25" s="2">
        <v>0</v>
      </c>
      <c r="B25" s="2" t="s">
        <v>132</v>
      </c>
      <c r="C25" s="2" t="s">
        <v>164</v>
      </c>
    </row>
    <row r="26" spans="1:3" x14ac:dyDescent="0.25">
      <c r="A26" s="2">
        <v>0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1822</v>
      </c>
      <c r="C2" t="s">
        <v>34</v>
      </c>
    </row>
    <row r="3" spans="1:3" x14ac:dyDescent="0.25">
      <c r="A3" t="s">
        <v>112</v>
      </c>
      <c r="B3">
        <v>27743</v>
      </c>
      <c r="C3" t="s">
        <v>34</v>
      </c>
    </row>
    <row r="4" spans="1:3" x14ac:dyDescent="0.25">
      <c r="A4" t="s">
        <v>113</v>
      </c>
      <c r="B4">
        <v>1034</v>
      </c>
      <c r="C4" t="s">
        <v>34</v>
      </c>
    </row>
    <row r="5" spans="1:3" x14ac:dyDescent="0.25">
      <c r="A5" t="s">
        <v>30</v>
      </c>
      <c r="B5">
        <v>41503</v>
      </c>
      <c r="C5" t="s">
        <v>34</v>
      </c>
    </row>
    <row r="6" spans="1:3" x14ac:dyDescent="0.25">
      <c r="A6" t="s">
        <v>111</v>
      </c>
      <c r="B6">
        <v>76</v>
      </c>
      <c r="C6" t="s">
        <v>24</v>
      </c>
    </row>
    <row r="7" spans="1:3" x14ac:dyDescent="0.25">
      <c r="A7" t="s">
        <v>112</v>
      </c>
      <c r="B7">
        <v>835</v>
      </c>
      <c r="C7" t="s">
        <v>24</v>
      </c>
    </row>
    <row r="8" spans="1:3" x14ac:dyDescent="0.25">
      <c r="A8" t="s">
        <v>113</v>
      </c>
      <c r="B8">
        <v>77</v>
      </c>
      <c r="C8" t="s">
        <v>24</v>
      </c>
    </row>
    <row r="9" spans="1:3" x14ac:dyDescent="0.25">
      <c r="A9" t="s">
        <v>30</v>
      </c>
      <c r="B9">
        <v>1657</v>
      </c>
      <c r="C9" t="s">
        <v>24</v>
      </c>
    </row>
    <row r="10" spans="1:3" x14ac:dyDescent="0.25">
      <c r="A10" t="s">
        <v>111</v>
      </c>
      <c r="B10">
        <v>273</v>
      </c>
      <c r="C10" t="s">
        <v>35</v>
      </c>
    </row>
    <row r="11" spans="1:3" x14ac:dyDescent="0.25">
      <c r="A11" t="s">
        <v>112</v>
      </c>
      <c r="B11">
        <v>2355</v>
      </c>
      <c r="C11" t="s">
        <v>35</v>
      </c>
    </row>
    <row r="12" spans="1:3" x14ac:dyDescent="0.25">
      <c r="A12" t="s">
        <v>113</v>
      </c>
      <c r="B12">
        <v>131</v>
      </c>
      <c r="C12" t="s">
        <v>35</v>
      </c>
    </row>
    <row r="13" spans="1:3" x14ac:dyDescent="0.25">
      <c r="A13" t="s">
        <v>30</v>
      </c>
      <c r="B13">
        <v>2810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315</v>
      </c>
      <c r="B2" t="s">
        <v>133</v>
      </c>
      <c r="C2" t="s">
        <v>3</v>
      </c>
      <c r="D2">
        <v>1</v>
      </c>
    </row>
    <row r="3" spans="1:4" x14ac:dyDescent="0.25">
      <c r="A3">
        <v>302</v>
      </c>
      <c r="B3" t="s">
        <v>133</v>
      </c>
      <c r="C3" t="s">
        <v>77</v>
      </c>
      <c r="D3">
        <v>1</v>
      </c>
    </row>
    <row r="4" spans="1:4" x14ac:dyDescent="0.25">
      <c r="A4">
        <v>40</v>
      </c>
      <c r="B4" t="s">
        <v>166</v>
      </c>
      <c r="C4" t="s">
        <v>3</v>
      </c>
      <c r="D4">
        <v>2</v>
      </c>
    </row>
    <row r="5" spans="1:4" x14ac:dyDescent="0.25">
      <c r="A5">
        <v>49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0</v>
      </c>
      <c r="B7" t="s">
        <v>167</v>
      </c>
      <c r="C7" t="s">
        <v>77</v>
      </c>
      <c r="D7">
        <v>3</v>
      </c>
    </row>
    <row r="8" spans="1:4" x14ac:dyDescent="0.25">
      <c r="A8">
        <v>6</v>
      </c>
      <c r="B8" t="s">
        <v>168</v>
      </c>
      <c r="C8" t="s">
        <v>3</v>
      </c>
      <c r="D8">
        <v>4</v>
      </c>
    </row>
    <row r="9" spans="1:4" x14ac:dyDescent="0.25">
      <c r="A9">
        <v>2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11307</v>
      </c>
      <c r="C2" t="s">
        <v>34</v>
      </c>
    </row>
    <row r="3" spans="1:3" x14ac:dyDescent="0.25">
      <c r="A3" t="s">
        <v>112</v>
      </c>
      <c r="B3">
        <v>140280</v>
      </c>
      <c r="C3" t="s">
        <v>34</v>
      </c>
    </row>
    <row r="4" spans="1:3" x14ac:dyDescent="0.25">
      <c r="A4" t="s">
        <v>113</v>
      </c>
      <c r="B4">
        <v>6337</v>
      </c>
      <c r="C4" t="s">
        <v>34</v>
      </c>
    </row>
    <row r="5" spans="1:3" x14ac:dyDescent="0.25">
      <c r="A5" t="s">
        <v>30</v>
      </c>
      <c r="B5">
        <v>210425</v>
      </c>
      <c r="C5" t="s">
        <v>34</v>
      </c>
    </row>
    <row r="6" spans="1:3" x14ac:dyDescent="0.25">
      <c r="A6" t="s">
        <v>111</v>
      </c>
      <c r="B6">
        <v>370</v>
      </c>
      <c r="C6" t="s">
        <v>24</v>
      </c>
    </row>
    <row r="7" spans="1:3" x14ac:dyDescent="0.25">
      <c r="A7" t="s">
        <v>112</v>
      </c>
      <c r="B7">
        <v>3766</v>
      </c>
      <c r="C7" t="s">
        <v>24</v>
      </c>
    </row>
    <row r="8" spans="1:3" x14ac:dyDescent="0.25">
      <c r="A8" t="s">
        <v>113</v>
      </c>
      <c r="B8">
        <v>388</v>
      </c>
      <c r="C8" t="s">
        <v>24</v>
      </c>
    </row>
    <row r="9" spans="1:3" x14ac:dyDescent="0.25">
      <c r="A9" t="s">
        <v>30</v>
      </c>
      <c r="B9">
        <v>8880</v>
      </c>
      <c r="C9" t="s">
        <v>24</v>
      </c>
    </row>
    <row r="10" spans="1:3" x14ac:dyDescent="0.25">
      <c r="A10" t="s">
        <v>111</v>
      </c>
      <c r="B10">
        <v>1069</v>
      </c>
      <c r="C10" t="s">
        <v>35</v>
      </c>
    </row>
    <row r="11" spans="1:3" x14ac:dyDescent="0.25">
      <c r="A11" t="s">
        <v>112</v>
      </c>
      <c r="B11">
        <v>11197</v>
      </c>
      <c r="C11" t="s">
        <v>35</v>
      </c>
    </row>
    <row r="12" spans="1:3" x14ac:dyDescent="0.25">
      <c r="A12" t="s">
        <v>113</v>
      </c>
      <c r="B12">
        <v>643</v>
      </c>
      <c r="C12" t="s">
        <v>35</v>
      </c>
    </row>
    <row r="13" spans="1:3" x14ac:dyDescent="0.25">
      <c r="A13" t="s">
        <v>30</v>
      </c>
      <c r="B13">
        <v>16140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1820</v>
      </c>
      <c r="B2" t="s">
        <v>133</v>
      </c>
      <c r="C2" t="s">
        <v>3</v>
      </c>
      <c r="D2">
        <v>1</v>
      </c>
    </row>
    <row r="3" spans="1:4" x14ac:dyDescent="0.25">
      <c r="A3">
        <v>1484</v>
      </c>
      <c r="B3" t="s">
        <v>133</v>
      </c>
      <c r="C3" t="s">
        <v>77</v>
      </c>
      <c r="D3">
        <v>1</v>
      </c>
    </row>
    <row r="4" spans="1:4" x14ac:dyDescent="0.25">
      <c r="A4">
        <v>228</v>
      </c>
      <c r="B4" t="s">
        <v>166</v>
      </c>
      <c r="C4" t="s">
        <v>3</v>
      </c>
      <c r="D4">
        <v>2</v>
      </c>
    </row>
    <row r="5" spans="1:4" x14ac:dyDescent="0.25">
      <c r="A5">
        <v>180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3</v>
      </c>
      <c r="B7" t="s">
        <v>167</v>
      </c>
      <c r="C7" t="s">
        <v>77</v>
      </c>
      <c r="D7">
        <v>3</v>
      </c>
    </row>
    <row r="8" spans="1:4" x14ac:dyDescent="0.25">
      <c r="A8">
        <v>30</v>
      </c>
      <c r="B8" t="s">
        <v>168</v>
      </c>
      <c r="C8" t="s">
        <v>3</v>
      </c>
      <c r="D8">
        <v>4</v>
      </c>
    </row>
    <row r="9" spans="1:4" x14ac:dyDescent="0.25">
      <c r="A9">
        <v>16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8456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381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164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11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15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6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396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13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4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2488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232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114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6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4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245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5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8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1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4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5589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95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51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1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1517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85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34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22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90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19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3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1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1000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13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78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10790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512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237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12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0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8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9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1676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8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15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6</v>
      </c>
      <c r="C2" t="s">
        <v>85</v>
      </c>
      <c r="D2" t="s">
        <v>3</v>
      </c>
    </row>
    <row r="3" spans="1:4" x14ac:dyDescent="0.25">
      <c r="A3">
        <v>2</v>
      </c>
      <c r="B3">
        <v>3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219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49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63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12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9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83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266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91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92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12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88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223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74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67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14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10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113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275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143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100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15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15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136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19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1004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214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386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81</v>
      </c>
      <c r="G5">
        <v>1</v>
      </c>
    </row>
    <row r="6" spans="1:7" x14ac:dyDescent="0.25">
      <c r="A6">
        <v>5</v>
      </c>
      <c r="B6" t="s">
        <v>155</v>
      </c>
      <c r="C6" t="s">
        <v>31</v>
      </c>
      <c r="D6" t="s">
        <v>30</v>
      </c>
      <c r="E6">
        <v>1</v>
      </c>
      <c r="F6">
        <v>20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396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1273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389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528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117</v>
      </c>
      <c r="G11">
        <v>1</v>
      </c>
    </row>
    <row r="12" spans="1:7" x14ac:dyDescent="0.2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28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480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1028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327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404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88</v>
      </c>
      <c r="G17">
        <v>2</v>
      </c>
    </row>
    <row r="18" spans="1:7" x14ac:dyDescent="0.2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33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497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1326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633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569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126</v>
      </c>
      <c r="G23">
        <v>2</v>
      </c>
    </row>
    <row r="24" spans="1:7" x14ac:dyDescent="0.2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62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649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4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31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15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10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42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5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79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19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25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971</v>
      </c>
      <c r="D2">
        <v>894</v>
      </c>
      <c r="E2">
        <v>157</v>
      </c>
    </row>
    <row r="3" spans="1:5" x14ac:dyDescent="0.25">
      <c r="A3">
        <v>2</v>
      </c>
      <c r="B3" t="s">
        <v>125</v>
      </c>
      <c r="C3">
        <v>321</v>
      </c>
      <c r="D3">
        <v>288</v>
      </c>
      <c r="E3">
        <v>5</v>
      </c>
    </row>
    <row r="4" spans="1:5" x14ac:dyDescent="0.25">
      <c r="A4">
        <v>3</v>
      </c>
      <c r="B4" t="s">
        <v>135</v>
      </c>
      <c r="C4">
        <v>122</v>
      </c>
      <c r="D4">
        <v>115</v>
      </c>
      <c r="E4">
        <v>4</v>
      </c>
    </row>
    <row r="5" spans="1:5" x14ac:dyDescent="0.25">
      <c r="A5" s="2">
        <v>4</v>
      </c>
      <c r="B5" s="2" t="s">
        <v>156</v>
      </c>
      <c r="C5" s="2">
        <v>96</v>
      </c>
      <c r="D5" s="2">
        <v>90</v>
      </c>
      <c r="E5" s="2">
        <v>37</v>
      </c>
    </row>
    <row r="6" spans="1:5" x14ac:dyDescent="0.25">
      <c r="A6" s="2">
        <v>5</v>
      </c>
      <c r="B6" s="2" t="s">
        <v>157</v>
      </c>
      <c r="C6" s="2">
        <v>91</v>
      </c>
      <c r="D6" s="2">
        <v>93</v>
      </c>
      <c r="E6" s="2">
        <v>4</v>
      </c>
    </row>
    <row r="7" spans="1:5" x14ac:dyDescent="0.25">
      <c r="A7" s="2">
        <v>6</v>
      </c>
      <c r="B7" s="2" t="s">
        <v>102</v>
      </c>
      <c r="C7" s="2">
        <v>293</v>
      </c>
      <c r="D7" s="2">
        <v>266</v>
      </c>
      <c r="E7" s="2">
        <v>76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40</v>
      </c>
      <c r="D2" s="2">
        <v>34</v>
      </c>
      <c r="E2" s="2">
        <v>17</v>
      </c>
    </row>
    <row r="3" spans="1:5" x14ac:dyDescent="0.25">
      <c r="A3" s="2">
        <v>2</v>
      </c>
      <c r="B3" s="2" t="s">
        <v>136</v>
      </c>
      <c r="C3" s="2">
        <v>9</v>
      </c>
      <c r="D3" s="2">
        <v>6</v>
      </c>
      <c r="E3" s="2">
        <v>0</v>
      </c>
    </row>
    <row r="4" spans="1:5" x14ac:dyDescent="0.25">
      <c r="A4" s="2">
        <v>3</v>
      </c>
      <c r="B4" s="2" t="s">
        <v>158</v>
      </c>
      <c r="C4" s="2">
        <v>8</v>
      </c>
      <c r="D4" s="2">
        <v>8</v>
      </c>
      <c r="E4" s="2">
        <v>2</v>
      </c>
    </row>
    <row r="5" spans="1:5" x14ac:dyDescent="0.25">
      <c r="A5" s="2">
        <v>4</v>
      </c>
      <c r="B5" s="2" t="s">
        <v>159</v>
      </c>
      <c r="C5" s="2">
        <v>6</v>
      </c>
      <c r="D5" s="2">
        <v>3</v>
      </c>
      <c r="E5" s="2">
        <v>0</v>
      </c>
    </row>
    <row r="6" spans="1:5" x14ac:dyDescent="0.25">
      <c r="A6" s="2">
        <v>5</v>
      </c>
      <c r="B6" s="2" t="s">
        <v>125</v>
      </c>
      <c r="C6" s="2">
        <v>6</v>
      </c>
      <c r="D6" s="2">
        <v>2</v>
      </c>
      <c r="E6" s="2">
        <v>1</v>
      </c>
    </row>
    <row r="7" spans="1:5" x14ac:dyDescent="0.25">
      <c r="A7" s="2">
        <v>6</v>
      </c>
      <c r="B7" s="2" t="s">
        <v>102</v>
      </c>
      <c r="C7" s="2">
        <v>31</v>
      </c>
      <c r="D7" s="2">
        <v>19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588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Dudziak Jakub</cp:lastModifiedBy>
  <cp:lastPrinted>2015-01-07T11:10:02Z</cp:lastPrinted>
  <dcterms:created xsi:type="dcterms:W3CDTF">2014-07-29T18:33:30Z</dcterms:created>
  <dcterms:modified xsi:type="dcterms:W3CDTF">2023-06-15T11:58:35Z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