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11-2025\Dane publiczne - 2025-11-30\"/>
    </mc:Choice>
  </mc:AlternateContent>
  <xr:revisionPtr revIDLastSave="0" documentId="13_ncr:1_{D8428B7F-37BA-422A-A548-B6276A9D8C28}" xr6:coauthVersionLast="47" xr6:coauthVersionMax="47" xr10:uidLastSave="{00000000-0000-0000-0000-000000000000}"/>
  <bookViews>
    <workbookView xWindow="-120" yWindow="-120" windowWidth="25440" windowHeight="15390" xr2:uid="{EDDFA952-8B68-4449-ABEB-650D8D4FCCC5}"/>
  </bookViews>
  <sheets>
    <sheet name="Zestawienie syntetyczne (2)" sheetId="10" r:id="rId1"/>
  </sheets>
  <definedNames>
    <definedName name="_xlnm.Print_Area" localSheetId="0">'Zestawienie syntetyczne (2)'!$A$1:$AN$38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4" i="10" l="1"/>
  <c r="AM34" i="10"/>
  <c r="AJ34" i="10"/>
  <c r="AE34" i="10"/>
  <c r="AA34" i="10"/>
  <c r="W34" i="10"/>
  <c r="N34" i="10"/>
  <c r="J34" i="10"/>
  <c r="E34" i="10"/>
  <c r="AN33" i="10"/>
  <c r="AJ33" i="10"/>
  <c r="AE33" i="10"/>
  <c r="AA33" i="10"/>
  <c r="W33" i="10"/>
  <c r="N33" i="10"/>
  <c r="J33" i="10"/>
  <c r="E33" i="10"/>
  <c r="AN32" i="10"/>
  <c r="AJ32" i="10"/>
  <c r="AE32" i="10"/>
  <c r="AA32" i="10"/>
  <c r="W32" i="10"/>
  <c r="N32" i="10"/>
  <c r="J32" i="10"/>
  <c r="E32" i="10"/>
  <c r="AM31" i="10"/>
  <c r="AL31" i="10"/>
  <c r="AN31" i="10" s="1"/>
  <c r="AK31" i="10"/>
  <c r="AK35" i="10" s="1"/>
  <c r="AE31" i="10"/>
  <c r="AD31" i="10"/>
  <c r="AD35" i="10" s="1"/>
  <c r="AC31" i="10"/>
  <c r="AC35" i="10" s="1"/>
  <c r="AB31" i="10"/>
  <c r="AB35" i="10" s="1"/>
  <c r="AA31" i="10"/>
  <c r="Z31" i="10"/>
  <c r="Z35" i="10" s="1"/>
  <c r="Y31" i="10"/>
  <c r="Y35" i="10" s="1"/>
  <c r="X31" i="10"/>
  <c r="X35" i="10" s="1"/>
  <c r="W31" i="10"/>
  <c r="V31" i="10"/>
  <c r="V35" i="10" s="1"/>
  <c r="U31" i="10"/>
  <c r="U35" i="10" s="1"/>
  <c r="T31" i="10"/>
  <c r="T35" i="10" s="1"/>
  <c r="S31" i="10"/>
  <c r="R31" i="10"/>
  <c r="R35" i="10" s="1"/>
  <c r="Q31" i="10"/>
  <c r="Q35" i="10" s="1"/>
  <c r="P31" i="10"/>
  <c r="P35" i="10" s="1"/>
  <c r="O31" i="10"/>
  <c r="O35" i="10" s="1"/>
  <c r="M31" i="10"/>
  <c r="M35" i="10" s="1"/>
  <c r="L31" i="10"/>
  <c r="L35" i="10" s="1"/>
  <c r="K31" i="10"/>
  <c r="K35" i="10" s="1"/>
  <c r="I31" i="10"/>
  <c r="J31" i="10" s="1"/>
  <c r="H31" i="10"/>
  <c r="H35" i="10" s="1"/>
  <c r="G31" i="10"/>
  <c r="G35" i="10" s="1"/>
  <c r="F31" i="10"/>
  <c r="F35" i="10" s="1"/>
  <c r="E31" i="10"/>
  <c r="D31" i="10"/>
  <c r="D35" i="10" s="1"/>
  <c r="C31" i="10"/>
  <c r="C35" i="10" s="1"/>
  <c r="B31" i="10"/>
  <c r="AJ31" i="10" s="1"/>
  <c r="AN30" i="10"/>
  <c r="AM30" i="10"/>
  <c r="AJ30" i="10"/>
  <c r="AE30" i="10"/>
  <c r="AA30" i="10"/>
  <c r="W30" i="10"/>
  <c r="N30" i="10"/>
  <c r="J30" i="10"/>
  <c r="E30" i="10"/>
  <c r="AN29" i="10"/>
  <c r="AM29" i="10"/>
  <c r="AM27" i="10" s="1"/>
  <c r="AJ29" i="10"/>
  <c r="AE29" i="10"/>
  <c r="AA29" i="10"/>
  <c r="W29" i="10"/>
  <c r="N29" i="10"/>
  <c r="J29" i="10"/>
  <c r="E29" i="10"/>
  <c r="AN28" i="10"/>
  <c r="AM28" i="10"/>
  <c r="AJ28" i="10"/>
  <c r="AE28" i="10"/>
  <c r="AA28" i="10"/>
  <c r="W28" i="10"/>
  <c r="N28" i="10"/>
  <c r="J28" i="10"/>
  <c r="E28" i="10"/>
  <c r="AL27" i="10"/>
  <c r="AK27" i="10"/>
  <c r="AE27" i="10"/>
  <c r="AD27" i="10"/>
  <c r="AC27" i="10"/>
  <c r="AB27" i="10"/>
  <c r="AA27" i="10"/>
  <c r="Z27" i="10"/>
  <c r="Y27" i="10"/>
  <c r="X27" i="10"/>
  <c r="V27" i="10"/>
  <c r="U27" i="10"/>
  <c r="W27" i="10" s="1"/>
  <c r="T27" i="10"/>
  <c r="S27" i="10"/>
  <c r="R27" i="10"/>
  <c r="Q27" i="10"/>
  <c r="P27" i="10"/>
  <c r="O27" i="10"/>
  <c r="M27" i="10"/>
  <c r="L27" i="10"/>
  <c r="N27" i="10" s="1"/>
  <c r="K27" i="10"/>
  <c r="I27" i="10"/>
  <c r="J27" i="10" s="1"/>
  <c r="H27" i="10"/>
  <c r="G27" i="10"/>
  <c r="F27" i="10"/>
  <c r="E27" i="10"/>
  <c r="D27" i="10"/>
  <c r="C27" i="10"/>
  <c r="B27" i="10"/>
  <c r="AN27" i="10" s="1"/>
  <c r="AM26" i="10"/>
  <c r="S26" i="10"/>
  <c r="AN25" i="10"/>
  <c r="AM25" i="10"/>
  <c r="AJ25" i="10"/>
  <c r="AE25" i="10"/>
  <c r="AA25" i="10"/>
  <c r="W25" i="10"/>
  <c r="N25" i="10"/>
  <c r="J25" i="10"/>
  <c r="E25" i="10"/>
  <c r="AN24" i="10"/>
  <c r="AM24" i="10"/>
  <c r="AJ24" i="10"/>
  <c r="AE24" i="10"/>
  <c r="AA24" i="10"/>
  <c r="W24" i="10"/>
  <c r="S24" i="10"/>
  <c r="N24" i="10"/>
  <c r="J24" i="10"/>
  <c r="E24" i="10"/>
  <c r="AN23" i="10"/>
  <c r="AM23" i="10"/>
  <c r="AJ23" i="10"/>
  <c r="AE23" i="10"/>
  <c r="AA23" i="10"/>
  <c r="W23" i="10"/>
  <c r="S23" i="10"/>
  <c r="N23" i="10"/>
  <c r="J23" i="10"/>
  <c r="E23" i="10"/>
  <c r="AN22" i="10"/>
  <c r="AM22" i="10"/>
  <c r="AJ22" i="10"/>
  <c r="AE22" i="10"/>
  <c r="AA22" i="10"/>
  <c r="W22" i="10"/>
  <c r="N22" i="10"/>
  <c r="J22" i="10"/>
  <c r="E22" i="10"/>
  <c r="AN21" i="10"/>
  <c r="AM21" i="10"/>
  <c r="AJ21" i="10"/>
  <c r="AE21" i="10"/>
  <c r="AA21" i="10"/>
  <c r="W21" i="10"/>
  <c r="N21" i="10"/>
  <c r="J21" i="10"/>
  <c r="E21" i="10"/>
  <c r="AN20" i="10"/>
  <c r="AM20" i="10"/>
  <c r="AJ20" i="10"/>
  <c r="AE20" i="10"/>
  <c r="AA20" i="10"/>
  <c r="W20" i="10"/>
  <c r="N20" i="10"/>
  <c r="J20" i="10"/>
  <c r="E20" i="10"/>
  <c r="AN19" i="10"/>
  <c r="AM19" i="10"/>
  <c r="AJ19" i="10"/>
  <c r="AE19" i="10"/>
  <c r="AA19" i="10"/>
  <c r="W19" i="10"/>
  <c r="N19" i="10"/>
  <c r="J19" i="10"/>
  <c r="E19" i="10"/>
  <c r="AM18" i="10"/>
  <c r="AL18" i="10"/>
  <c r="AN18" i="10" s="1"/>
  <c r="AK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M18" i="10"/>
  <c r="L18" i="10"/>
  <c r="K18" i="10"/>
  <c r="I18" i="10"/>
  <c r="J18" i="10" s="1"/>
  <c r="H18" i="10"/>
  <c r="G18" i="10"/>
  <c r="F18" i="10"/>
  <c r="D18" i="10"/>
  <c r="C18" i="10"/>
  <c r="B18" i="10"/>
  <c r="AJ18" i="10" s="1"/>
  <c r="AN17" i="10"/>
  <c r="AM17" i="10"/>
  <c r="AJ17" i="10"/>
  <c r="AE17" i="10"/>
  <c r="AA17" i="10"/>
  <c r="W17" i="10"/>
  <c r="N17" i="10"/>
  <c r="J17" i="10"/>
  <c r="E17" i="10"/>
  <c r="AN16" i="10"/>
  <c r="AM16" i="10"/>
  <c r="AJ16" i="10"/>
  <c r="AE16" i="10"/>
  <c r="AA16" i="10"/>
  <c r="W16" i="10"/>
  <c r="N16" i="10"/>
  <c r="J16" i="10"/>
  <c r="E16" i="10"/>
  <c r="AN15" i="10"/>
  <c r="AM15" i="10"/>
  <c r="AJ15" i="10"/>
  <c r="AE15" i="10"/>
  <c r="AA15" i="10"/>
  <c r="W15" i="10"/>
  <c r="N15" i="10"/>
  <c r="J15" i="10"/>
  <c r="E15" i="10"/>
  <c r="AN14" i="10"/>
  <c r="AM14" i="10"/>
  <c r="AJ14" i="10"/>
  <c r="AE14" i="10"/>
  <c r="AA14" i="10"/>
  <c r="W14" i="10"/>
  <c r="S14" i="10"/>
  <c r="N14" i="10"/>
  <c r="J14" i="10"/>
  <c r="E14" i="10"/>
  <c r="AN13" i="10"/>
  <c r="AM13" i="10"/>
  <c r="AJ13" i="10"/>
  <c r="AE13" i="10"/>
  <c r="AA13" i="10"/>
  <c r="W13" i="10"/>
  <c r="N13" i="10"/>
  <c r="J13" i="10"/>
  <c r="E13" i="10"/>
  <c r="AN12" i="10"/>
  <c r="AM12" i="10"/>
  <c r="AJ12" i="10"/>
  <c r="AE12" i="10"/>
  <c r="AA12" i="10"/>
  <c r="W12" i="10"/>
  <c r="S12" i="10"/>
  <c r="N12" i="10"/>
  <c r="J12" i="10"/>
  <c r="E12" i="10"/>
  <c r="AN11" i="10"/>
  <c r="AM11" i="10"/>
  <c r="AJ11" i="10"/>
  <c r="AE11" i="10"/>
  <c r="AA11" i="10"/>
  <c r="W11" i="10"/>
  <c r="N11" i="10"/>
  <c r="J11" i="10"/>
  <c r="E11" i="10"/>
  <c r="AN10" i="10"/>
  <c r="AM10" i="10"/>
  <c r="AM6" i="10" s="1"/>
  <c r="AJ10" i="10"/>
  <c r="AE10" i="10"/>
  <c r="AA10" i="10"/>
  <c r="W10" i="10"/>
  <c r="N10" i="10"/>
  <c r="J10" i="10"/>
  <c r="E10" i="10"/>
  <c r="AN9" i="10"/>
  <c r="AM9" i="10"/>
  <c r="AJ9" i="10"/>
  <c r="AE9" i="10"/>
  <c r="AA9" i="10"/>
  <c r="W9" i="10"/>
  <c r="S9" i="10"/>
  <c r="N9" i="10"/>
  <c r="J9" i="10"/>
  <c r="E9" i="10"/>
  <c r="AN8" i="10"/>
  <c r="AM8" i="10"/>
  <c r="AJ8" i="10"/>
  <c r="AE8" i="10"/>
  <c r="AA8" i="10"/>
  <c r="W8" i="10"/>
  <c r="S8" i="10"/>
  <c r="S6" i="10" s="1"/>
  <c r="N8" i="10"/>
  <c r="J8" i="10"/>
  <c r="E8" i="10"/>
  <c r="AN7" i="10"/>
  <c r="AM7" i="10"/>
  <c r="AJ7" i="10"/>
  <c r="AE7" i="10"/>
  <c r="AA7" i="10"/>
  <c r="W7" i="10"/>
  <c r="S7" i="10"/>
  <c r="N7" i="10"/>
  <c r="J7" i="10"/>
  <c r="E7" i="10"/>
  <c r="AL6" i="10"/>
  <c r="AN6" i="10" s="1"/>
  <c r="AK6" i="10"/>
  <c r="AD6" i="10"/>
  <c r="AE6" i="10" s="1"/>
  <c r="AC6" i="10"/>
  <c r="AB6" i="10"/>
  <c r="Z6" i="10"/>
  <c r="AA6" i="10" s="1"/>
  <c r="Y6" i="10"/>
  <c r="X6" i="10"/>
  <c r="V6" i="10"/>
  <c r="U6" i="10"/>
  <c r="W6" i="10" s="1"/>
  <c r="T6" i="10"/>
  <c r="R6" i="10"/>
  <c r="Q6" i="10"/>
  <c r="P6" i="10"/>
  <c r="O6" i="10"/>
  <c r="M6" i="10"/>
  <c r="L6" i="10"/>
  <c r="K6" i="10"/>
  <c r="I6" i="10"/>
  <c r="H6" i="10"/>
  <c r="G6" i="10"/>
  <c r="F6" i="10"/>
  <c r="D6" i="10"/>
  <c r="E6" i="10" s="1"/>
  <c r="C6" i="10"/>
  <c r="B6" i="10"/>
  <c r="N6" i="10" s="1"/>
  <c r="AA35" i="10" l="1"/>
  <c r="AM35" i="10"/>
  <c r="S35" i="10"/>
  <c r="J6" i="10"/>
  <c r="AJ6" i="10"/>
  <c r="E18" i="10"/>
  <c r="I35" i="10"/>
  <c r="J35" i="10" s="1"/>
  <c r="N18" i="10"/>
  <c r="AJ27" i="10"/>
  <c r="N31" i="10"/>
  <c r="B35" i="10"/>
  <c r="AJ35" i="10" s="1"/>
  <c r="AL35" i="10"/>
  <c r="AN35" i="10" s="1"/>
  <c r="E35" i="10" l="1"/>
  <c r="W35" i="10"/>
  <c r="AE35" i="10"/>
  <c r="N35" i="10"/>
</calcChain>
</file>

<file path=xl/sharedStrings.xml><?xml version="1.0" encoding="utf-8"?>
<sst xmlns="http://schemas.openxmlformats.org/spreadsheetml/2006/main" count="90" uniqueCount="65">
  <si>
    <t>limit finansowy dla środków w latach 2021 - 2027  w PLN</t>
  </si>
  <si>
    <t>Wnioski wybrane</t>
  </si>
  <si>
    <t>Zrealizowane płatności</t>
  </si>
  <si>
    <t xml:space="preserve"> liczba</t>
  </si>
  <si>
    <t xml:space="preserve"> kwota dofinansowania w PLN</t>
  </si>
  <si>
    <t>wykorzystanie limitu w %</t>
  </si>
  <si>
    <t>kwota dofinansowania w PLN</t>
  </si>
  <si>
    <t>w tym wkład UE</t>
  </si>
  <si>
    <t xml:space="preserve"> liczba wniosków</t>
  </si>
  <si>
    <t>Podpisane umowy pierwotne</t>
  </si>
  <si>
    <t>Podpisane umowy czynne</t>
  </si>
  <si>
    <t>liczba wniosków odrzuconych</t>
  </si>
  <si>
    <t>kwota wniosków odrzuconych w PLN</t>
  </si>
  <si>
    <t xml:space="preserve"> kwota  [PLN]</t>
  </si>
  <si>
    <t xml:space="preserve"> liczba umów</t>
  </si>
  <si>
    <t>w tym kwota UE</t>
  </si>
  <si>
    <t>liczba operacji</t>
  </si>
  <si>
    <t xml:space="preserve"> liczba zleceń płatności</t>
  </si>
  <si>
    <t>Żródło danych: CST2021 oraz CST FISH i EBS ARiMR</t>
  </si>
  <si>
    <t>Sporządził: Piotr Bartuszek, Główny Specjalista WSIRiR DAiS</t>
  </si>
  <si>
    <t>Sprawdził: Tomasz Sikora, Naczelnik WSIRiR DAiS</t>
  </si>
  <si>
    <t xml:space="preserve">Limit finansowy przekazany w Arkuszu Kalkulacyjnym z dnia Kurs Euro: </t>
  </si>
  <si>
    <t>Sprawozdanie miesięczne z realizacji Programu Operacyjnego "Fundusze Europejskie dla Rybactwa" 2021-2027</t>
  </si>
  <si>
    <t>Priorytety/Działania</t>
  </si>
  <si>
    <t xml:space="preserve"> Złożone wnioski o dofinansowanie</t>
  </si>
  <si>
    <t>Wnioski odrzucone i anulowane</t>
  </si>
  <si>
    <t>Rozwiązane umowy</t>
  </si>
  <si>
    <t>Aneksy</t>
  </si>
  <si>
    <t>Złożone wnioski o płatność</t>
  </si>
  <si>
    <t>Zatwierdzone wnioski o płatność</t>
  </si>
  <si>
    <t>Wydatki do poświadczenia</t>
  </si>
  <si>
    <t>liczba</t>
  </si>
  <si>
    <t>Priorytet 1.Wspieranie zrównoważonego rybołówstwa i ochrony żywych zasobów wodnych.</t>
  </si>
  <si>
    <t>DZIAŁANIE 1.1 KAPITAŁ LUDZKI</t>
  </si>
  <si>
    <t>DZIAŁANIE 1.2 INNOWACJE</t>
  </si>
  <si>
    <t>DZIAŁANIE 1.3 DYWERSYFIKACJA DZIAŁALNOŚCI RYBACKIEJ</t>
  </si>
  <si>
    <t>DZIAŁANIE 1.4 POPRAWA BEZPIECZEŃSTWA I WARUNKÓW PRACY</t>
  </si>
  <si>
    <t>DZIAŁANIE 1.5 INWESTYCJE W PORTACH</t>
  </si>
  <si>
    <t>DZIAŁANIE 1.6 ZWIĘKSZENIE EFEKTYWNOŚCI ENERGETYCZNEJ I ZMNIEJSZENIE EMISJI CO2</t>
  </si>
  <si>
    <t>DZIAŁANIE 1.7 TRWAŁE ZAPRZESTANIE DZIAŁALNOŚCI POŁOWOWEJ</t>
  </si>
  <si>
    <t>DZIAŁANIE 1.8 TYMCZASOWE ZAPRZESTANIE DZIAŁALNOŚCI POŁOWOWEJ</t>
  </si>
  <si>
    <t>DZIAŁANIE 1.9 KONTROLA I EGZEKWOWANIE PRZEPISÓW WPRYB</t>
  </si>
  <si>
    <t>DZIAŁANIE 1.10 GROMADZENIE DANYCH</t>
  </si>
  <si>
    <t>DZIAŁANIE 1.11 OCHRONA ŚRODOWISKA NATURALNEGO I ZMNIEJSZENIE WPŁYWU DZIALALNOŚCI RYBACKIEJ NA ŚRODOWISKO</t>
  </si>
  <si>
    <t>Priorytet 2. Wspieranie zrównoważonej działalności w zakresie akwakultury oraz przetwarzania i wprowadzania do obrotu produktów rybołówstwa i akwakultury.</t>
  </si>
  <si>
    <t>DZIAŁANIE 2.1 KAPITAŁ LUDZKI</t>
  </si>
  <si>
    <t>DZIAŁANIE 2.2 INWESTYCJE I INNOWACJE W AKWAKULTURZE</t>
  </si>
  <si>
    <t>DZIALANIE 2.3 AKWAKULTURA ŚRODOWISKOWA</t>
  </si>
  <si>
    <t>DZIAŁANIE 2.4 ORGANIZACJE PRODUCENTÓW</t>
  </si>
  <si>
    <t>DZIAŁANIE 2.5 INWESTYCJE W PRZETWÓRSTWIE</t>
  </si>
  <si>
    <t>DZIAŁANIE 2.6 ZMNIEJSZENIE ODDZIAŁYWANIA PRZETWÓRSTWA NA ŚRODOWISKO</t>
  </si>
  <si>
    <t>DZIAŁANIE 2.7 ŚWIADOMY KONSUMENT</t>
  </si>
  <si>
    <t>DZIAŁANIE 2.8 MECHANIZM INTERWENCYJNY</t>
  </si>
  <si>
    <t>Priorytet 3. Wkład w rozwój zrównoważonej niebieskiej gospodarki oraz wsparcie dobrobytu społeczności nadbrzeżnych</t>
  </si>
  <si>
    <t>DZIAŁANIE 3.1 REALIZACJA LSR I WSPÓŁPRACA</t>
  </si>
  <si>
    <t>DZIAŁANIE 3.2 WSPARCIE PRZYGOTOWAWCZE</t>
  </si>
  <si>
    <t>DZIAŁANIE 3.3 FUNKCJONOWANIE RLGD</t>
  </si>
  <si>
    <t>Priorytet 4. Wzmocnienie międzynarodowego zarządzania oceanami oraz przyczynianie się do zapewnienia bezpieczeństwa oraz czystość mórz i oceanów, ochrony na nich, a także zrównoważonego zarządzania nimi.</t>
  </si>
  <si>
    <t>DZIAŁANIE 4.1 WIEDZA O MORZU</t>
  </si>
  <si>
    <t>DZIAŁANIE 4.2 NADZÓR MORSKI I WSPÓŁPRACA STRAŻY PRZYBRZEŻNYCH</t>
  </si>
  <si>
    <t>Priorytet 5. Pomoc techniczna</t>
  </si>
  <si>
    <t>Podsumowanie</t>
  </si>
  <si>
    <t>Limit finansowy przekazany w Arkuszu Kalkulacyjnym z dnia 08.12.2025 r.  Kurs Euro: 4,2345</t>
  </si>
  <si>
    <t>dane  na dzień 30.11.2025r.</t>
  </si>
  <si>
    <t>Zatwierdziła: Katarzyna Kotańska, Dyrektor Departamentu Analiz i Sprawozdawczości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</si>
</sst>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zł&quot;* #,##0.00_);_(&quot;zł&quot;* \(#,##0.00\);_(&quot;zł&quot;* &quot;-&quot;??_);_(@_)"/>
    <numFmt numFmtId="165" formatCode="#,##0.00\ &quot;zł&quot;"/>
    <numFmt numFmtId="166" formatCode="_(* #,##0.00_);_(* \(#,##0.00\);_(* &quot;-&quot;??_);_(@_)"/>
    <numFmt numFmtId="167" formatCode="_-* #,##0.00\ _z_ł_-;\-* #,##0.00\ _z_ł_-;_-* &quot;-&quot;??\ _z_ł_-;_-@_-"/>
    <numFmt numFmtId="168" formatCode="d\ mmmm\ yyyy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b/>
      <sz val="20"/>
      <name val="Times New Roman"/>
      <family val="1"/>
      <charset val="238"/>
    </font>
    <font>
      <sz val="14"/>
      <name val="Arial CE"/>
      <family val="2"/>
      <charset val="238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 CE"/>
      <charset val="238"/>
    </font>
    <font>
      <sz val="16"/>
      <name val="Calibri"/>
      <family val="2"/>
      <charset val="238"/>
      <scheme val="minor"/>
    </font>
    <font>
      <sz val="13"/>
      <name val="Arial CE"/>
      <family val="2"/>
      <charset val="238"/>
    </font>
    <font>
      <sz val="14"/>
      <name val="Arial CE"/>
      <charset val="238"/>
    </font>
    <font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28"/>
      <name val="Times New Roman"/>
      <family val="1"/>
      <charset val="238"/>
    </font>
    <font>
      <b/>
      <sz val="14"/>
      <name val="Arial CE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89">
    <xf numFmtId="0" fontId="0" fillId="0" borderId="0" xfId="0"/>
    <xf numFmtId="3" fontId="5" fillId="2" borderId="0" xfId="3" applyNumberFormat="1" applyFont="1" applyFill="1" applyAlignment="1">
      <alignment horizontal="center" vertical="center"/>
    </xf>
    <xf numFmtId="165" fontId="5" fillId="2" borderId="0" xfId="3" applyNumberFormat="1" applyFont="1" applyFill="1" applyAlignment="1">
      <alignment horizontal="right" vertical="center"/>
    </xf>
    <xf numFmtId="0" fontId="7" fillId="2" borderId="0" xfId="4" applyFont="1" applyFill="1"/>
    <xf numFmtId="4" fontId="9" fillId="2" borderId="0" xfId="2" applyNumberFormat="1" applyFont="1" applyFill="1" applyAlignment="1">
      <alignment horizontal="center" wrapText="1"/>
    </xf>
    <xf numFmtId="0" fontId="3" fillId="2" borderId="0" xfId="4" applyFont="1" applyFill="1"/>
    <xf numFmtId="3" fontId="9" fillId="2" borderId="0" xfId="2" applyNumberFormat="1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165" fontId="0" fillId="0" borderId="0" xfId="0" applyNumberFormat="1"/>
    <xf numFmtId="3" fontId="0" fillId="0" borderId="0" xfId="0" applyNumberFormat="1" applyAlignment="1">
      <alignment horizontal="right"/>
    </xf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vertical="center"/>
    </xf>
    <xf numFmtId="0" fontId="3" fillId="2" borderId="0" xfId="2" applyFont="1" applyFill="1" applyAlignment="1">
      <alignment horizontal="center" vertical="center"/>
    </xf>
    <xf numFmtId="167" fontId="4" fillId="2" borderId="0" xfId="6" applyFont="1" applyFill="1" applyBorder="1" applyAlignment="1">
      <alignment horizontal="left" vertical="center"/>
    </xf>
    <xf numFmtId="0" fontId="5" fillId="2" borderId="0" xfId="3" applyFont="1" applyFill="1" applyAlignment="1">
      <alignment horizontal="right" vertical="center"/>
    </xf>
    <xf numFmtId="3" fontId="7" fillId="2" borderId="0" xfId="1" applyNumberFormat="1" applyFont="1" applyFill="1" applyAlignment="1">
      <alignment horizontal="center"/>
    </xf>
    <xf numFmtId="3" fontId="7" fillId="2" borderId="0" xfId="4" applyNumberFormat="1" applyFont="1" applyFill="1"/>
    <xf numFmtId="4" fontId="7" fillId="2" borderId="0" xfId="2" applyNumberFormat="1" applyFont="1" applyFill="1" applyAlignment="1">
      <alignment horizontal="center" wrapText="1"/>
    </xf>
    <xf numFmtId="168" fontId="7" fillId="2" borderId="0" xfId="2" applyNumberFormat="1" applyFont="1" applyFill="1" applyAlignment="1">
      <alignment horizontal="center" wrapText="1"/>
    </xf>
    <xf numFmtId="3" fontId="9" fillId="2" borderId="0" xfId="4" applyNumberFormat="1" applyFont="1" applyFill="1"/>
    <xf numFmtId="0" fontId="24" fillId="2" borderId="0" xfId="4" applyFont="1" applyFill="1"/>
    <xf numFmtId="0" fontId="16" fillId="0" borderId="10" xfId="0" applyFont="1" applyBorder="1" applyAlignment="1">
      <alignment horizontal="center" vertical="center" wrapText="1"/>
    </xf>
    <xf numFmtId="165" fontId="16" fillId="0" borderId="11" xfId="0" applyNumberFormat="1" applyFont="1" applyBorder="1" applyAlignment="1">
      <alignment horizontal="center" vertical="center" wrapText="1"/>
    </xf>
    <xf numFmtId="10" fontId="16" fillId="0" borderId="12" xfId="0" applyNumberFormat="1" applyFont="1" applyBorder="1" applyAlignment="1">
      <alignment horizontal="center" vertical="center" wrapText="1"/>
    </xf>
    <xf numFmtId="165" fontId="16" fillId="0" borderId="1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165" fontId="16" fillId="0" borderId="34" xfId="0" applyNumberFormat="1" applyFont="1" applyBorder="1" applyAlignment="1">
      <alignment horizontal="center" vertical="center" wrapText="1"/>
    </xf>
    <xf numFmtId="165" fontId="16" fillId="0" borderId="35" xfId="0" applyNumberFormat="1" applyFont="1" applyBorder="1" applyAlignment="1">
      <alignment horizontal="center" vertical="center" wrapText="1"/>
    </xf>
    <xf numFmtId="10" fontId="16" fillId="0" borderId="4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15" fillId="3" borderId="46" xfId="0" applyNumberFormat="1" applyFont="1" applyFill="1" applyBorder="1" applyAlignment="1">
      <alignment horizontal="center" vertical="center" wrapText="1"/>
    </xf>
    <xf numFmtId="3" fontId="15" fillId="3" borderId="47" xfId="0" applyNumberFormat="1" applyFont="1" applyFill="1" applyBorder="1" applyAlignment="1">
      <alignment horizontal="center" vertical="center"/>
    </xf>
    <xf numFmtId="4" fontId="15" fillId="3" borderId="48" xfId="0" applyNumberFormat="1" applyFont="1" applyFill="1" applyBorder="1" applyAlignment="1">
      <alignment horizontal="center" vertical="center"/>
    </xf>
    <xf numFmtId="10" fontId="18" fillId="3" borderId="49" xfId="1" applyNumberFormat="1" applyFont="1" applyFill="1" applyBorder="1" applyAlignment="1">
      <alignment horizontal="center" vertical="center"/>
    </xf>
    <xf numFmtId="3" fontId="25" fillId="3" borderId="19" xfId="1" applyNumberFormat="1" applyFont="1" applyFill="1" applyBorder="1" applyAlignment="1">
      <alignment horizontal="center" vertical="center"/>
    </xf>
    <xf numFmtId="4" fontId="25" fillId="3" borderId="21" xfId="1" applyNumberFormat="1" applyFont="1" applyFill="1" applyBorder="1" applyAlignment="1">
      <alignment horizontal="center" vertical="center"/>
    </xf>
    <xf numFmtId="3" fontId="25" fillId="3" borderId="47" xfId="0" applyNumberFormat="1" applyFont="1" applyFill="1" applyBorder="1" applyAlignment="1">
      <alignment horizontal="center" vertical="center"/>
    </xf>
    <xf numFmtId="4" fontId="25" fillId="3" borderId="48" xfId="0" applyNumberFormat="1" applyFont="1" applyFill="1" applyBorder="1" applyAlignment="1">
      <alignment horizontal="center" vertical="center"/>
    </xf>
    <xf numFmtId="10" fontId="25" fillId="3" borderId="49" xfId="0" applyNumberFormat="1" applyFont="1" applyFill="1" applyBorder="1" applyAlignment="1">
      <alignment horizontal="center" vertical="center"/>
    </xf>
    <xf numFmtId="10" fontId="25" fillId="3" borderId="50" xfId="0" applyNumberFormat="1" applyFont="1" applyFill="1" applyBorder="1" applyAlignment="1">
      <alignment horizontal="center" vertical="center"/>
    </xf>
    <xf numFmtId="3" fontId="25" fillId="3" borderId="19" xfId="0" applyNumberFormat="1" applyFont="1" applyFill="1" applyBorder="1" applyAlignment="1">
      <alignment horizontal="center" vertical="center"/>
    </xf>
    <xf numFmtId="4" fontId="25" fillId="3" borderId="20" xfId="0" applyNumberFormat="1" applyFont="1" applyFill="1" applyBorder="1" applyAlignment="1">
      <alignment horizontal="center" vertical="center"/>
    </xf>
    <xf numFmtId="4" fontId="25" fillId="3" borderId="21" xfId="0" applyNumberFormat="1" applyFont="1" applyFill="1" applyBorder="1" applyAlignment="1">
      <alignment horizontal="center" vertical="center"/>
    </xf>
    <xf numFmtId="4" fontId="25" fillId="3" borderId="51" xfId="0" applyNumberFormat="1" applyFont="1" applyFill="1" applyBorder="1" applyAlignment="1">
      <alignment horizontal="center" vertical="center"/>
    </xf>
    <xf numFmtId="3" fontId="25" fillId="3" borderId="51" xfId="0" applyNumberFormat="1" applyFont="1" applyFill="1" applyBorder="1" applyAlignment="1">
      <alignment horizontal="center" vertical="center"/>
    </xf>
    <xf numFmtId="10" fontId="25" fillId="3" borderId="49" xfId="1" applyNumberFormat="1" applyFont="1" applyFill="1" applyBorder="1" applyAlignment="1">
      <alignment horizontal="center" vertical="center"/>
    </xf>
    <xf numFmtId="3" fontId="25" fillId="3" borderId="48" xfId="0" applyNumberFormat="1" applyFont="1" applyFill="1" applyBorder="1" applyAlignment="1">
      <alignment horizontal="center" vertical="center"/>
    </xf>
    <xf numFmtId="3" fontId="15" fillId="3" borderId="48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3" fontId="18" fillId="2" borderId="4" xfId="0" applyNumberFormat="1" applyFont="1" applyFill="1" applyBorder="1" applyAlignment="1">
      <alignment horizontal="center" vertical="center"/>
    </xf>
    <xf numFmtId="4" fontId="18" fillId="2" borderId="5" xfId="0" applyNumberFormat="1" applyFont="1" applyFill="1" applyBorder="1" applyAlignment="1">
      <alignment horizontal="center" vertical="center"/>
    </xf>
    <xf numFmtId="10" fontId="18" fillId="2" borderId="6" xfId="1" applyNumberFormat="1" applyFont="1" applyFill="1" applyBorder="1" applyAlignment="1">
      <alignment horizontal="center" vertical="center"/>
    </xf>
    <xf numFmtId="3" fontId="12" fillId="0" borderId="7" xfId="1" applyNumberFormat="1" applyFont="1" applyFill="1" applyBorder="1" applyAlignment="1">
      <alignment horizontal="center" vertical="center"/>
    </xf>
    <xf numFmtId="4" fontId="12" fillId="0" borderId="24" xfId="1" applyNumberFormat="1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10" fontId="25" fillId="2" borderId="6" xfId="0" applyNumberFormat="1" applyFont="1" applyFill="1" applyBorder="1" applyAlignment="1">
      <alignment horizontal="center" vertical="center"/>
    </xf>
    <xf numFmtId="4" fontId="12" fillId="2" borderId="5" xfId="1" applyNumberFormat="1" applyFont="1" applyFill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4" fontId="12" fillId="0" borderId="25" xfId="0" applyNumberFormat="1" applyFont="1" applyBorder="1" applyAlignment="1">
      <alignment horizontal="center" vertical="center"/>
    </xf>
    <xf numFmtId="4" fontId="12" fillId="0" borderId="23" xfId="0" applyNumberFormat="1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3" fontId="12" fillId="2" borderId="7" xfId="0" applyNumberFormat="1" applyFont="1" applyFill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/>
    </xf>
    <xf numFmtId="10" fontId="25" fillId="2" borderId="24" xfId="1" applyNumberFormat="1" applyFont="1" applyFill="1" applyBorder="1" applyAlignment="1">
      <alignment horizontal="center" vertical="center"/>
    </xf>
    <xf numFmtId="3" fontId="18" fillId="2" borderId="7" xfId="0" applyNumberFormat="1" applyFont="1" applyFill="1" applyBorder="1" applyAlignment="1">
      <alignment horizontal="center" vertical="center"/>
    </xf>
    <xf numFmtId="3" fontId="18" fillId="2" borderId="5" xfId="1" applyNumberFormat="1" applyFont="1" applyFill="1" applyBorder="1" applyAlignment="1">
      <alignment horizontal="center" vertical="center"/>
    </xf>
    <xf numFmtId="10" fontId="25" fillId="2" borderId="24" xfId="0" applyNumberFormat="1" applyFont="1" applyFill="1" applyBorder="1" applyAlignment="1">
      <alignment horizontal="center" vertical="center"/>
    </xf>
    <xf numFmtId="0" fontId="15" fillId="4" borderId="52" xfId="0" applyFont="1" applyFill="1" applyBorder="1" applyAlignment="1">
      <alignment horizontal="center" vertical="center" wrapText="1"/>
    </xf>
    <xf numFmtId="3" fontId="18" fillId="2" borderId="27" xfId="0" applyNumberFormat="1" applyFont="1" applyFill="1" applyBorder="1" applyAlignment="1">
      <alignment horizontal="center" vertical="center"/>
    </xf>
    <xf numFmtId="4" fontId="18" fillId="2" borderId="28" xfId="0" applyNumberFormat="1" applyFont="1" applyFill="1" applyBorder="1" applyAlignment="1">
      <alignment horizontal="center" vertical="center"/>
    </xf>
    <xf numFmtId="10" fontId="18" fillId="2" borderId="29" xfId="1" applyNumberFormat="1" applyFont="1" applyFill="1" applyBorder="1" applyAlignment="1">
      <alignment horizontal="center" vertical="center"/>
    </xf>
    <xf numFmtId="3" fontId="18" fillId="0" borderId="41" xfId="1" applyNumberFormat="1" applyFont="1" applyFill="1" applyBorder="1" applyAlignment="1">
      <alignment horizontal="center" vertical="center"/>
    </xf>
    <xf numFmtId="4" fontId="18" fillId="0" borderId="30" xfId="1" applyNumberFormat="1" applyFont="1" applyFill="1" applyBorder="1" applyAlignment="1">
      <alignment horizontal="center" vertical="center"/>
    </xf>
    <xf numFmtId="10" fontId="15" fillId="2" borderId="29" xfId="0" applyNumberFormat="1" applyFont="1" applyFill="1" applyBorder="1" applyAlignment="1">
      <alignment horizontal="center" vertical="center"/>
    </xf>
    <xf numFmtId="4" fontId="18" fillId="2" borderId="28" xfId="1" applyNumberFormat="1" applyFont="1" applyFill="1" applyBorder="1" applyAlignment="1">
      <alignment horizontal="center" vertical="center"/>
    </xf>
    <xf numFmtId="3" fontId="18" fillId="0" borderId="41" xfId="0" applyNumberFormat="1" applyFont="1" applyBorder="1" applyAlignment="1">
      <alignment horizontal="center" vertical="center"/>
    </xf>
    <xf numFmtId="4" fontId="18" fillId="0" borderId="28" xfId="0" applyNumberFormat="1" applyFont="1" applyBorder="1" applyAlignment="1">
      <alignment horizontal="center" vertical="center"/>
    </xf>
    <xf numFmtId="4" fontId="18" fillId="0" borderId="30" xfId="0" applyNumberFormat="1" applyFont="1" applyBorder="1" applyAlignment="1">
      <alignment horizontal="center" vertical="center"/>
    </xf>
    <xf numFmtId="4" fontId="12" fillId="0" borderId="27" xfId="0" applyNumberFormat="1" applyFont="1" applyBorder="1" applyAlignment="1">
      <alignment horizontal="center" vertical="center"/>
    </xf>
    <xf numFmtId="4" fontId="12" fillId="0" borderId="29" xfId="0" applyNumberFormat="1" applyFont="1" applyBorder="1" applyAlignment="1">
      <alignment horizontal="center" vertical="center"/>
    </xf>
    <xf numFmtId="3" fontId="18" fillId="2" borderId="41" xfId="0" applyNumberFormat="1" applyFont="1" applyFill="1" applyBorder="1" applyAlignment="1">
      <alignment horizontal="center" vertical="center"/>
    </xf>
    <xf numFmtId="3" fontId="18" fillId="2" borderId="28" xfId="0" applyNumberFormat="1" applyFont="1" applyFill="1" applyBorder="1" applyAlignment="1">
      <alignment horizontal="center" vertical="center"/>
    </xf>
    <xf numFmtId="10" fontId="15" fillId="2" borderId="30" xfId="1" applyNumberFormat="1" applyFont="1" applyFill="1" applyBorder="1" applyAlignment="1">
      <alignment horizontal="center" vertical="center"/>
    </xf>
    <xf numFmtId="3" fontId="12" fillId="2" borderId="27" xfId="0" applyNumberFormat="1" applyFont="1" applyFill="1" applyBorder="1" applyAlignment="1">
      <alignment horizontal="center" vertical="center"/>
    </xf>
    <xf numFmtId="3" fontId="12" fillId="2" borderId="28" xfId="0" applyNumberFormat="1" applyFont="1" applyFill="1" applyBorder="1" applyAlignment="1">
      <alignment horizontal="center" vertical="center"/>
    </xf>
    <xf numFmtId="4" fontId="12" fillId="2" borderId="28" xfId="0" applyNumberFormat="1" applyFont="1" applyFill="1" applyBorder="1" applyAlignment="1">
      <alignment horizontal="center" vertical="center"/>
    </xf>
    <xf numFmtId="3" fontId="18" fillId="2" borderId="28" xfId="1" applyNumberFormat="1" applyFont="1" applyFill="1" applyBorder="1" applyAlignment="1">
      <alignment horizontal="center" vertical="center"/>
    </xf>
    <xf numFmtId="10" fontId="15" fillId="2" borderId="30" xfId="0" applyNumberFormat="1" applyFont="1" applyFill="1" applyBorder="1" applyAlignment="1">
      <alignment horizontal="center" vertical="center"/>
    </xf>
    <xf numFmtId="3" fontId="12" fillId="0" borderId="41" xfId="1" applyNumberFormat="1" applyFont="1" applyFill="1" applyBorder="1" applyAlignment="1">
      <alignment horizontal="center" vertical="center"/>
    </xf>
    <xf numFmtId="4" fontId="12" fillId="0" borderId="30" xfId="1" applyNumberFormat="1" applyFont="1" applyFill="1" applyBorder="1" applyAlignment="1">
      <alignment horizontal="center" vertical="center"/>
    </xf>
    <xf numFmtId="10" fontId="25" fillId="2" borderId="29" xfId="0" applyNumberFormat="1" applyFont="1" applyFill="1" applyBorder="1" applyAlignment="1">
      <alignment horizontal="center" vertical="center"/>
    </xf>
    <xf numFmtId="4" fontId="12" fillId="2" borderId="28" xfId="1" applyNumberFormat="1" applyFont="1" applyFill="1" applyBorder="1" applyAlignment="1">
      <alignment horizontal="center" vertical="center"/>
    </xf>
    <xf numFmtId="3" fontId="12" fillId="0" borderId="41" xfId="0" applyNumberFormat="1" applyFont="1" applyBorder="1" applyAlignment="1">
      <alignment horizontal="center" vertical="center"/>
    </xf>
    <xf numFmtId="4" fontId="12" fillId="0" borderId="28" xfId="0" applyNumberFormat="1" applyFont="1" applyBorder="1" applyAlignment="1">
      <alignment horizontal="center" vertical="center"/>
    </xf>
    <xf numFmtId="4" fontId="12" fillId="0" borderId="30" xfId="0" applyNumberFormat="1" applyFont="1" applyBorder="1" applyAlignment="1">
      <alignment horizontal="center" vertical="center"/>
    </xf>
    <xf numFmtId="3" fontId="12" fillId="2" borderId="41" xfId="0" applyNumberFormat="1" applyFont="1" applyFill="1" applyBorder="1" applyAlignment="1">
      <alignment horizontal="center" vertical="center"/>
    </xf>
    <xf numFmtId="10" fontId="25" fillId="2" borderId="30" xfId="1" applyNumberFormat="1" applyFont="1" applyFill="1" applyBorder="1" applyAlignment="1">
      <alignment horizontal="center" vertical="center"/>
    </xf>
    <xf numFmtId="10" fontId="25" fillId="2" borderId="30" xfId="0" applyNumberFormat="1" applyFont="1" applyFill="1" applyBorder="1" applyAlignment="1">
      <alignment horizontal="center" vertical="center"/>
    </xf>
    <xf numFmtId="4" fontId="26" fillId="0" borderId="28" xfId="0" applyNumberFormat="1" applyFont="1" applyBorder="1" applyAlignment="1">
      <alignment horizontal="center" vertical="center"/>
    </xf>
    <xf numFmtId="0" fontId="15" fillId="4" borderId="53" xfId="0" applyFont="1" applyFill="1" applyBorder="1" applyAlignment="1">
      <alignment horizontal="center" vertical="center" wrapText="1"/>
    </xf>
    <xf numFmtId="3" fontId="18" fillId="2" borderId="13" xfId="0" applyNumberFormat="1" applyFont="1" applyFill="1" applyBorder="1" applyAlignment="1">
      <alignment horizontal="center" vertical="center"/>
    </xf>
    <xf numFmtId="4" fontId="18" fillId="2" borderId="14" xfId="0" applyNumberFormat="1" applyFont="1" applyFill="1" applyBorder="1" applyAlignment="1">
      <alignment horizontal="center" vertical="center"/>
    </xf>
    <xf numFmtId="10" fontId="18" fillId="2" borderId="15" xfId="1" applyNumberFormat="1" applyFont="1" applyFill="1" applyBorder="1" applyAlignment="1">
      <alignment horizontal="center" vertical="center"/>
    </xf>
    <xf numFmtId="3" fontId="12" fillId="0" borderId="54" xfId="1" applyNumberFormat="1" applyFont="1" applyFill="1" applyBorder="1" applyAlignment="1">
      <alignment horizontal="center" vertical="center"/>
    </xf>
    <xf numFmtId="4" fontId="12" fillId="0" borderId="31" xfId="1" applyNumberFormat="1" applyFont="1" applyFill="1" applyBorder="1" applyAlignment="1">
      <alignment horizontal="center" vertical="center"/>
    </xf>
    <xf numFmtId="3" fontId="12" fillId="2" borderId="13" xfId="0" applyNumberFormat="1" applyFont="1" applyFill="1" applyBorder="1" applyAlignment="1">
      <alignment horizontal="center" vertical="center"/>
    </xf>
    <xf numFmtId="4" fontId="12" fillId="2" borderId="14" xfId="0" applyNumberFormat="1" applyFont="1" applyFill="1" applyBorder="1" applyAlignment="1">
      <alignment horizontal="center" vertical="center"/>
    </xf>
    <xf numFmtId="10" fontId="25" fillId="2" borderId="15" xfId="0" applyNumberFormat="1" applyFont="1" applyFill="1" applyBorder="1" applyAlignment="1">
      <alignment horizontal="center" vertical="center"/>
    </xf>
    <xf numFmtId="4" fontId="12" fillId="2" borderId="14" xfId="1" applyNumberFormat="1" applyFont="1" applyFill="1" applyBorder="1" applyAlignment="1">
      <alignment horizontal="center" vertical="center"/>
    </xf>
    <xf numFmtId="3" fontId="12" fillId="0" borderId="54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center" vertical="center"/>
    </xf>
    <xf numFmtId="4" fontId="12" fillId="0" borderId="31" xfId="0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center" vertical="center"/>
    </xf>
    <xf numFmtId="3" fontId="12" fillId="2" borderId="54" xfId="0" applyNumberFormat="1" applyFont="1" applyFill="1" applyBorder="1" applyAlignment="1">
      <alignment horizontal="center" vertical="center"/>
    </xf>
    <xf numFmtId="3" fontId="12" fillId="2" borderId="14" xfId="0" applyNumberFormat="1" applyFont="1" applyFill="1" applyBorder="1" applyAlignment="1">
      <alignment horizontal="center" vertical="center"/>
    </xf>
    <xf numFmtId="10" fontId="25" fillId="2" borderId="31" xfId="1" applyNumberFormat="1" applyFont="1" applyFill="1" applyBorder="1" applyAlignment="1">
      <alignment horizontal="center" vertical="center"/>
    </xf>
    <xf numFmtId="3" fontId="18" fillId="2" borderId="54" xfId="0" applyNumberFormat="1" applyFont="1" applyFill="1" applyBorder="1" applyAlignment="1">
      <alignment horizontal="center" vertical="center"/>
    </xf>
    <xf numFmtId="3" fontId="18" fillId="2" borderId="14" xfId="1" applyNumberFormat="1" applyFont="1" applyFill="1" applyBorder="1" applyAlignment="1">
      <alignment horizontal="center" vertical="center"/>
    </xf>
    <xf numFmtId="10" fontId="25" fillId="2" borderId="31" xfId="0" applyNumberFormat="1" applyFont="1" applyFill="1" applyBorder="1" applyAlignment="1">
      <alignment horizontal="center" vertical="center"/>
    </xf>
    <xf numFmtId="3" fontId="15" fillId="3" borderId="55" xfId="0" applyNumberFormat="1" applyFont="1" applyFill="1" applyBorder="1" applyAlignment="1">
      <alignment horizontal="center" vertical="center"/>
    </xf>
    <xf numFmtId="4" fontId="15" fillId="3" borderId="34" xfId="0" applyNumberFormat="1" applyFont="1" applyFill="1" applyBorder="1" applyAlignment="1">
      <alignment horizontal="center" vertical="center"/>
    </xf>
    <xf numFmtId="10" fontId="18" fillId="3" borderId="43" xfId="1" applyNumberFormat="1" applyFont="1" applyFill="1" applyBorder="1" applyAlignment="1">
      <alignment horizontal="center" vertical="center"/>
    </xf>
    <xf numFmtId="3" fontId="25" fillId="3" borderId="55" xfId="0" applyNumberFormat="1" applyFont="1" applyFill="1" applyBorder="1" applyAlignment="1">
      <alignment horizontal="center" vertical="center"/>
    </xf>
    <xf numFmtId="4" fontId="25" fillId="3" borderId="34" xfId="0" applyNumberFormat="1" applyFont="1" applyFill="1" applyBorder="1" applyAlignment="1">
      <alignment horizontal="center" vertical="center"/>
    </xf>
    <xf numFmtId="10" fontId="25" fillId="3" borderId="43" xfId="0" applyNumberFormat="1" applyFont="1" applyFill="1" applyBorder="1" applyAlignment="1">
      <alignment horizontal="center" vertical="center"/>
    </xf>
    <xf numFmtId="4" fontId="25" fillId="3" borderId="34" xfId="1" applyNumberFormat="1" applyFont="1" applyFill="1" applyBorder="1" applyAlignment="1">
      <alignment horizontal="center" vertical="center"/>
    </xf>
    <xf numFmtId="10" fontId="25" fillId="3" borderId="56" xfId="0" applyNumberFormat="1" applyFont="1" applyFill="1" applyBorder="1" applyAlignment="1">
      <alignment horizontal="center" vertical="center"/>
    </xf>
    <xf numFmtId="3" fontId="25" fillId="3" borderId="34" xfId="0" applyNumberFormat="1" applyFont="1" applyFill="1" applyBorder="1" applyAlignment="1">
      <alignment horizontal="center" vertical="center"/>
    </xf>
    <xf numFmtId="10" fontId="25" fillId="3" borderId="43" xfId="1" applyNumberFormat="1" applyFont="1" applyFill="1" applyBorder="1" applyAlignment="1">
      <alignment horizontal="center" vertical="center"/>
    </xf>
    <xf numFmtId="3" fontId="15" fillId="3" borderId="34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4" fontId="12" fillId="0" borderId="24" xfId="0" applyNumberFormat="1" applyFont="1" applyBorder="1" applyAlignment="1">
      <alignment horizontal="center" vertical="center"/>
    </xf>
    <xf numFmtId="4" fontId="25" fillId="3" borderId="43" xfId="0" applyNumberFormat="1" applyFont="1" applyFill="1" applyBorder="1" applyAlignment="1">
      <alignment horizontal="center" vertical="center"/>
    </xf>
    <xf numFmtId="0" fontId="15" fillId="4" borderId="39" xfId="0" applyFont="1" applyFill="1" applyBorder="1" applyAlignment="1">
      <alignment horizontal="center" vertical="center" wrapText="1"/>
    </xf>
    <xf numFmtId="4" fontId="18" fillId="2" borderId="5" xfId="1" applyNumberFormat="1" applyFont="1" applyFill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4" fontId="18" fillId="0" borderId="5" xfId="0" applyNumberFormat="1" applyFont="1" applyBorder="1" applyAlignment="1">
      <alignment horizontal="center" vertical="center"/>
    </xf>
    <xf numFmtId="4" fontId="18" fillId="0" borderId="24" xfId="0" applyNumberFormat="1" applyFont="1" applyBorder="1" applyAlignment="1">
      <alignment horizontal="center" vertical="center"/>
    </xf>
    <xf numFmtId="10" fontId="25" fillId="2" borderId="6" xfId="1" applyNumberFormat="1" applyFont="1" applyFill="1" applyBorder="1" applyAlignment="1">
      <alignment horizontal="center" vertical="center"/>
    </xf>
    <xf numFmtId="0" fontId="15" fillId="4" borderId="40" xfId="0" applyFont="1" applyFill="1" applyBorder="1" applyAlignment="1">
      <alignment horizontal="center" vertical="center" wrapText="1"/>
    </xf>
    <xf numFmtId="10" fontId="25" fillId="2" borderId="29" xfId="1" applyNumberFormat="1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4" fontId="18" fillId="2" borderId="14" xfId="1" applyNumberFormat="1" applyFont="1" applyFill="1" applyBorder="1" applyAlignment="1">
      <alignment horizontal="center" vertical="center"/>
    </xf>
    <xf numFmtId="3" fontId="18" fillId="0" borderId="54" xfId="0" applyNumberFormat="1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31" xfId="0" applyNumberFormat="1" applyFont="1" applyBorder="1" applyAlignment="1">
      <alignment horizontal="center" vertical="center"/>
    </xf>
    <xf numFmtId="3" fontId="18" fillId="2" borderId="14" xfId="0" applyNumberFormat="1" applyFont="1" applyFill="1" applyBorder="1" applyAlignment="1">
      <alignment horizontal="center" vertical="center"/>
    </xf>
    <xf numFmtId="10" fontId="25" fillId="2" borderId="15" xfId="1" applyNumberFormat="1" applyFont="1" applyFill="1" applyBorder="1" applyAlignment="1">
      <alignment horizontal="center" vertical="center"/>
    </xf>
    <xf numFmtId="4" fontId="25" fillId="3" borderId="32" xfId="0" applyNumberFormat="1" applyFont="1" applyFill="1" applyBorder="1" applyAlignment="1">
      <alignment horizontal="center" vertical="center"/>
    </xf>
    <xf numFmtId="4" fontId="25" fillId="3" borderId="33" xfId="0" applyNumberFormat="1" applyFont="1" applyFill="1" applyBorder="1" applyAlignment="1">
      <alignment horizontal="center" vertical="center"/>
    </xf>
    <xf numFmtId="3" fontId="12" fillId="0" borderId="16" xfId="1" applyNumberFormat="1" applyFont="1" applyFill="1" applyBorder="1" applyAlignment="1">
      <alignment horizontal="center" vertical="center"/>
    </xf>
    <xf numFmtId="4" fontId="12" fillId="0" borderId="45" xfId="1" applyNumberFormat="1" applyFont="1" applyFill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4" fontId="12" fillId="0" borderId="45" xfId="0" applyNumberFormat="1" applyFont="1" applyBorder="1" applyAlignment="1">
      <alignment horizontal="center" vertical="center"/>
    </xf>
    <xf numFmtId="165" fontId="15" fillId="3" borderId="17" xfId="0" applyNumberFormat="1" applyFont="1" applyFill="1" applyBorder="1" applyAlignment="1">
      <alignment horizontal="center" vertical="center" wrapText="1"/>
    </xf>
    <xf numFmtId="3" fontId="25" fillId="3" borderId="47" xfId="1" applyNumberFormat="1" applyFont="1" applyFill="1" applyBorder="1" applyAlignment="1">
      <alignment horizontal="center" vertical="center"/>
    </xf>
    <xf numFmtId="4" fontId="25" fillId="3" borderId="49" xfId="1" applyNumberFormat="1" applyFont="1" applyFill="1" applyBorder="1" applyAlignment="1">
      <alignment horizontal="center" vertical="center"/>
    </xf>
    <xf numFmtId="4" fontId="25" fillId="3" borderId="49" xfId="0" applyNumberFormat="1" applyFont="1" applyFill="1" applyBorder="1" applyAlignment="1">
      <alignment horizontal="center" vertical="center"/>
    </xf>
    <xf numFmtId="10" fontId="15" fillId="3" borderId="43" xfId="0" applyNumberFormat="1" applyFont="1" applyFill="1" applyBorder="1" applyAlignment="1">
      <alignment horizontal="center" vertical="center"/>
    </xf>
    <xf numFmtId="165" fontId="15" fillId="5" borderId="46" xfId="0" applyNumberFormat="1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/>
    </xf>
    <xf numFmtId="4" fontId="15" fillId="5" borderId="20" xfId="0" applyNumberFormat="1" applyFont="1" applyFill="1" applyBorder="1" applyAlignment="1">
      <alignment horizontal="center" vertical="center"/>
    </xf>
    <xf numFmtId="10" fontId="18" fillId="5" borderId="21" xfId="1" applyNumberFormat="1" applyFont="1" applyFill="1" applyBorder="1" applyAlignment="1">
      <alignment horizontal="center" vertical="center"/>
    </xf>
    <xf numFmtId="3" fontId="15" fillId="5" borderId="37" xfId="1" applyNumberFormat="1" applyFont="1" applyFill="1" applyBorder="1" applyAlignment="1">
      <alignment horizontal="center" vertical="center"/>
    </xf>
    <xf numFmtId="4" fontId="15" fillId="5" borderId="21" xfId="1" applyNumberFormat="1" applyFont="1" applyFill="1" applyBorder="1" applyAlignment="1">
      <alignment horizontal="center" vertical="center"/>
    </xf>
    <xf numFmtId="3" fontId="15" fillId="5" borderId="19" xfId="1" applyNumberFormat="1" applyFont="1" applyFill="1" applyBorder="1" applyAlignment="1">
      <alignment horizontal="center" vertical="center"/>
    </xf>
    <xf numFmtId="4" fontId="15" fillId="5" borderId="20" xfId="1" applyNumberFormat="1" applyFont="1" applyFill="1" applyBorder="1" applyAlignment="1">
      <alignment horizontal="center" vertical="center"/>
    </xf>
    <xf numFmtId="10" fontId="25" fillId="5" borderId="21" xfId="0" applyNumberFormat="1" applyFont="1" applyFill="1" applyBorder="1" applyAlignment="1">
      <alignment horizontal="center" vertical="center"/>
    </xf>
    <xf numFmtId="3" fontId="15" fillId="5" borderId="37" xfId="0" applyNumberFormat="1" applyFont="1" applyFill="1" applyBorder="1" applyAlignment="1">
      <alignment horizontal="center" vertical="center"/>
    </xf>
    <xf numFmtId="4" fontId="15" fillId="5" borderId="21" xfId="0" applyNumberFormat="1" applyFont="1" applyFill="1" applyBorder="1" applyAlignment="1">
      <alignment horizontal="center" vertical="center"/>
    </xf>
    <xf numFmtId="4" fontId="15" fillId="5" borderId="19" xfId="0" applyNumberFormat="1" applyFont="1" applyFill="1" applyBorder="1" applyAlignment="1">
      <alignment horizontal="center" vertical="center"/>
    </xf>
    <xf numFmtId="4" fontId="15" fillId="5" borderId="36" xfId="0" applyNumberFormat="1" applyFont="1" applyFill="1" applyBorder="1" applyAlignment="1">
      <alignment horizontal="center" vertical="center"/>
    </xf>
    <xf numFmtId="10" fontId="25" fillId="5" borderId="36" xfId="0" applyNumberFormat="1" applyFont="1" applyFill="1" applyBorder="1" applyAlignment="1">
      <alignment horizontal="center" vertical="center"/>
    </xf>
    <xf numFmtId="3" fontId="15" fillId="5" borderId="20" xfId="0" applyNumberFormat="1" applyFont="1" applyFill="1" applyBorder="1" applyAlignment="1">
      <alignment horizontal="center" vertical="center"/>
    </xf>
    <xf numFmtId="10" fontId="25" fillId="5" borderId="21" xfId="1" applyNumberFormat="1" applyFont="1" applyFill="1" applyBorder="1" applyAlignment="1">
      <alignment horizontal="center" vertical="center"/>
    </xf>
    <xf numFmtId="3" fontId="15" fillId="5" borderId="20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4" fontId="21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165" fontId="21" fillId="0" borderId="0" xfId="0" applyNumberFormat="1" applyFont="1" applyAlignment="1">
      <alignment vertical="center" wrapText="1"/>
    </xf>
    <xf numFmtId="0" fontId="28" fillId="0" borderId="0" xfId="0" applyFont="1"/>
    <xf numFmtId="0" fontId="26" fillId="0" borderId="0" xfId="0" applyFont="1"/>
    <xf numFmtId="0" fontId="8" fillId="0" borderId="0" xfId="0" applyFont="1"/>
    <xf numFmtId="4" fontId="0" fillId="0" borderId="0" xfId="0" applyNumberFormat="1"/>
    <xf numFmtId="0" fontId="29" fillId="0" borderId="0" xfId="0" applyFont="1"/>
    <xf numFmtId="165" fontId="10" fillId="0" borderId="0" xfId="0" applyNumberFormat="1" applyFont="1"/>
    <xf numFmtId="4" fontId="10" fillId="0" borderId="0" xfId="0" applyNumberFormat="1" applyFont="1"/>
    <xf numFmtId="167" fontId="0" fillId="0" borderId="0" xfId="0" applyNumberFormat="1"/>
    <xf numFmtId="0" fontId="19" fillId="0" borderId="0" xfId="0" applyFont="1"/>
    <xf numFmtId="0" fontId="26" fillId="0" borderId="0" xfId="0" applyFont="1" applyAlignment="1">
      <alignment vertical="center" wrapText="1"/>
    </xf>
    <xf numFmtId="3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165" fontId="10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4" fontId="29" fillId="0" borderId="0" xfId="0" applyNumberFormat="1" applyFont="1"/>
    <xf numFmtId="3" fontId="10" fillId="0" borderId="0" xfId="0" applyNumberFormat="1" applyFont="1"/>
    <xf numFmtId="3" fontId="0" fillId="0" borderId="0" xfId="0" applyNumberFormat="1"/>
    <xf numFmtId="0" fontId="30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4" fontId="31" fillId="0" borderId="0" xfId="0" applyNumberFormat="1" applyFont="1"/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4" fontId="8" fillId="0" borderId="0" xfId="0" applyNumberFormat="1" applyFont="1"/>
    <xf numFmtId="3" fontId="8" fillId="0" borderId="0" xfId="0" applyNumberFormat="1" applyFont="1"/>
    <xf numFmtId="4" fontId="30" fillId="0" borderId="0" xfId="0" applyNumberFormat="1" applyFont="1"/>
    <xf numFmtId="0" fontId="30" fillId="0" borderId="0" xfId="0" applyFont="1"/>
    <xf numFmtId="3" fontId="30" fillId="0" borderId="0" xfId="0" applyNumberFormat="1" applyFont="1"/>
    <xf numFmtId="0" fontId="3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3" fontId="13" fillId="0" borderId="3" xfId="0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10" fontId="0" fillId="0" borderId="26" xfId="0" applyNumberForma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10" fontId="15" fillId="2" borderId="2" xfId="0" applyNumberFormat="1" applyFont="1" applyFill="1" applyBorder="1" applyAlignment="1">
      <alignment horizontal="center" vertical="center"/>
    </xf>
    <xf numFmtId="165" fontId="13" fillId="2" borderId="44" xfId="0" applyNumberFormat="1" applyFont="1" applyFill="1" applyBorder="1" applyAlignment="1">
      <alignment horizontal="center" vertical="center" wrapText="1"/>
    </xf>
    <xf numFmtId="165" fontId="0" fillId="2" borderId="26" xfId="0" applyNumberFormat="1" applyFill="1" applyBorder="1" applyAlignment="1">
      <alignment horizontal="center" vertical="center" wrapText="1"/>
    </xf>
    <xf numFmtId="4" fontId="6" fillId="0" borderId="0" xfId="3" applyNumberFormat="1" applyFont="1" applyAlignment="1">
      <alignment horizontal="center" vertical="center"/>
    </xf>
    <xf numFmtId="0" fontId="15" fillId="2" borderId="0" xfId="4" applyFont="1" applyFill="1" applyAlignment="1">
      <alignment horizontal="center"/>
    </xf>
    <xf numFmtId="0" fontId="22" fillId="2" borderId="0" xfId="0" applyFont="1" applyFill="1" applyAlignment="1">
      <alignment horizontal="left"/>
    </xf>
    <xf numFmtId="0" fontId="23" fillId="0" borderId="1" xfId="2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10" fontId="13" fillId="2" borderId="44" xfId="0" applyNumberFormat="1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44" xfId="0" applyNumberFormat="1" applyFont="1" applyFill="1" applyBorder="1" applyAlignment="1">
      <alignment horizontal="center" vertical="center" wrapText="1"/>
    </xf>
    <xf numFmtId="10" fontId="13" fillId="2" borderId="26" xfId="0" applyNumberFormat="1" applyFont="1" applyFill="1" applyBorder="1" applyAlignment="1">
      <alignment horizontal="center" vertical="center" wrapText="1"/>
    </xf>
    <xf numFmtId="10" fontId="13" fillId="2" borderId="3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0" fontId="0" fillId="2" borderId="24" xfId="0" applyNumberForma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0" fontId="14" fillId="2" borderId="6" xfId="0" applyNumberFormat="1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165" fontId="16" fillId="2" borderId="11" xfId="0" applyNumberFormat="1" applyFont="1" applyFill="1" applyBorder="1" applyAlignment="1">
      <alignment horizontal="center" vertical="center" wrapText="1"/>
    </xf>
    <xf numFmtId="10" fontId="16" fillId="2" borderId="45" xfId="0" applyNumberFormat="1" applyFont="1" applyFill="1" applyBorder="1" applyAlignment="1">
      <alignment horizontal="center" vertical="center" wrapText="1"/>
    </xf>
    <xf numFmtId="165" fontId="16" fillId="2" borderId="45" xfId="0" applyNumberFormat="1" applyFont="1" applyFill="1" applyBorder="1" applyAlignment="1">
      <alignment horizontal="center" vertical="center" wrapText="1"/>
    </xf>
    <xf numFmtId="10" fontId="16" fillId="2" borderId="12" xfId="0" applyNumberFormat="1" applyFont="1" applyFill="1" applyBorder="1" applyAlignment="1">
      <alignment horizontal="center" vertical="center" wrapText="1"/>
    </xf>
    <xf numFmtId="10" fontId="16" fillId="2" borderId="10" xfId="0" applyNumberFormat="1" applyFont="1" applyFill="1" applyBorder="1" applyAlignment="1">
      <alignment horizontal="center" vertical="center" wrapText="1"/>
    </xf>
    <xf numFmtId="10" fontId="16" fillId="2" borderId="11" xfId="0" applyNumberFormat="1" applyFont="1" applyFill="1" applyBorder="1" applyAlignment="1">
      <alignment horizontal="center" vertical="center" wrapText="1"/>
    </xf>
    <xf numFmtId="165" fontId="17" fillId="2" borderId="11" xfId="6" applyNumberFormat="1" applyFont="1" applyFill="1" applyBorder="1" applyAlignment="1">
      <alignment horizontal="center" vertical="center" wrapText="1"/>
    </xf>
    <xf numFmtId="165" fontId="17" fillId="2" borderId="16" xfId="6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165" fontId="17" fillId="2" borderId="32" xfId="0" applyNumberFormat="1" applyFont="1" applyFill="1" applyBorder="1" applyAlignment="1">
      <alignment horizontal="center" vertical="center" wrapText="1"/>
    </xf>
    <xf numFmtId="10" fontId="17" fillId="2" borderId="33" xfId="0" applyNumberFormat="1" applyFont="1" applyFill="1" applyBorder="1" applyAlignment="1">
      <alignment horizontal="center" vertical="center" wrapText="1"/>
    </xf>
    <xf numFmtId="44" fontId="15" fillId="3" borderId="18" xfId="0" applyNumberFormat="1" applyFont="1" applyFill="1" applyBorder="1" applyAlignment="1">
      <alignment horizontal="center" vertical="center"/>
    </xf>
    <xf numFmtId="44" fontId="18" fillId="0" borderId="3" xfId="0" applyNumberFormat="1" applyFont="1" applyBorder="1" applyAlignment="1">
      <alignment horizontal="center" vertical="center" wrapText="1"/>
    </xf>
    <xf numFmtId="4" fontId="12" fillId="0" borderId="47" xfId="0" applyNumberFormat="1" applyFont="1" applyBorder="1" applyAlignment="1">
      <alignment horizontal="center" vertical="center"/>
    </xf>
    <xf numFmtId="4" fontId="12" fillId="0" borderId="49" xfId="0" applyNumberFormat="1" applyFont="1" applyBorder="1" applyAlignment="1">
      <alignment horizontal="center" vertical="center"/>
    </xf>
    <xf numFmtId="44" fontId="18" fillId="0" borderId="40" xfId="0" applyNumberFormat="1" applyFont="1" applyBorder="1" applyAlignment="1">
      <alignment horizontal="center" vertical="center" wrapText="1"/>
    </xf>
    <xf numFmtId="44" fontId="18" fillId="0" borderId="42" xfId="0" applyNumberFormat="1" applyFont="1" applyBorder="1" applyAlignment="1">
      <alignment horizontal="center" vertical="center" wrapText="1"/>
    </xf>
    <xf numFmtId="44" fontId="15" fillId="3" borderId="17" xfId="0" applyNumberFormat="1" applyFont="1" applyFill="1" applyBorder="1" applyAlignment="1">
      <alignment horizontal="center" vertical="center"/>
    </xf>
    <xf numFmtId="4" fontId="18" fillId="2" borderId="6" xfId="0" applyNumberFormat="1" applyFont="1" applyFill="1" applyBorder="1" applyAlignment="1">
      <alignment horizontal="center" vertical="center"/>
    </xf>
    <xf numFmtId="10" fontId="25" fillId="2" borderId="26" xfId="0" applyNumberFormat="1" applyFont="1" applyFill="1" applyBorder="1" applyAlignment="1">
      <alignment horizontal="center" vertical="center"/>
    </xf>
    <xf numFmtId="4" fontId="18" fillId="2" borderId="29" xfId="0" applyNumberFormat="1" applyFont="1" applyFill="1" applyBorder="1" applyAlignment="1">
      <alignment horizontal="center" vertical="center"/>
    </xf>
    <xf numFmtId="10" fontId="25" fillId="2" borderId="57" xfId="0" applyNumberFormat="1" applyFont="1" applyFill="1" applyBorder="1" applyAlignment="1">
      <alignment horizontal="center" vertical="center"/>
    </xf>
    <xf numFmtId="4" fontId="18" fillId="2" borderId="15" xfId="0" applyNumberFormat="1" applyFont="1" applyFill="1" applyBorder="1" applyAlignment="1">
      <alignment horizontal="center" vertical="center"/>
    </xf>
    <xf numFmtId="10" fontId="25" fillId="2" borderId="58" xfId="0" applyNumberFormat="1" applyFont="1" applyFill="1" applyBorder="1" applyAlignment="1">
      <alignment horizontal="center" vertical="center"/>
    </xf>
    <xf numFmtId="44" fontId="15" fillId="3" borderId="39" xfId="0" applyNumberFormat="1" applyFont="1" applyFill="1" applyBorder="1" applyAlignment="1">
      <alignment horizontal="center" vertical="center"/>
    </xf>
    <xf numFmtId="44" fontId="15" fillId="5" borderId="18" xfId="0" applyNumberFormat="1" applyFont="1" applyFill="1" applyBorder="1" applyAlignment="1">
      <alignment horizontal="center" vertical="center"/>
    </xf>
    <xf numFmtId="44" fontId="0" fillId="0" borderId="50" xfId="0" applyNumberFormat="1" applyBorder="1" applyAlignment="1">
      <alignment vertical="center" wrapText="1"/>
    </xf>
    <xf numFmtId="4" fontId="19" fillId="0" borderId="0" xfId="0" applyNumberFormat="1" applyFont="1"/>
    <xf numFmtId="3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33" fillId="0" borderId="0" xfId="0" applyNumberFormat="1" applyFont="1" applyAlignment="1">
      <alignment horizontal="center" vertical="center"/>
    </xf>
  </cellXfs>
  <cellStyles count="7">
    <cellStyle name="Dziesiętny 2" xfId="5" xr:uid="{4F3DBD02-CBA3-4416-9DB8-52FFC4A1B7E7}"/>
    <cellStyle name="Dziesiętny 3" xfId="6" xr:uid="{D5482A21-23E6-4AC3-84DA-A1F0E6EB31AB}"/>
    <cellStyle name="Normalny" xfId="0" builtinId="0"/>
    <cellStyle name="Normalny_RAP-FS(ROL)_OR00_16-08-2004" xfId="3" xr:uid="{99E4B145-9E54-4FBF-9320-42DC5BE2BFAE}"/>
    <cellStyle name="Normalny_raport tygodniowy-ARiMR SPO RPR 03.07.2004r." xfId="2" xr:uid="{F90AA176-F3E6-4ED2-9AF0-D08F5BF22954}"/>
    <cellStyle name="Normalny_SPO Ryby_12-05-2005" xfId="4" xr:uid="{5D4A50A9-85F3-45CD-8F5A-265D30744226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4942C-E06C-45FE-A909-70BD89D809D9}">
  <sheetPr>
    <tabColor rgb="FF92D050"/>
    <pageSetUpPr fitToPage="1"/>
  </sheetPr>
  <dimension ref="A1:AN1217"/>
  <sheetViews>
    <sheetView tabSelected="1" topLeftCell="A3" zoomScale="55" zoomScaleNormal="55" workbookViewId="0">
      <pane xSplit="2" ySplit="3" topLeftCell="C6" activePane="bottomRight" state="frozen"/>
      <selection activeCell="A3" sqref="A3"/>
      <selection pane="topRight" activeCell="C3" sqref="C3"/>
      <selection pane="bottomLeft" activeCell="A6" sqref="A6"/>
      <selection pane="bottomRight" activeCell="A3" sqref="A3:B3"/>
    </sheetView>
  </sheetViews>
  <sheetFormatPr defaultRowHeight="15" x14ac:dyDescent="0.25"/>
  <cols>
    <col min="1" max="1" width="118.42578125" style="222" customWidth="1"/>
    <col min="2" max="2" width="37.28515625" customWidth="1"/>
    <col min="3" max="3" width="20.85546875" style="8" customWidth="1"/>
    <col min="4" max="4" width="32.140625" style="9" bestFit="1" customWidth="1"/>
    <col min="5" max="5" width="21.5703125" bestFit="1" customWidth="1"/>
    <col min="6" max="6" width="23" style="211" customWidth="1"/>
    <col min="7" max="7" width="27.7109375" style="212" customWidth="1"/>
    <col min="8" max="8" width="23.7109375" style="10" customWidth="1"/>
    <col min="9" max="9" width="29.7109375" customWidth="1"/>
    <col min="10" max="10" width="21.5703125" style="215" customWidth="1"/>
    <col min="11" max="12" width="26.140625" style="193" customWidth="1"/>
    <col min="13" max="13" width="27.85546875" style="193" customWidth="1"/>
    <col min="14" max="15" width="21.85546875" style="193" customWidth="1"/>
    <col min="16" max="16" width="23.85546875" style="193" customWidth="1"/>
    <col min="17" max="17" width="22.7109375" style="193" customWidth="1"/>
    <col min="18" max="18" width="25.28515625" customWidth="1"/>
    <col min="19" max="19" width="23.5703125" customWidth="1"/>
    <col min="20" max="20" width="15" customWidth="1"/>
    <col min="21" max="21" width="27.7109375" customWidth="1"/>
    <col min="22" max="22" width="21.42578125" customWidth="1"/>
    <col min="23" max="23" width="18.5703125" style="207" customWidth="1"/>
    <col min="24" max="24" width="14" style="207" customWidth="1"/>
    <col min="25" max="25" width="26.7109375" customWidth="1"/>
    <col min="26" max="26" width="26.28515625" customWidth="1"/>
    <col min="27" max="27" width="21" customWidth="1"/>
    <col min="28" max="28" width="18.42578125" style="207" customWidth="1"/>
    <col min="29" max="29" width="16.28515625" style="207" customWidth="1"/>
    <col min="30" max="30" width="26.28515625" style="207" customWidth="1"/>
    <col min="31" max="31" width="26.7109375" customWidth="1"/>
    <col min="32" max="32" width="23.85546875" customWidth="1"/>
    <col min="33" max="33" width="15.7109375" customWidth="1"/>
    <col min="34" max="34" width="23.140625" customWidth="1"/>
    <col min="35" max="35" width="23.85546875" customWidth="1"/>
    <col min="36" max="40" width="25.42578125" customWidth="1"/>
  </cols>
  <sheetData>
    <row r="1" spans="1:40" s="3" customFormat="1" ht="20.25" x14ac:dyDescent="0.2">
      <c r="A1" s="14"/>
      <c r="B1" s="15"/>
      <c r="C1" s="1"/>
      <c r="D1" s="2"/>
      <c r="E1" s="2"/>
      <c r="F1" s="16"/>
      <c r="G1" s="2"/>
      <c r="H1" s="230"/>
      <c r="I1" s="230"/>
      <c r="J1" s="17"/>
      <c r="W1" s="18"/>
      <c r="X1" s="18"/>
      <c r="AB1" s="18"/>
      <c r="AC1" s="18"/>
      <c r="AD1" s="18"/>
    </row>
    <row r="2" spans="1:40" s="3" customFormat="1" ht="20.25" x14ac:dyDescent="0.3">
      <c r="A2" s="231" t="s">
        <v>21</v>
      </c>
      <c r="B2" s="231"/>
      <c r="C2" s="1"/>
      <c r="D2" s="2"/>
      <c r="E2" s="2"/>
      <c r="F2" s="16"/>
      <c r="G2" s="2"/>
      <c r="H2" s="232" t="s">
        <v>22</v>
      </c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18"/>
      <c r="AD2" s="18"/>
    </row>
    <row r="3" spans="1:40" s="3" customFormat="1" ht="127.5" customHeight="1" thickBot="1" x14ac:dyDescent="0.55000000000000004">
      <c r="A3" s="233" t="s">
        <v>62</v>
      </c>
      <c r="B3" s="233"/>
      <c r="C3" s="5" t="s">
        <v>63</v>
      </c>
      <c r="D3" s="19"/>
      <c r="E3" s="20"/>
      <c r="F3" s="234" t="s">
        <v>22</v>
      </c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4"/>
      <c r="U3" s="4"/>
      <c r="V3" s="4"/>
      <c r="W3" s="6"/>
      <c r="X3" s="6"/>
      <c r="Y3" s="4"/>
      <c r="Z3" s="4"/>
      <c r="AA3" s="4"/>
      <c r="AB3" s="21"/>
      <c r="AC3" s="18"/>
      <c r="AD3" s="18"/>
      <c r="AF3" s="22"/>
    </row>
    <row r="4" spans="1:40" s="7" customFormat="1" ht="38.25" customHeight="1" x14ac:dyDescent="0.25">
      <c r="A4" s="235" t="s">
        <v>23</v>
      </c>
      <c r="B4" s="237" t="s">
        <v>0</v>
      </c>
      <c r="C4" s="239" t="s">
        <v>24</v>
      </c>
      <c r="D4" s="240"/>
      <c r="E4" s="241"/>
      <c r="F4" s="242" t="s">
        <v>25</v>
      </c>
      <c r="G4" s="243"/>
      <c r="H4" s="244" t="s">
        <v>1</v>
      </c>
      <c r="I4" s="245"/>
      <c r="J4" s="246"/>
      <c r="K4" s="247" t="s">
        <v>9</v>
      </c>
      <c r="L4" s="248"/>
      <c r="M4" s="248"/>
      <c r="N4" s="249"/>
      <c r="O4" s="250" t="s">
        <v>26</v>
      </c>
      <c r="P4" s="246"/>
      <c r="Q4" s="249"/>
      <c r="R4" s="228" t="s">
        <v>27</v>
      </c>
      <c r="S4" s="229"/>
      <c r="T4" s="247" t="s">
        <v>10</v>
      </c>
      <c r="U4" s="248"/>
      <c r="V4" s="248"/>
      <c r="W4" s="249"/>
      <c r="X4" s="251" t="s">
        <v>28</v>
      </c>
      <c r="Y4" s="252"/>
      <c r="Z4" s="252"/>
      <c r="AA4" s="253"/>
      <c r="AB4" s="251" t="s">
        <v>29</v>
      </c>
      <c r="AC4" s="254"/>
      <c r="AD4" s="254"/>
      <c r="AE4" s="255"/>
      <c r="AF4" s="223" t="s">
        <v>2</v>
      </c>
      <c r="AG4" s="224"/>
      <c r="AH4" s="224"/>
      <c r="AI4" s="224"/>
      <c r="AJ4" s="225"/>
      <c r="AK4" s="226" t="s">
        <v>30</v>
      </c>
      <c r="AL4" s="226"/>
      <c r="AM4" s="226"/>
      <c r="AN4" s="227"/>
    </row>
    <row r="5" spans="1:40" s="32" customFormat="1" ht="96" customHeight="1" thickBot="1" x14ac:dyDescent="0.3">
      <c r="A5" s="236"/>
      <c r="B5" s="238"/>
      <c r="C5" s="23" t="s">
        <v>3</v>
      </c>
      <c r="D5" s="24" t="s">
        <v>4</v>
      </c>
      <c r="E5" s="25" t="s">
        <v>5</v>
      </c>
      <c r="F5" s="23" t="s">
        <v>11</v>
      </c>
      <c r="G5" s="26" t="s">
        <v>12</v>
      </c>
      <c r="H5" s="256" t="s">
        <v>3</v>
      </c>
      <c r="I5" s="257" t="s">
        <v>13</v>
      </c>
      <c r="J5" s="258" t="s">
        <v>5</v>
      </c>
      <c r="K5" s="256" t="s">
        <v>14</v>
      </c>
      <c r="L5" s="257" t="s">
        <v>4</v>
      </c>
      <c r="M5" s="259" t="s">
        <v>15</v>
      </c>
      <c r="N5" s="260" t="s">
        <v>5</v>
      </c>
      <c r="O5" s="261" t="s">
        <v>31</v>
      </c>
      <c r="P5" s="262" t="s">
        <v>6</v>
      </c>
      <c r="Q5" s="260" t="s">
        <v>15</v>
      </c>
      <c r="R5" s="263" t="s">
        <v>6</v>
      </c>
      <c r="S5" s="264" t="s">
        <v>15</v>
      </c>
      <c r="T5" s="256" t="s">
        <v>14</v>
      </c>
      <c r="U5" s="257" t="s">
        <v>4</v>
      </c>
      <c r="V5" s="259" t="s">
        <v>15</v>
      </c>
      <c r="W5" s="260" t="s">
        <v>5</v>
      </c>
      <c r="X5" s="256" t="s">
        <v>16</v>
      </c>
      <c r="Y5" s="265" t="s">
        <v>8</v>
      </c>
      <c r="Z5" s="257" t="s">
        <v>4</v>
      </c>
      <c r="AA5" s="260" t="s">
        <v>5</v>
      </c>
      <c r="AB5" s="256" t="s">
        <v>16</v>
      </c>
      <c r="AC5" s="265" t="s">
        <v>8</v>
      </c>
      <c r="AD5" s="257" t="s">
        <v>4</v>
      </c>
      <c r="AE5" s="260" t="s">
        <v>5</v>
      </c>
      <c r="AF5" s="27" t="s">
        <v>16</v>
      </c>
      <c r="AG5" s="28" t="s">
        <v>17</v>
      </c>
      <c r="AH5" s="29" t="s">
        <v>4</v>
      </c>
      <c r="AI5" s="30" t="s">
        <v>7</v>
      </c>
      <c r="AJ5" s="31" t="s">
        <v>5</v>
      </c>
      <c r="AK5" s="266" t="s">
        <v>16</v>
      </c>
      <c r="AL5" s="267" t="s">
        <v>6</v>
      </c>
      <c r="AM5" s="267" t="s">
        <v>7</v>
      </c>
      <c r="AN5" s="268" t="s">
        <v>5</v>
      </c>
    </row>
    <row r="6" spans="1:40" s="51" customFormat="1" ht="99.95" customHeight="1" thickBot="1" x14ac:dyDescent="0.3">
      <c r="A6" s="33" t="s">
        <v>32</v>
      </c>
      <c r="B6" s="269">
        <f>SUM(B7:B17)</f>
        <v>1331001515.2408118</v>
      </c>
      <c r="C6" s="34">
        <f>SUM(C7:C17)</f>
        <v>2472</v>
      </c>
      <c r="D6" s="35">
        <f>SUM(D7:D17)</f>
        <v>1010758463.8699999</v>
      </c>
      <c r="E6" s="36">
        <f>D6/B6</f>
        <v>0.75939692952725757</v>
      </c>
      <c r="F6" s="37">
        <f>SUM(F7:F17)</f>
        <v>356</v>
      </c>
      <c r="G6" s="38">
        <f>SUM(G7:G17)</f>
        <v>260116843.66999999</v>
      </c>
      <c r="H6" s="39">
        <f>SUM(H7:H17)</f>
        <v>1473</v>
      </c>
      <c r="I6" s="40">
        <f>SUM(I7:I17)</f>
        <v>499549855.82999998</v>
      </c>
      <c r="J6" s="41">
        <f>I6/B6</f>
        <v>0.3753187732018613</v>
      </c>
      <c r="K6" s="39">
        <f>SUM(K7:K17)</f>
        <v>1443</v>
      </c>
      <c r="L6" s="40">
        <f>SUM(L7:L17)</f>
        <v>496858544.1904</v>
      </c>
      <c r="M6" s="40">
        <f>SUM(M7:M17)</f>
        <v>347770169.77069998</v>
      </c>
      <c r="N6" s="42">
        <f>L6/B6</f>
        <v>0.37329675323510486</v>
      </c>
      <c r="O6" s="43">
        <f>SUM(O7:O17)</f>
        <v>17</v>
      </c>
      <c r="P6" s="44">
        <f t="shared" ref="P6:Q6" si="0">SUM(P7:P17)</f>
        <v>5700615.5500000007</v>
      </c>
      <c r="Q6" s="45">
        <f t="shared" si="0"/>
        <v>3990430.86</v>
      </c>
      <c r="R6" s="46">
        <f>SUM(R7:R17)</f>
        <v>3619062.1</v>
      </c>
      <c r="S6" s="46">
        <f>SUM(S7:S17)</f>
        <v>2533343.41</v>
      </c>
      <c r="T6" s="39">
        <f>SUM(T7:T17)</f>
        <v>1426</v>
      </c>
      <c r="U6" s="40">
        <f>SUM(U7:U17)</f>
        <v>487443482.92039996</v>
      </c>
      <c r="V6" s="40">
        <f>SUM(V7:V17)</f>
        <v>341209537.48069996</v>
      </c>
      <c r="W6" s="41">
        <f>U6/B6</f>
        <v>0.36622308640438256</v>
      </c>
      <c r="X6" s="47">
        <f>SUM(X7:X17)</f>
        <v>1132</v>
      </c>
      <c r="Y6" s="47">
        <f t="shared" ref="Y6:Z6" si="1">SUM(Y7:Y17)</f>
        <v>1140</v>
      </c>
      <c r="Z6" s="46">
        <f t="shared" si="1"/>
        <v>328729223.23999995</v>
      </c>
      <c r="AA6" s="48">
        <f>Z6/B6</f>
        <v>0.24697884974272513</v>
      </c>
      <c r="AB6" s="39">
        <f>SUM(AB7:AB17)</f>
        <v>983</v>
      </c>
      <c r="AC6" s="49">
        <f>SUM(AC7:AC17)</f>
        <v>990</v>
      </c>
      <c r="AD6" s="40">
        <f>SUM(AD7:AD17)</f>
        <v>291698758.33999997</v>
      </c>
      <c r="AE6" s="41">
        <f>AD6/B6</f>
        <v>0.21915734505172543</v>
      </c>
      <c r="AF6" s="34">
        <v>1010</v>
      </c>
      <c r="AG6" s="50">
        <v>1036</v>
      </c>
      <c r="AH6" s="35">
        <v>331983821.85999995</v>
      </c>
      <c r="AI6" s="35">
        <v>232388675.03</v>
      </c>
      <c r="AJ6" s="41">
        <f>AH6/B6</f>
        <v>0.24942407507322462</v>
      </c>
      <c r="AK6" s="47">
        <f>SUM(AK7:AK17)</f>
        <v>961</v>
      </c>
      <c r="AL6" s="40">
        <f>SUM(AL7:AL17)</f>
        <v>289827649.33999997</v>
      </c>
      <c r="AM6" s="40">
        <f>SUM(AM7:AM17)</f>
        <v>202879354.53800002</v>
      </c>
      <c r="AN6" s="41">
        <f>AL6/B6</f>
        <v>0.21775155476630906</v>
      </c>
    </row>
    <row r="7" spans="1:40" s="51" customFormat="1" ht="80.099999999999994" customHeight="1" thickBot="1" x14ac:dyDescent="0.3">
      <c r="A7" s="52" t="s">
        <v>33</v>
      </c>
      <c r="B7" s="270">
        <v>15680792.543173894</v>
      </c>
      <c r="C7" s="53">
        <v>66</v>
      </c>
      <c r="D7" s="54">
        <v>6629157.0699999994</v>
      </c>
      <c r="E7" s="55">
        <f t="shared" ref="E7:E35" si="2">D7/B7</f>
        <v>0.42275650620005045</v>
      </c>
      <c r="F7" s="56">
        <v>22</v>
      </c>
      <c r="G7" s="57">
        <v>1096789.04</v>
      </c>
      <c r="H7" s="58">
        <v>40</v>
      </c>
      <c r="I7" s="59">
        <v>5121877.13</v>
      </c>
      <c r="J7" s="60">
        <f t="shared" ref="J7:J34" si="3">I7/B7</f>
        <v>0.32663381751259996</v>
      </c>
      <c r="K7" s="58">
        <v>40</v>
      </c>
      <c r="L7" s="59">
        <v>5121877.1300999997</v>
      </c>
      <c r="M7" s="61">
        <v>3595801.4602000001</v>
      </c>
      <c r="N7" s="60">
        <f t="shared" ref="N7:N35" si="4">L7/B7</f>
        <v>0.32663381751897719</v>
      </c>
      <c r="O7" s="62">
        <v>3</v>
      </c>
      <c r="P7" s="63">
        <v>78631.78</v>
      </c>
      <c r="Q7" s="64">
        <v>55042.229999999996</v>
      </c>
      <c r="R7" s="271">
        <v>0</v>
      </c>
      <c r="S7" s="272">
        <f>R7*0.7</f>
        <v>0</v>
      </c>
      <c r="T7" s="67">
        <v>37</v>
      </c>
      <c r="U7" s="59">
        <v>5043245.3501000004</v>
      </c>
      <c r="V7" s="59">
        <v>3530271.6902000001</v>
      </c>
      <c r="W7" s="60">
        <f t="shared" ref="W7:W35" si="5">U7/B7</f>
        <v>0.32161928908978571</v>
      </c>
      <c r="X7" s="58">
        <v>17</v>
      </c>
      <c r="Y7" s="68">
        <v>17</v>
      </c>
      <c r="Z7" s="59">
        <v>1205246.0000000002</v>
      </c>
      <c r="AA7" s="69">
        <f t="shared" ref="AA7:AA35" si="6">Z7/B7</f>
        <v>7.6861293629234551E-2</v>
      </c>
      <c r="AB7" s="58">
        <v>6</v>
      </c>
      <c r="AC7" s="68">
        <v>6</v>
      </c>
      <c r="AD7" s="59">
        <v>208701.28999999998</v>
      </c>
      <c r="AE7" s="60">
        <f t="shared" ref="AE7:AE35" si="7">AD7/B7</f>
        <v>1.3309358530532379E-2</v>
      </c>
      <c r="AF7" s="70">
        <v>12</v>
      </c>
      <c r="AG7" s="71">
        <v>16</v>
      </c>
      <c r="AH7" s="54">
        <v>1909289.44</v>
      </c>
      <c r="AI7" s="54">
        <v>1336502.5900000001</v>
      </c>
      <c r="AJ7" s="72">
        <f t="shared" ref="AJ7:AJ35" si="8">AH7/B7</f>
        <v>0.12175975383534711</v>
      </c>
      <c r="AK7" s="58">
        <v>5</v>
      </c>
      <c r="AL7" s="59">
        <v>133592.28999999998</v>
      </c>
      <c r="AM7" s="59">
        <f>AL7*0.7</f>
        <v>93514.602999999974</v>
      </c>
      <c r="AN7" s="60">
        <f t="shared" ref="AN7:AN35" si="9">AL7/B7</f>
        <v>8.5194858379881375E-3</v>
      </c>
    </row>
    <row r="8" spans="1:40" s="51" customFormat="1" ht="80.099999999999994" customHeight="1" x14ac:dyDescent="0.25">
      <c r="A8" s="73" t="s">
        <v>34</v>
      </c>
      <c r="B8" s="273">
        <v>55048500</v>
      </c>
      <c r="C8" s="74">
        <v>0</v>
      </c>
      <c r="D8" s="75">
        <v>0</v>
      </c>
      <c r="E8" s="76">
        <f t="shared" si="2"/>
        <v>0</v>
      </c>
      <c r="F8" s="77">
        <v>0</v>
      </c>
      <c r="G8" s="78">
        <v>0</v>
      </c>
      <c r="H8" s="74">
        <v>0</v>
      </c>
      <c r="I8" s="75">
        <v>0</v>
      </c>
      <c r="J8" s="79">
        <f t="shared" si="3"/>
        <v>0</v>
      </c>
      <c r="K8" s="74">
        <v>0</v>
      </c>
      <c r="L8" s="75">
        <v>0</v>
      </c>
      <c r="M8" s="80">
        <v>0</v>
      </c>
      <c r="N8" s="79">
        <f t="shared" si="4"/>
        <v>0</v>
      </c>
      <c r="O8" s="81">
        <v>0</v>
      </c>
      <c r="P8" s="82">
        <v>0</v>
      </c>
      <c r="Q8" s="83">
        <v>0</v>
      </c>
      <c r="R8" s="65">
        <v>0</v>
      </c>
      <c r="S8" s="66">
        <f t="shared" ref="S8:S14" si="10">R8*0.7</f>
        <v>0</v>
      </c>
      <c r="T8" s="86">
        <v>0</v>
      </c>
      <c r="U8" s="75">
        <v>0</v>
      </c>
      <c r="V8" s="75">
        <v>0</v>
      </c>
      <c r="W8" s="79">
        <f t="shared" si="5"/>
        <v>0</v>
      </c>
      <c r="X8" s="74">
        <v>0</v>
      </c>
      <c r="Y8" s="87">
        <v>0</v>
      </c>
      <c r="Z8" s="75">
        <v>0</v>
      </c>
      <c r="AA8" s="88">
        <f t="shared" si="6"/>
        <v>0</v>
      </c>
      <c r="AB8" s="89">
        <v>0</v>
      </c>
      <c r="AC8" s="90">
        <v>0</v>
      </c>
      <c r="AD8" s="91">
        <v>0</v>
      </c>
      <c r="AE8" s="79">
        <f t="shared" si="7"/>
        <v>0</v>
      </c>
      <c r="AF8" s="86">
        <v>0</v>
      </c>
      <c r="AG8" s="92">
        <v>0</v>
      </c>
      <c r="AH8" s="75">
        <v>0</v>
      </c>
      <c r="AI8" s="75">
        <v>0</v>
      </c>
      <c r="AJ8" s="93">
        <f t="shared" si="8"/>
        <v>0</v>
      </c>
      <c r="AK8" s="74">
        <v>0</v>
      </c>
      <c r="AL8" s="75">
        <v>0</v>
      </c>
      <c r="AM8" s="91">
        <f t="shared" ref="AM8:AM17" si="11">AL8*0.7</f>
        <v>0</v>
      </c>
      <c r="AN8" s="79">
        <f t="shared" si="9"/>
        <v>0</v>
      </c>
    </row>
    <row r="9" spans="1:40" s="51" customFormat="1" ht="80.099999999999994" customHeight="1" x14ac:dyDescent="0.25">
      <c r="A9" s="73" t="s">
        <v>35</v>
      </c>
      <c r="B9" s="273">
        <v>95051821.5</v>
      </c>
      <c r="C9" s="74">
        <v>365</v>
      </c>
      <c r="D9" s="75">
        <v>131971114.54000001</v>
      </c>
      <c r="E9" s="76">
        <f t="shared" si="2"/>
        <v>1.3884122624625348</v>
      </c>
      <c r="F9" s="94">
        <v>67</v>
      </c>
      <c r="G9" s="95">
        <v>25789964.039999999</v>
      </c>
      <c r="H9" s="89">
        <v>5</v>
      </c>
      <c r="I9" s="91">
        <v>1796339.65</v>
      </c>
      <c r="J9" s="96">
        <f t="shared" si="3"/>
        <v>1.8898529472157456E-2</v>
      </c>
      <c r="K9" s="89">
        <v>5</v>
      </c>
      <c r="L9" s="91">
        <v>1796339.65</v>
      </c>
      <c r="M9" s="97">
        <v>1257437.7399999998</v>
      </c>
      <c r="N9" s="96">
        <f t="shared" si="4"/>
        <v>1.8898529472157456E-2</v>
      </c>
      <c r="O9" s="98">
        <v>0</v>
      </c>
      <c r="P9" s="99">
        <v>0</v>
      </c>
      <c r="Q9" s="100">
        <v>0</v>
      </c>
      <c r="R9" s="84">
        <v>0</v>
      </c>
      <c r="S9" s="85">
        <f t="shared" si="10"/>
        <v>0</v>
      </c>
      <c r="T9" s="101">
        <v>5</v>
      </c>
      <c r="U9" s="91">
        <v>1796339.65</v>
      </c>
      <c r="V9" s="91">
        <v>1257437.7399999998</v>
      </c>
      <c r="W9" s="96">
        <f t="shared" si="5"/>
        <v>1.8898529472157456E-2</v>
      </c>
      <c r="X9" s="89">
        <v>1</v>
      </c>
      <c r="Y9" s="90">
        <v>1</v>
      </c>
      <c r="Z9" s="91">
        <v>398205.99</v>
      </c>
      <c r="AA9" s="102">
        <f t="shared" si="6"/>
        <v>4.1893567499913719E-3</v>
      </c>
      <c r="AB9" s="89">
        <v>0</v>
      </c>
      <c r="AC9" s="90">
        <v>0</v>
      </c>
      <c r="AD9" s="91">
        <v>0</v>
      </c>
      <c r="AE9" s="96">
        <f t="shared" si="7"/>
        <v>0</v>
      </c>
      <c r="AF9" s="86">
        <v>2</v>
      </c>
      <c r="AG9" s="92">
        <v>2</v>
      </c>
      <c r="AH9" s="75">
        <v>355000</v>
      </c>
      <c r="AI9" s="75">
        <v>248500</v>
      </c>
      <c r="AJ9" s="103">
        <f t="shared" si="8"/>
        <v>3.7348048085538267E-3</v>
      </c>
      <c r="AK9" s="89">
        <v>0</v>
      </c>
      <c r="AL9" s="91">
        <v>0</v>
      </c>
      <c r="AM9" s="91">
        <f t="shared" si="11"/>
        <v>0</v>
      </c>
      <c r="AN9" s="96">
        <f t="shared" si="9"/>
        <v>0</v>
      </c>
    </row>
    <row r="10" spans="1:40" s="51" customFormat="1" ht="80.099999999999994" customHeight="1" x14ac:dyDescent="0.25">
      <c r="A10" s="73" t="s">
        <v>36</v>
      </c>
      <c r="B10" s="273">
        <v>38110500</v>
      </c>
      <c r="C10" s="74">
        <v>360</v>
      </c>
      <c r="D10" s="75">
        <v>58628989.419999994</v>
      </c>
      <c r="E10" s="76">
        <f t="shared" si="2"/>
        <v>1.5383946529171748</v>
      </c>
      <c r="F10" s="94">
        <v>38</v>
      </c>
      <c r="G10" s="95">
        <v>6588186.6099999994</v>
      </c>
      <c r="H10" s="89">
        <v>105</v>
      </c>
      <c r="I10" s="91">
        <v>13756304.320000004</v>
      </c>
      <c r="J10" s="96">
        <f t="shared" si="3"/>
        <v>0.36095837944923326</v>
      </c>
      <c r="K10" s="89">
        <v>99</v>
      </c>
      <c r="L10" s="91">
        <v>12774992.679999998</v>
      </c>
      <c r="M10" s="97">
        <v>8942494.4999999981</v>
      </c>
      <c r="N10" s="96">
        <f t="shared" si="4"/>
        <v>0.33520926463835421</v>
      </c>
      <c r="O10" s="98">
        <v>0</v>
      </c>
      <c r="P10" s="99">
        <v>0</v>
      </c>
      <c r="Q10" s="100">
        <v>0</v>
      </c>
      <c r="R10" s="84">
        <v>50451.88</v>
      </c>
      <c r="S10" s="85">
        <v>35316.269999999997</v>
      </c>
      <c r="T10" s="101">
        <v>99</v>
      </c>
      <c r="U10" s="91">
        <v>12724540.779999999</v>
      </c>
      <c r="V10" s="91">
        <v>8907178.25</v>
      </c>
      <c r="W10" s="96">
        <f t="shared" si="5"/>
        <v>0.33388543262355519</v>
      </c>
      <c r="X10" s="89">
        <v>22</v>
      </c>
      <c r="Y10" s="90">
        <v>22</v>
      </c>
      <c r="Z10" s="91">
        <v>2460728.2599999998</v>
      </c>
      <c r="AA10" s="102">
        <f t="shared" si="6"/>
        <v>6.4568249170176187E-2</v>
      </c>
      <c r="AB10" s="89">
        <v>11</v>
      </c>
      <c r="AC10" s="90">
        <v>11</v>
      </c>
      <c r="AD10" s="91">
        <v>857947.46</v>
      </c>
      <c r="AE10" s="96">
        <f t="shared" si="7"/>
        <v>2.2512101914170635E-2</v>
      </c>
      <c r="AF10" s="86">
        <v>41</v>
      </c>
      <c r="AG10" s="92">
        <v>47</v>
      </c>
      <c r="AH10" s="75">
        <v>4093868.73</v>
      </c>
      <c r="AI10" s="75">
        <v>2865708</v>
      </c>
      <c r="AJ10" s="103">
        <f t="shared" si="8"/>
        <v>0.10742101861691659</v>
      </c>
      <c r="AK10" s="89">
        <v>11</v>
      </c>
      <c r="AL10" s="91">
        <v>857947.46</v>
      </c>
      <c r="AM10" s="91">
        <f t="shared" si="11"/>
        <v>600563.22199999995</v>
      </c>
      <c r="AN10" s="96">
        <f t="shared" si="9"/>
        <v>2.2512101914170635E-2</v>
      </c>
    </row>
    <row r="11" spans="1:40" s="51" customFormat="1" ht="80.099999999999994" customHeight="1" x14ac:dyDescent="0.25">
      <c r="A11" s="73" t="s">
        <v>37</v>
      </c>
      <c r="B11" s="273">
        <v>86455193.670000002</v>
      </c>
      <c r="C11" s="74">
        <v>40</v>
      </c>
      <c r="D11" s="75">
        <v>227745311.89999998</v>
      </c>
      <c r="E11" s="76">
        <f t="shared" si="2"/>
        <v>2.6342583045884465</v>
      </c>
      <c r="F11" s="94">
        <v>13</v>
      </c>
      <c r="G11" s="95">
        <v>122467646.48999999</v>
      </c>
      <c r="H11" s="89">
        <v>11</v>
      </c>
      <c r="I11" s="91">
        <v>27547033.68</v>
      </c>
      <c r="J11" s="96">
        <f t="shared" si="3"/>
        <v>0.31862786387532938</v>
      </c>
      <c r="K11" s="89">
        <v>11</v>
      </c>
      <c r="L11" s="91">
        <v>27547033.68</v>
      </c>
      <c r="M11" s="97">
        <v>19282923.519999996</v>
      </c>
      <c r="N11" s="96">
        <f t="shared" si="4"/>
        <v>0.31862786387532938</v>
      </c>
      <c r="O11" s="98">
        <v>0</v>
      </c>
      <c r="P11" s="99">
        <v>0</v>
      </c>
      <c r="Q11" s="100">
        <v>0</v>
      </c>
      <c r="R11" s="84">
        <v>477.8</v>
      </c>
      <c r="S11" s="85">
        <v>334.45</v>
      </c>
      <c r="T11" s="101">
        <v>11</v>
      </c>
      <c r="U11" s="91">
        <v>27546555.880000003</v>
      </c>
      <c r="V11" s="91">
        <v>19282589.059999999</v>
      </c>
      <c r="W11" s="96">
        <f t="shared" si="5"/>
        <v>0.31862233731319106</v>
      </c>
      <c r="X11" s="89">
        <v>3</v>
      </c>
      <c r="Y11" s="90">
        <v>3</v>
      </c>
      <c r="Z11" s="91">
        <v>386669.05</v>
      </c>
      <c r="AA11" s="102">
        <f t="shared" si="6"/>
        <v>4.4724791372964603E-3</v>
      </c>
      <c r="AB11" s="89">
        <v>2</v>
      </c>
      <c r="AC11" s="90">
        <v>2</v>
      </c>
      <c r="AD11" s="91">
        <v>244266.84</v>
      </c>
      <c r="AE11" s="96">
        <f t="shared" si="7"/>
        <v>2.8253576174077869E-3</v>
      </c>
      <c r="AF11" s="86">
        <v>6</v>
      </c>
      <c r="AG11" s="92">
        <v>8</v>
      </c>
      <c r="AH11" s="75">
        <v>2100766.84</v>
      </c>
      <c r="AI11" s="75">
        <v>1470536.78</v>
      </c>
      <c r="AJ11" s="103">
        <f t="shared" si="8"/>
        <v>2.4298908496100762E-2</v>
      </c>
      <c r="AK11" s="89">
        <v>2</v>
      </c>
      <c r="AL11" s="91">
        <v>244266.84</v>
      </c>
      <c r="AM11" s="91">
        <f t="shared" si="11"/>
        <v>170986.788</v>
      </c>
      <c r="AN11" s="96">
        <f t="shared" si="9"/>
        <v>2.8253576174077869E-3</v>
      </c>
    </row>
    <row r="12" spans="1:40" s="51" customFormat="1" ht="99.95" customHeight="1" x14ac:dyDescent="0.25">
      <c r="A12" s="73" t="s">
        <v>38</v>
      </c>
      <c r="B12" s="273">
        <v>16938000</v>
      </c>
      <c r="C12" s="74">
        <v>0</v>
      </c>
      <c r="D12" s="75">
        <v>0</v>
      </c>
      <c r="E12" s="76">
        <f t="shared" si="2"/>
        <v>0</v>
      </c>
      <c r="F12" s="94">
        <v>0</v>
      </c>
      <c r="G12" s="95">
        <v>0</v>
      </c>
      <c r="H12" s="89">
        <v>0</v>
      </c>
      <c r="I12" s="91">
        <v>0</v>
      </c>
      <c r="J12" s="96">
        <f t="shared" si="3"/>
        <v>0</v>
      </c>
      <c r="K12" s="89">
        <v>0</v>
      </c>
      <c r="L12" s="91">
        <v>0</v>
      </c>
      <c r="M12" s="97">
        <v>0</v>
      </c>
      <c r="N12" s="96">
        <f t="shared" si="4"/>
        <v>0</v>
      </c>
      <c r="O12" s="98">
        <v>0</v>
      </c>
      <c r="P12" s="99">
        <v>0</v>
      </c>
      <c r="Q12" s="100">
        <v>0</v>
      </c>
      <c r="R12" s="84">
        <v>0</v>
      </c>
      <c r="S12" s="85">
        <f t="shared" si="10"/>
        <v>0</v>
      </c>
      <c r="T12" s="101">
        <v>0</v>
      </c>
      <c r="U12" s="91">
        <v>0</v>
      </c>
      <c r="V12" s="91">
        <v>0</v>
      </c>
      <c r="W12" s="96">
        <f t="shared" si="5"/>
        <v>0</v>
      </c>
      <c r="X12" s="89">
        <v>0</v>
      </c>
      <c r="Y12" s="90">
        <v>0</v>
      </c>
      <c r="Z12" s="91">
        <v>0</v>
      </c>
      <c r="AA12" s="102">
        <f t="shared" si="6"/>
        <v>0</v>
      </c>
      <c r="AB12" s="89">
        <v>0</v>
      </c>
      <c r="AC12" s="90">
        <v>0</v>
      </c>
      <c r="AD12" s="91">
        <v>0</v>
      </c>
      <c r="AE12" s="96">
        <f t="shared" si="7"/>
        <v>0</v>
      </c>
      <c r="AF12" s="86">
        <v>0</v>
      </c>
      <c r="AG12" s="92">
        <v>0</v>
      </c>
      <c r="AH12" s="75">
        <v>0</v>
      </c>
      <c r="AI12" s="75">
        <v>0</v>
      </c>
      <c r="AJ12" s="103">
        <f t="shared" si="8"/>
        <v>0</v>
      </c>
      <c r="AK12" s="89">
        <v>0</v>
      </c>
      <c r="AL12" s="91">
        <v>0</v>
      </c>
      <c r="AM12" s="91">
        <f t="shared" si="11"/>
        <v>0</v>
      </c>
      <c r="AN12" s="96">
        <f t="shared" si="9"/>
        <v>0</v>
      </c>
    </row>
    <row r="13" spans="1:40" s="51" customFormat="1" ht="99.95" customHeight="1" x14ac:dyDescent="0.25">
      <c r="A13" s="73" t="s">
        <v>39</v>
      </c>
      <c r="B13" s="273">
        <v>319441529.18128192</v>
      </c>
      <c r="C13" s="74">
        <v>622</v>
      </c>
      <c r="D13" s="75">
        <v>361284659</v>
      </c>
      <c r="E13" s="76">
        <f t="shared" si="2"/>
        <v>1.1309883844031194</v>
      </c>
      <c r="F13" s="94">
        <v>150</v>
      </c>
      <c r="G13" s="95">
        <v>99190590</v>
      </c>
      <c r="H13" s="89">
        <v>472</v>
      </c>
      <c r="I13" s="91">
        <v>262094069</v>
      </c>
      <c r="J13" s="96">
        <f t="shared" si="3"/>
        <v>0.82047587760970975</v>
      </c>
      <c r="K13" s="89">
        <v>472</v>
      </c>
      <c r="L13" s="91">
        <v>262094069</v>
      </c>
      <c r="M13" s="97">
        <v>183465140.30000001</v>
      </c>
      <c r="N13" s="96">
        <f t="shared" si="4"/>
        <v>0.82047587760970975</v>
      </c>
      <c r="O13" s="98">
        <v>10</v>
      </c>
      <c r="P13" s="99">
        <v>5147233</v>
      </c>
      <c r="Q13" s="100">
        <v>3603063.1</v>
      </c>
      <c r="R13" s="84">
        <v>2694000</v>
      </c>
      <c r="S13" s="85">
        <v>1885800</v>
      </c>
      <c r="T13" s="101">
        <v>462</v>
      </c>
      <c r="U13" s="91">
        <v>254252836</v>
      </c>
      <c r="V13" s="91">
        <v>177976985.19999999</v>
      </c>
      <c r="W13" s="96">
        <f t="shared" si="5"/>
        <v>0.79592918507384314</v>
      </c>
      <c r="X13" s="89">
        <v>400</v>
      </c>
      <c r="Y13" s="90">
        <v>400</v>
      </c>
      <c r="Z13" s="91">
        <v>214329966</v>
      </c>
      <c r="AA13" s="102">
        <f t="shared" si="6"/>
        <v>0.67095210365828328</v>
      </c>
      <c r="AB13" s="89">
        <v>393</v>
      </c>
      <c r="AC13" s="90">
        <v>393</v>
      </c>
      <c r="AD13" s="91">
        <v>212512906</v>
      </c>
      <c r="AE13" s="96">
        <f t="shared" si="7"/>
        <v>0.66526386392108616</v>
      </c>
      <c r="AF13" s="86">
        <v>392</v>
      </c>
      <c r="AG13" s="92">
        <v>392</v>
      </c>
      <c r="AH13" s="75">
        <v>212312906</v>
      </c>
      <c r="AI13" s="75">
        <v>148619034.19999999</v>
      </c>
      <c r="AJ13" s="103">
        <f t="shared" si="8"/>
        <v>0.66463777125081691</v>
      </c>
      <c r="AK13" s="89">
        <v>392</v>
      </c>
      <c r="AL13" s="104">
        <v>212312906</v>
      </c>
      <c r="AM13" s="91">
        <f t="shared" si="11"/>
        <v>148619034.19999999</v>
      </c>
      <c r="AN13" s="96">
        <f t="shared" si="9"/>
        <v>0.66463777125081691</v>
      </c>
    </row>
    <row r="14" spans="1:40" s="51" customFormat="1" ht="99.95" customHeight="1" x14ac:dyDescent="0.25">
      <c r="A14" s="73" t="s">
        <v>40</v>
      </c>
      <c r="B14" s="273">
        <v>82609306.327681601</v>
      </c>
      <c r="C14" s="74">
        <v>940</v>
      </c>
      <c r="D14" s="75">
        <v>62704600</v>
      </c>
      <c r="E14" s="76">
        <f t="shared" si="2"/>
        <v>0.75905007301808414</v>
      </c>
      <c r="F14" s="94">
        <v>61</v>
      </c>
      <c r="G14" s="95">
        <v>3642300</v>
      </c>
      <c r="H14" s="89">
        <v>778</v>
      </c>
      <c r="I14" s="91">
        <v>52053200</v>
      </c>
      <c r="J14" s="96">
        <f t="shared" si="3"/>
        <v>0.63011302617072651</v>
      </c>
      <c r="K14" s="89">
        <v>754</v>
      </c>
      <c r="L14" s="91">
        <v>50343200</v>
      </c>
      <c r="M14" s="97">
        <v>35199650</v>
      </c>
      <c r="N14" s="96">
        <f t="shared" si="4"/>
        <v>0.6094131791920212</v>
      </c>
      <c r="O14" s="98">
        <v>3</v>
      </c>
      <c r="P14" s="99">
        <v>141000</v>
      </c>
      <c r="Q14" s="100">
        <v>98700</v>
      </c>
      <c r="R14" s="84">
        <v>0</v>
      </c>
      <c r="S14" s="85">
        <f t="shared" si="10"/>
        <v>0</v>
      </c>
      <c r="T14" s="101">
        <v>751</v>
      </c>
      <c r="U14" s="91">
        <v>50202200</v>
      </c>
      <c r="V14" s="91">
        <v>35140640</v>
      </c>
      <c r="W14" s="96">
        <f t="shared" si="5"/>
        <v>0.60770634970430337</v>
      </c>
      <c r="X14" s="89">
        <v>650</v>
      </c>
      <c r="Y14" s="90">
        <v>650</v>
      </c>
      <c r="Z14" s="91">
        <v>43018500</v>
      </c>
      <c r="AA14" s="102">
        <f t="shared" si="6"/>
        <v>0.52074641359849916</v>
      </c>
      <c r="AB14" s="89">
        <v>545</v>
      </c>
      <c r="AC14" s="90">
        <v>545</v>
      </c>
      <c r="AD14" s="91">
        <v>36292500</v>
      </c>
      <c r="AE14" s="96">
        <f t="shared" si="7"/>
        <v>0.43932701548225839</v>
      </c>
      <c r="AF14" s="86">
        <v>518</v>
      </c>
      <c r="AG14" s="92">
        <v>518</v>
      </c>
      <c r="AH14" s="75">
        <v>34696500</v>
      </c>
      <c r="AI14" s="75">
        <v>24287550</v>
      </c>
      <c r="AJ14" s="103">
        <f t="shared" si="8"/>
        <v>0.42000715830213342</v>
      </c>
      <c r="AK14" s="89">
        <v>518</v>
      </c>
      <c r="AL14" s="104">
        <v>34696500</v>
      </c>
      <c r="AM14" s="91">
        <f t="shared" si="11"/>
        <v>24287550</v>
      </c>
      <c r="AN14" s="96">
        <f t="shared" si="9"/>
        <v>0.42000715830213342</v>
      </c>
    </row>
    <row r="15" spans="1:40" s="51" customFormat="1" ht="80.099999999999994" customHeight="1" x14ac:dyDescent="0.25">
      <c r="A15" s="73" t="s">
        <v>41</v>
      </c>
      <c r="B15" s="273">
        <v>337953626.16402602</v>
      </c>
      <c r="C15" s="74">
        <v>38</v>
      </c>
      <c r="D15" s="75">
        <v>43172993.799999997</v>
      </c>
      <c r="E15" s="76">
        <f t="shared" si="2"/>
        <v>0.12774827804050831</v>
      </c>
      <c r="F15" s="94">
        <v>3</v>
      </c>
      <c r="G15" s="95">
        <v>1295995.32</v>
      </c>
      <c r="H15" s="89">
        <v>28</v>
      </c>
      <c r="I15" s="91">
        <v>29534662.079999998</v>
      </c>
      <c r="J15" s="96">
        <f t="shared" si="3"/>
        <v>8.7392647373652765E-2</v>
      </c>
      <c r="K15" s="89">
        <v>28</v>
      </c>
      <c r="L15" s="91">
        <v>29534662.080000002</v>
      </c>
      <c r="M15" s="97">
        <v>20674263.360199995</v>
      </c>
      <c r="N15" s="96">
        <f t="shared" si="4"/>
        <v>8.7392647373652779E-2</v>
      </c>
      <c r="O15" s="98">
        <v>1</v>
      </c>
      <c r="P15" s="99">
        <v>333750.77</v>
      </c>
      <c r="Q15" s="100">
        <v>233625.53</v>
      </c>
      <c r="R15" s="84">
        <v>0</v>
      </c>
      <c r="S15" s="85">
        <v>0</v>
      </c>
      <c r="T15" s="101">
        <v>27</v>
      </c>
      <c r="U15" s="91">
        <v>29105527.710000001</v>
      </c>
      <c r="V15" s="91">
        <v>20373869.360199995</v>
      </c>
      <c r="W15" s="96">
        <f t="shared" si="5"/>
        <v>8.6122844842249496E-2</v>
      </c>
      <c r="X15" s="89">
        <v>13</v>
      </c>
      <c r="Y15" s="90">
        <v>20</v>
      </c>
      <c r="Z15" s="91">
        <v>14976245.209999999</v>
      </c>
      <c r="AA15" s="102">
        <f t="shared" si="6"/>
        <v>4.4314497761095979E-2</v>
      </c>
      <c r="AB15" s="89">
        <v>8</v>
      </c>
      <c r="AC15" s="90">
        <v>14</v>
      </c>
      <c r="AD15" s="91">
        <v>11815539.15</v>
      </c>
      <c r="AE15" s="96">
        <f t="shared" si="7"/>
        <v>3.4962013232742534E-2</v>
      </c>
      <c r="AF15" s="86">
        <v>12</v>
      </c>
      <c r="AG15" s="92">
        <v>18</v>
      </c>
      <c r="AH15" s="75">
        <v>12251594.699999999</v>
      </c>
      <c r="AI15" s="75">
        <v>8576116.25</v>
      </c>
      <c r="AJ15" s="103">
        <f t="shared" si="8"/>
        <v>3.6252295437876676E-2</v>
      </c>
      <c r="AK15" s="89">
        <v>14</v>
      </c>
      <c r="AL15" s="104">
        <v>11815539.150000002</v>
      </c>
      <c r="AM15" s="91">
        <f t="shared" si="11"/>
        <v>8270877.4050000012</v>
      </c>
      <c r="AN15" s="96">
        <f t="shared" si="9"/>
        <v>3.4962013232742534E-2</v>
      </c>
    </row>
    <row r="16" spans="1:40" s="51" customFormat="1" ht="80.099999999999994" customHeight="1" x14ac:dyDescent="0.25">
      <c r="A16" s="73" t="s">
        <v>42</v>
      </c>
      <c r="B16" s="273">
        <v>127035000</v>
      </c>
      <c r="C16" s="74">
        <v>3</v>
      </c>
      <c r="D16" s="75">
        <v>65985927.68</v>
      </c>
      <c r="E16" s="76">
        <f t="shared" si="2"/>
        <v>0.519431083402212</v>
      </c>
      <c r="F16" s="94">
        <v>0</v>
      </c>
      <c r="G16" s="95">
        <v>0</v>
      </c>
      <c r="H16" s="89">
        <v>3</v>
      </c>
      <c r="I16" s="91">
        <v>65985927.68</v>
      </c>
      <c r="J16" s="96">
        <f t="shared" si="3"/>
        <v>0.519431083402212</v>
      </c>
      <c r="K16" s="89">
        <v>3</v>
      </c>
      <c r="L16" s="91">
        <v>65985927.68</v>
      </c>
      <c r="M16" s="97">
        <v>46190149.370000005</v>
      </c>
      <c r="N16" s="96">
        <f t="shared" si="4"/>
        <v>0.519431083402212</v>
      </c>
      <c r="O16" s="98">
        <v>0</v>
      </c>
      <c r="P16" s="99">
        <v>0</v>
      </c>
      <c r="Q16" s="100">
        <v>0</v>
      </c>
      <c r="R16" s="84">
        <v>833337.42</v>
      </c>
      <c r="S16" s="85">
        <v>583336.18999999994</v>
      </c>
      <c r="T16" s="101">
        <v>3</v>
      </c>
      <c r="U16" s="91">
        <v>65152590.259999998</v>
      </c>
      <c r="V16" s="91">
        <v>45606813.170000002</v>
      </c>
      <c r="W16" s="96">
        <f t="shared" si="5"/>
        <v>0.51287117928130044</v>
      </c>
      <c r="X16" s="89">
        <v>2</v>
      </c>
      <c r="Y16" s="90">
        <v>3</v>
      </c>
      <c r="Z16" s="91">
        <v>30930159.960000001</v>
      </c>
      <c r="AA16" s="102">
        <f t="shared" si="6"/>
        <v>0.24347746652497343</v>
      </c>
      <c r="AB16" s="89">
        <v>1</v>
      </c>
      <c r="AC16" s="90">
        <v>2</v>
      </c>
      <c r="AD16" s="91">
        <v>26110049.780000001</v>
      </c>
      <c r="AE16" s="96">
        <f t="shared" si="7"/>
        <v>0.20553429983862717</v>
      </c>
      <c r="AF16" s="86">
        <v>3</v>
      </c>
      <c r="AG16" s="92">
        <v>6</v>
      </c>
      <c r="AH16" s="75">
        <v>43176568.270000003</v>
      </c>
      <c r="AI16" s="75">
        <v>30223597.780000001</v>
      </c>
      <c r="AJ16" s="103">
        <f t="shared" si="8"/>
        <v>0.33987931097728974</v>
      </c>
      <c r="AK16" s="89">
        <v>2</v>
      </c>
      <c r="AL16" s="91">
        <v>26110049.780000001</v>
      </c>
      <c r="AM16" s="91">
        <f t="shared" si="11"/>
        <v>18277034.846000001</v>
      </c>
      <c r="AN16" s="96">
        <f t="shared" si="9"/>
        <v>0.20553429983862717</v>
      </c>
    </row>
    <row r="17" spans="1:40" s="51" customFormat="1" ht="99.95" customHeight="1" thickBot="1" x14ac:dyDescent="0.3">
      <c r="A17" s="105" t="s">
        <v>43</v>
      </c>
      <c r="B17" s="274">
        <v>156677245.85464838</v>
      </c>
      <c r="C17" s="106">
        <v>38</v>
      </c>
      <c r="D17" s="107">
        <v>52635710.460000008</v>
      </c>
      <c r="E17" s="108">
        <f t="shared" si="2"/>
        <v>0.33594993435633197</v>
      </c>
      <c r="F17" s="109">
        <v>2</v>
      </c>
      <c r="G17" s="110">
        <v>45372.17</v>
      </c>
      <c r="H17" s="111">
        <v>31</v>
      </c>
      <c r="I17" s="112">
        <v>41660442.290000007</v>
      </c>
      <c r="J17" s="113">
        <f t="shared" si="3"/>
        <v>0.26589976140280747</v>
      </c>
      <c r="K17" s="111">
        <v>31</v>
      </c>
      <c r="L17" s="112">
        <v>41660442.290300004</v>
      </c>
      <c r="M17" s="114">
        <v>29162309.520300001</v>
      </c>
      <c r="N17" s="113">
        <f t="shared" si="4"/>
        <v>0.26589976140472221</v>
      </c>
      <c r="O17" s="115">
        <v>0</v>
      </c>
      <c r="P17" s="116">
        <v>0</v>
      </c>
      <c r="Q17" s="117">
        <v>0</v>
      </c>
      <c r="R17" s="118">
        <v>40795</v>
      </c>
      <c r="S17" s="119">
        <v>28556.5</v>
      </c>
      <c r="T17" s="120">
        <v>31</v>
      </c>
      <c r="U17" s="112">
        <v>41619647.290300004</v>
      </c>
      <c r="V17" s="112">
        <v>29133753.010299999</v>
      </c>
      <c r="W17" s="113">
        <f t="shared" si="5"/>
        <v>0.26563938537004356</v>
      </c>
      <c r="X17" s="111">
        <v>24</v>
      </c>
      <c r="Y17" s="121">
        <v>24</v>
      </c>
      <c r="Z17" s="112">
        <v>21023502.770000003</v>
      </c>
      <c r="AA17" s="122">
        <f t="shared" si="6"/>
        <v>0.13418350989845579</v>
      </c>
      <c r="AB17" s="111">
        <v>17</v>
      </c>
      <c r="AC17" s="121">
        <v>17</v>
      </c>
      <c r="AD17" s="112">
        <v>3656847.82</v>
      </c>
      <c r="AE17" s="113">
        <f t="shared" si="7"/>
        <v>2.3340005755478416E-2</v>
      </c>
      <c r="AF17" s="123">
        <v>24</v>
      </c>
      <c r="AG17" s="124">
        <v>29</v>
      </c>
      <c r="AH17" s="107">
        <v>21087327.879999999</v>
      </c>
      <c r="AI17" s="107">
        <v>14761129.43</v>
      </c>
      <c r="AJ17" s="125">
        <f t="shared" si="8"/>
        <v>0.13459087670945533</v>
      </c>
      <c r="AK17" s="111">
        <v>17</v>
      </c>
      <c r="AL17" s="112">
        <v>3656847.82</v>
      </c>
      <c r="AM17" s="112">
        <f t="shared" si="11"/>
        <v>2559793.4739999999</v>
      </c>
      <c r="AN17" s="113">
        <f t="shared" si="9"/>
        <v>2.3340005755478416E-2</v>
      </c>
    </row>
    <row r="18" spans="1:40" s="137" customFormat="1" ht="99.95" customHeight="1" thickBot="1" x14ac:dyDescent="0.3">
      <c r="A18" s="33" t="s">
        <v>44</v>
      </c>
      <c r="B18" s="275">
        <f>SUM(B19:B26)</f>
        <v>1291763934.3713381</v>
      </c>
      <c r="C18" s="126">
        <f>SUM(C19:C26)</f>
        <v>1646</v>
      </c>
      <c r="D18" s="127">
        <f>SUM(D19:D26)</f>
        <v>1367106322.2600002</v>
      </c>
      <c r="E18" s="128">
        <f t="shared" si="2"/>
        <v>1.0583251985010163</v>
      </c>
      <c r="F18" s="37">
        <f>SUM(F19:F26)</f>
        <v>220</v>
      </c>
      <c r="G18" s="38">
        <f>SUM(G19:G26)</f>
        <v>198133962.95000005</v>
      </c>
      <c r="H18" s="129">
        <f>SUM(H19:H26)</f>
        <v>911</v>
      </c>
      <c r="I18" s="130">
        <f>SUM(I19:I26)</f>
        <v>694539467.59999979</v>
      </c>
      <c r="J18" s="131">
        <f t="shared" si="3"/>
        <v>0.53766748638791406</v>
      </c>
      <c r="K18" s="129">
        <f>SUM(K19:K26)</f>
        <v>905</v>
      </c>
      <c r="L18" s="130">
        <f>SUM(L19:L26)</f>
        <v>683712999.6092</v>
      </c>
      <c r="M18" s="132">
        <f>SUM(M19:M26)</f>
        <v>482165807.49960017</v>
      </c>
      <c r="N18" s="133">
        <f t="shared" si="4"/>
        <v>0.529286335852024</v>
      </c>
      <c r="O18" s="43">
        <f t="shared" ref="O18:V18" si="12">SUM(O19:O26)</f>
        <v>11</v>
      </c>
      <c r="P18" s="44">
        <f t="shared" si="12"/>
        <v>5038865.68</v>
      </c>
      <c r="Q18" s="45">
        <f t="shared" si="12"/>
        <v>3527205.93</v>
      </c>
      <c r="R18" s="130">
        <f t="shared" si="12"/>
        <v>4131497.69</v>
      </c>
      <c r="S18" s="130">
        <f t="shared" si="12"/>
        <v>2892047.86</v>
      </c>
      <c r="T18" s="129">
        <f t="shared" si="12"/>
        <v>894</v>
      </c>
      <c r="U18" s="130">
        <f t="shared" si="12"/>
        <v>674542636.23940015</v>
      </c>
      <c r="V18" s="130">
        <f t="shared" si="12"/>
        <v>472179848.60950017</v>
      </c>
      <c r="W18" s="131">
        <f t="shared" si="5"/>
        <v>0.5221872342857129</v>
      </c>
      <c r="X18" s="129">
        <f>SUM(X19:X26)</f>
        <v>702</v>
      </c>
      <c r="Y18" s="134">
        <f>SUM(Y19:Y26)</f>
        <v>1204</v>
      </c>
      <c r="Z18" s="130">
        <f>SUM(Z19:Z26)</f>
        <v>204242103.82000005</v>
      </c>
      <c r="AA18" s="135">
        <f t="shared" si="6"/>
        <v>0.15811101269009992</v>
      </c>
      <c r="AB18" s="129">
        <f>SUM(AB19:AB26)</f>
        <v>659</v>
      </c>
      <c r="AC18" s="134">
        <f>SUM(AC19:AC26)</f>
        <v>1159</v>
      </c>
      <c r="AD18" s="130">
        <f>SUM(AD19:AD26)</f>
        <v>178990750.01000005</v>
      </c>
      <c r="AE18" s="131">
        <f t="shared" si="7"/>
        <v>0.1385630495227515</v>
      </c>
      <c r="AF18" s="126">
        <v>717</v>
      </c>
      <c r="AG18" s="136">
        <v>1270</v>
      </c>
      <c r="AH18" s="127">
        <v>230685124.53999999</v>
      </c>
      <c r="AI18" s="127">
        <v>161479581.91</v>
      </c>
      <c r="AJ18" s="131">
        <f t="shared" si="8"/>
        <v>0.17858148722217373</v>
      </c>
      <c r="AK18" s="129">
        <f>SUM(AK19:AK26)</f>
        <v>1139</v>
      </c>
      <c r="AL18" s="130">
        <f>SUM(AL19:AL26)</f>
        <v>176322977.48000005</v>
      </c>
      <c r="AM18" s="130">
        <f>SUM(AM19:AM26)</f>
        <v>123426084.23600002</v>
      </c>
      <c r="AN18" s="131">
        <f t="shared" si="9"/>
        <v>0.13649783276060501</v>
      </c>
    </row>
    <row r="19" spans="1:40" s="51" customFormat="1" ht="80.099999999999994" customHeight="1" x14ac:dyDescent="0.25">
      <c r="A19" s="52" t="s">
        <v>45</v>
      </c>
      <c r="B19" s="270">
        <v>50822640.874341249</v>
      </c>
      <c r="C19" s="53">
        <v>25</v>
      </c>
      <c r="D19" s="54">
        <v>40853200.439999998</v>
      </c>
      <c r="E19" s="55">
        <f t="shared" si="2"/>
        <v>0.80383859904111143</v>
      </c>
      <c r="F19" s="56">
        <v>11</v>
      </c>
      <c r="G19" s="57">
        <v>5602116.7800000003</v>
      </c>
      <c r="H19" s="58">
        <v>14</v>
      </c>
      <c r="I19" s="59">
        <v>35251083.659999996</v>
      </c>
      <c r="J19" s="60">
        <f t="shared" si="3"/>
        <v>0.69360983714242919</v>
      </c>
      <c r="K19" s="58">
        <v>14</v>
      </c>
      <c r="L19" s="59">
        <v>35251083.659900002</v>
      </c>
      <c r="M19" s="61">
        <v>24675758.499900002</v>
      </c>
      <c r="N19" s="60">
        <f t="shared" si="4"/>
        <v>0.69360983714046165</v>
      </c>
      <c r="O19" s="138">
        <v>0</v>
      </c>
      <c r="P19" s="139">
        <v>0</v>
      </c>
      <c r="Q19" s="140">
        <v>0</v>
      </c>
      <c r="R19" s="65">
        <v>1.45</v>
      </c>
      <c r="S19" s="66">
        <v>1.01</v>
      </c>
      <c r="T19" s="67">
        <v>14</v>
      </c>
      <c r="U19" s="59">
        <v>35251082.209899999</v>
      </c>
      <c r="V19" s="59">
        <v>24675758.159900002</v>
      </c>
      <c r="W19" s="60">
        <f t="shared" si="5"/>
        <v>0.6936098086098702</v>
      </c>
      <c r="X19" s="58">
        <v>6</v>
      </c>
      <c r="Y19" s="68">
        <v>7</v>
      </c>
      <c r="Z19" s="59">
        <v>3354484.0100000002</v>
      </c>
      <c r="AA19" s="69">
        <f t="shared" si="6"/>
        <v>6.6003732830294023E-2</v>
      </c>
      <c r="AB19" s="58">
        <v>3</v>
      </c>
      <c r="AC19" s="68">
        <v>4</v>
      </c>
      <c r="AD19" s="59">
        <v>1788217.57</v>
      </c>
      <c r="AE19" s="60">
        <f t="shared" si="7"/>
        <v>3.518545158685004E-2</v>
      </c>
      <c r="AF19" s="70">
        <v>9</v>
      </c>
      <c r="AG19" s="71">
        <v>30</v>
      </c>
      <c r="AH19" s="54">
        <v>9537042.6899999995</v>
      </c>
      <c r="AI19" s="54">
        <v>6675929.8300000001</v>
      </c>
      <c r="AJ19" s="72">
        <f t="shared" si="8"/>
        <v>0.18765342622750153</v>
      </c>
      <c r="AK19" s="58">
        <v>6</v>
      </c>
      <c r="AL19" s="59">
        <v>1788217.57</v>
      </c>
      <c r="AM19" s="59">
        <f>AL19*0.7</f>
        <v>1251752.2989999999</v>
      </c>
      <c r="AN19" s="60">
        <f t="shared" si="9"/>
        <v>3.518545158685004E-2</v>
      </c>
    </row>
    <row r="20" spans="1:40" s="51" customFormat="1" ht="80.099999999999994" customHeight="1" x14ac:dyDescent="0.25">
      <c r="A20" s="73" t="s">
        <v>46</v>
      </c>
      <c r="B20" s="273">
        <v>451887315.38647568</v>
      </c>
      <c r="C20" s="74">
        <v>575</v>
      </c>
      <c r="D20" s="75">
        <v>606324940.80000031</v>
      </c>
      <c r="E20" s="76">
        <f t="shared" si="2"/>
        <v>1.3417613642937558</v>
      </c>
      <c r="F20" s="94">
        <v>120</v>
      </c>
      <c r="G20" s="95">
        <v>127710828.43000004</v>
      </c>
      <c r="H20" s="89">
        <v>193</v>
      </c>
      <c r="I20" s="91">
        <v>177521888.92999995</v>
      </c>
      <c r="J20" s="96">
        <f t="shared" si="3"/>
        <v>0.3928454791393618</v>
      </c>
      <c r="K20" s="89">
        <v>189</v>
      </c>
      <c r="L20" s="91">
        <v>173840821.52000001</v>
      </c>
      <c r="M20" s="97">
        <v>121688574.18000004</v>
      </c>
      <c r="N20" s="96">
        <f t="shared" si="4"/>
        <v>0.38469949388006836</v>
      </c>
      <c r="O20" s="98">
        <v>2</v>
      </c>
      <c r="P20" s="99">
        <v>392384.23</v>
      </c>
      <c r="Q20" s="100">
        <v>274668.95</v>
      </c>
      <c r="R20" s="84">
        <v>59645.81</v>
      </c>
      <c r="S20" s="85">
        <v>41752.04</v>
      </c>
      <c r="T20" s="101">
        <v>187</v>
      </c>
      <c r="U20" s="91">
        <v>173388791.47999999</v>
      </c>
      <c r="V20" s="91">
        <v>121372153.25</v>
      </c>
      <c r="W20" s="96">
        <f t="shared" si="5"/>
        <v>0.38369917803890907</v>
      </c>
      <c r="X20" s="89">
        <v>41</v>
      </c>
      <c r="Y20" s="90">
        <v>43</v>
      </c>
      <c r="Z20" s="91">
        <v>48978202.759999998</v>
      </c>
      <c r="AA20" s="102">
        <f t="shared" si="6"/>
        <v>0.10838587650576448</v>
      </c>
      <c r="AB20" s="89">
        <v>12</v>
      </c>
      <c r="AC20" s="90">
        <v>14</v>
      </c>
      <c r="AD20" s="91">
        <v>29151005.98</v>
      </c>
      <c r="AE20" s="96">
        <f t="shared" si="7"/>
        <v>6.450945841457989E-2</v>
      </c>
      <c r="AF20" s="86">
        <v>58</v>
      </c>
      <c r="AG20" s="92">
        <v>83</v>
      </c>
      <c r="AH20" s="75">
        <v>48944694.829999998</v>
      </c>
      <c r="AI20" s="75">
        <v>34261286.289999999</v>
      </c>
      <c r="AJ20" s="103">
        <f t="shared" si="8"/>
        <v>0.10831172543123975</v>
      </c>
      <c r="AK20" s="89">
        <v>13</v>
      </c>
      <c r="AL20" s="91">
        <v>29005255.98</v>
      </c>
      <c r="AM20" s="91">
        <f t="shared" ref="AM20:AM26" si="13">AL20*0.7</f>
        <v>20303679.186000001</v>
      </c>
      <c r="AN20" s="96">
        <f t="shared" si="9"/>
        <v>6.4186922253379283E-2</v>
      </c>
    </row>
    <row r="21" spans="1:40" s="51" customFormat="1" ht="80.099999999999994" customHeight="1" x14ac:dyDescent="0.25">
      <c r="A21" s="73" t="s">
        <v>47</v>
      </c>
      <c r="B21" s="273">
        <v>371688554.95342273</v>
      </c>
      <c r="C21" s="74">
        <v>879</v>
      </c>
      <c r="D21" s="75">
        <v>405096041.63999987</v>
      </c>
      <c r="E21" s="76">
        <f t="shared" si="2"/>
        <v>1.089880321148881</v>
      </c>
      <c r="F21" s="94">
        <v>68</v>
      </c>
      <c r="G21" s="95">
        <v>24541500.170000006</v>
      </c>
      <c r="H21" s="89">
        <v>650</v>
      </c>
      <c r="I21" s="91">
        <v>355652009.66999978</v>
      </c>
      <c r="J21" s="96">
        <f t="shared" si="3"/>
        <v>0.9568548854418385</v>
      </c>
      <c r="K21" s="89">
        <v>649</v>
      </c>
      <c r="L21" s="91">
        <v>353017146.34939998</v>
      </c>
      <c r="M21" s="97">
        <v>246661511.36990017</v>
      </c>
      <c r="N21" s="96">
        <f t="shared" si="4"/>
        <v>0.94976598457178074</v>
      </c>
      <c r="O21" s="98">
        <v>9</v>
      </c>
      <c r="P21" s="99">
        <v>4646481.45</v>
      </c>
      <c r="Q21" s="100">
        <v>3252536.98</v>
      </c>
      <c r="R21" s="84">
        <v>2838526.6</v>
      </c>
      <c r="S21" s="85">
        <v>1986968.16</v>
      </c>
      <c r="T21" s="101">
        <v>640</v>
      </c>
      <c r="U21" s="91">
        <v>345532138.29960001</v>
      </c>
      <c r="V21" s="91">
        <v>241872500.38960022</v>
      </c>
      <c r="W21" s="96">
        <f t="shared" si="5"/>
        <v>0.92962813542348521</v>
      </c>
      <c r="X21" s="89">
        <v>632</v>
      </c>
      <c r="Y21" s="90">
        <v>1122</v>
      </c>
      <c r="Z21" s="91">
        <v>118426161.82000004</v>
      </c>
      <c r="AA21" s="102">
        <f t="shared" si="6"/>
        <v>0.31861664891683394</v>
      </c>
      <c r="AB21" s="89">
        <v>625</v>
      </c>
      <c r="AC21" s="90">
        <v>1114</v>
      </c>
      <c r="AD21" s="91">
        <v>117840490.14000003</v>
      </c>
      <c r="AE21" s="96">
        <f t="shared" si="7"/>
        <v>0.31704094347152262</v>
      </c>
      <c r="AF21" s="86">
        <v>619</v>
      </c>
      <c r="AG21" s="92">
        <v>1090</v>
      </c>
      <c r="AH21" s="75">
        <v>117687549.68000001</v>
      </c>
      <c r="AI21" s="75">
        <v>82381279.810000002</v>
      </c>
      <c r="AJ21" s="103">
        <f t="shared" si="8"/>
        <v>0.31662946870868203</v>
      </c>
      <c r="AK21" s="89">
        <v>1090</v>
      </c>
      <c r="AL21" s="91">
        <v>117687549.68000004</v>
      </c>
      <c r="AM21" s="91">
        <f t="shared" si="13"/>
        <v>82381284.776000023</v>
      </c>
      <c r="AN21" s="96">
        <f t="shared" si="9"/>
        <v>0.31662946870868214</v>
      </c>
    </row>
    <row r="22" spans="1:40" s="51" customFormat="1" ht="80.099999999999994" customHeight="1" x14ac:dyDescent="0.25">
      <c r="A22" s="73" t="s">
        <v>48</v>
      </c>
      <c r="B22" s="273">
        <v>108448032.79367323</v>
      </c>
      <c r="C22" s="74">
        <v>30</v>
      </c>
      <c r="D22" s="75">
        <v>43442831.880000003</v>
      </c>
      <c r="E22" s="76">
        <f t="shared" si="2"/>
        <v>0.40058662901384062</v>
      </c>
      <c r="F22" s="94">
        <v>6</v>
      </c>
      <c r="G22" s="95">
        <v>12141481.459999999</v>
      </c>
      <c r="H22" s="89">
        <v>23</v>
      </c>
      <c r="I22" s="91">
        <v>30215747.019999996</v>
      </c>
      <c r="J22" s="96">
        <f t="shared" si="3"/>
        <v>0.27861959541015074</v>
      </c>
      <c r="K22" s="89">
        <v>22</v>
      </c>
      <c r="L22" s="91">
        <v>25705209.759999998</v>
      </c>
      <c r="M22" s="97">
        <v>17993346.7599</v>
      </c>
      <c r="N22" s="96">
        <f t="shared" si="4"/>
        <v>0.23702790265366269</v>
      </c>
      <c r="O22" s="98">
        <v>0</v>
      </c>
      <c r="P22" s="99">
        <v>0</v>
      </c>
      <c r="Q22" s="100">
        <v>0</v>
      </c>
      <c r="R22" s="84">
        <v>1203595.3700000001</v>
      </c>
      <c r="S22" s="85">
        <v>842516.75</v>
      </c>
      <c r="T22" s="101">
        <v>22</v>
      </c>
      <c r="U22" s="91">
        <v>24501614.390000001</v>
      </c>
      <c r="V22" s="91">
        <v>17151130.0099</v>
      </c>
      <c r="W22" s="96">
        <f t="shared" si="5"/>
        <v>0.22592954209335742</v>
      </c>
      <c r="X22" s="89">
        <v>13</v>
      </c>
      <c r="Y22" s="90">
        <v>20</v>
      </c>
      <c r="Z22" s="91">
        <v>15890177.489999998</v>
      </c>
      <c r="AA22" s="102">
        <f t="shared" si="6"/>
        <v>0.14652342767924342</v>
      </c>
      <c r="AB22" s="89">
        <v>11</v>
      </c>
      <c r="AC22" s="90">
        <v>17</v>
      </c>
      <c r="AD22" s="91">
        <v>15301571.649999999</v>
      </c>
      <c r="AE22" s="96">
        <f t="shared" si="7"/>
        <v>0.1410958894857213</v>
      </c>
      <c r="AF22" s="86">
        <v>16</v>
      </c>
      <c r="AG22" s="92">
        <v>23</v>
      </c>
      <c r="AH22" s="75">
        <v>18141468.07</v>
      </c>
      <c r="AI22" s="75">
        <v>12699027.57</v>
      </c>
      <c r="AJ22" s="103">
        <f t="shared" si="8"/>
        <v>0.16728259243314147</v>
      </c>
      <c r="AK22" s="89">
        <v>16</v>
      </c>
      <c r="AL22" s="91">
        <v>12932489.579999998</v>
      </c>
      <c r="AM22" s="91">
        <f t="shared" si="13"/>
        <v>9052742.7059999984</v>
      </c>
      <c r="AN22" s="96">
        <f t="shared" si="9"/>
        <v>0.11925056865350968</v>
      </c>
    </row>
    <row r="23" spans="1:40" s="51" customFormat="1" ht="80.099999999999994" customHeight="1" x14ac:dyDescent="0.25">
      <c r="A23" s="73" t="s">
        <v>49</v>
      </c>
      <c r="B23" s="273">
        <v>57962174.75999999</v>
      </c>
      <c r="C23" s="74">
        <v>74</v>
      </c>
      <c r="D23" s="75">
        <v>89345009.450000048</v>
      </c>
      <c r="E23" s="76">
        <f t="shared" si="2"/>
        <v>1.5414364595521961</v>
      </c>
      <c r="F23" s="94">
        <v>2</v>
      </c>
      <c r="G23" s="95">
        <v>1121112.6000000001</v>
      </c>
      <c r="H23" s="89">
        <v>12</v>
      </c>
      <c r="I23" s="91">
        <v>14248000.35</v>
      </c>
      <c r="J23" s="96">
        <f t="shared" si="3"/>
        <v>0.24581548930825525</v>
      </c>
      <c r="K23" s="89">
        <v>12</v>
      </c>
      <c r="L23" s="91">
        <v>14248000.35</v>
      </c>
      <c r="M23" s="97">
        <v>9973600.2000000011</v>
      </c>
      <c r="N23" s="96">
        <f t="shared" si="4"/>
        <v>0.24581548930825525</v>
      </c>
      <c r="O23" s="98">
        <v>0</v>
      </c>
      <c r="P23" s="99">
        <v>0</v>
      </c>
      <c r="Q23" s="100">
        <v>0</v>
      </c>
      <c r="R23" s="84">
        <v>0</v>
      </c>
      <c r="S23" s="85">
        <f t="shared" ref="S23:S26" si="14">R23*0.7</f>
        <v>0</v>
      </c>
      <c r="T23" s="101">
        <v>12</v>
      </c>
      <c r="U23" s="91">
        <v>14248000.35</v>
      </c>
      <c r="V23" s="91">
        <v>9973600.2000000011</v>
      </c>
      <c r="W23" s="96">
        <f t="shared" si="5"/>
        <v>0.24581548930825525</v>
      </c>
      <c r="X23" s="89">
        <v>0</v>
      </c>
      <c r="Y23" s="90">
        <v>0</v>
      </c>
      <c r="Z23" s="91">
        <v>0</v>
      </c>
      <c r="AA23" s="102">
        <f t="shared" si="6"/>
        <v>0</v>
      </c>
      <c r="AB23" s="89">
        <v>0</v>
      </c>
      <c r="AC23" s="90">
        <v>0</v>
      </c>
      <c r="AD23" s="91">
        <v>0</v>
      </c>
      <c r="AE23" s="96">
        <f t="shared" si="7"/>
        <v>0</v>
      </c>
      <c r="AF23" s="86">
        <v>1</v>
      </c>
      <c r="AG23" s="92">
        <v>1</v>
      </c>
      <c r="AH23" s="75">
        <v>250000</v>
      </c>
      <c r="AI23" s="75">
        <v>175000</v>
      </c>
      <c r="AJ23" s="103">
        <f t="shared" si="8"/>
        <v>4.3131576935330302E-3</v>
      </c>
      <c r="AK23" s="89">
        <v>0</v>
      </c>
      <c r="AL23" s="91">
        <v>0</v>
      </c>
      <c r="AM23" s="91">
        <f t="shared" si="13"/>
        <v>0</v>
      </c>
      <c r="AN23" s="96">
        <f t="shared" si="9"/>
        <v>0</v>
      </c>
    </row>
    <row r="24" spans="1:40" s="51" customFormat="1" ht="80.099999999999994" customHeight="1" x14ac:dyDescent="0.25">
      <c r="A24" s="73" t="s">
        <v>50</v>
      </c>
      <c r="B24" s="273">
        <v>64576125</v>
      </c>
      <c r="C24" s="74">
        <v>24</v>
      </c>
      <c r="D24" s="75">
        <v>26178292.779999997</v>
      </c>
      <c r="E24" s="76">
        <f t="shared" si="2"/>
        <v>0.4053865539315033</v>
      </c>
      <c r="F24" s="94">
        <v>2</v>
      </c>
      <c r="G24" s="95">
        <v>1520866.85</v>
      </c>
      <c r="H24" s="89">
        <v>4</v>
      </c>
      <c r="I24" s="91">
        <v>5054348.34</v>
      </c>
      <c r="J24" s="96">
        <f t="shared" si="3"/>
        <v>7.8269613421368969E-2</v>
      </c>
      <c r="K24" s="89">
        <v>4</v>
      </c>
      <c r="L24" s="91">
        <v>5054348.34</v>
      </c>
      <c r="M24" s="97">
        <v>3538043.81</v>
      </c>
      <c r="N24" s="96">
        <f t="shared" si="4"/>
        <v>7.8269613421368969E-2</v>
      </c>
      <c r="O24" s="98">
        <v>0</v>
      </c>
      <c r="P24" s="99">
        <v>0</v>
      </c>
      <c r="Q24" s="100">
        <v>0</v>
      </c>
      <c r="R24" s="84">
        <v>0</v>
      </c>
      <c r="S24" s="85">
        <f t="shared" si="14"/>
        <v>0</v>
      </c>
      <c r="T24" s="101">
        <v>4</v>
      </c>
      <c r="U24" s="91">
        <v>5054348.34</v>
      </c>
      <c r="V24" s="91">
        <v>3538043.81</v>
      </c>
      <c r="W24" s="96">
        <f t="shared" si="5"/>
        <v>7.8269613421368969E-2</v>
      </c>
      <c r="X24" s="89">
        <v>0</v>
      </c>
      <c r="Y24" s="90">
        <v>0</v>
      </c>
      <c r="Z24" s="91">
        <v>0</v>
      </c>
      <c r="AA24" s="102">
        <f t="shared" si="6"/>
        <v>0</v>
      </c>
      <c r="AB24" s="89">
        <v>0</v>
      </c>
      <c r="AC24" s="90">
        <v>0</v>
      </c>
      <c r="AD24" s="91">
        <v>0</v>
      </c>
      <c r="AE24" s="96">
        <f t="shared" si="7"/>
        <v>0</v>
      </c>
      <c r="AF24" s="86">
        <v>0</v>
      </c>
      <c r="AG24" s="92">
        <v>0</v>
      </c>
      <c r="AH24" s="75">
        <v>0</v>
      </c>
      <c r="AI24" s="75">
        <v>0</v>
      </c>
      <c r="AJ24" s="103">
        <f t="shared" si="8"/>
        <v>0</v>
      </c>
      <c r="AK24" s="89">
        <v>0</v>
      </c>
      <c r="AL24" s="91">
        <v>0</v>
      </c>
      <c r="AM24" s="91">
        <f t="shared" si="13"/>
        <v>0</v>
      </c>
      <c r="AN24" s="96">
        <f t="shared" si="9"/>
        <v>0</v>
      </c>
    </row>
    <row r="25" spans="1:40" s="51" customFormat="1" ht="80.099999999999994" customHeight="1" x14ac:dyDescent="0.25">
      <c r="A25" s="73" t="s">
        <v>51</v>
      </c>
      <c r="B25" s="273">
        <v>186379090.60342532</v>
      </c>
      <c r="C25" s="74">
        <v>39</v>
      </c>
      <c r="D25" s="75">
        <v>155866005.26999998</v>
      </c>
      <c r="E25" s="76">
        <f t="shared" si="2"/>
        <v>0.83628482554220296</v>
      </c>
      <c r="F25" s="94">
        <v>11</v>
      </c>
      <c r="G25" s="95">
        <v>25496056.66</v>
      </c>
      <c r="H25" s="89">
        <v>15</v>
      </c>
      <c r="I25" s="91">
        <v>76596389.629999995</v>
      </c>
      <c r="J25" s="96">
        <f t="shared" si="3"/>
        <v>0.41097093768410248</v>
      </c>
      <c r="K25" s="89">
        <v>15</v>
      </c>
      <c r="L25" s="91">
        <v>76596389.629899994</v>
      </c>
      <c r="M25" s="97">
        <v>57634972.679899998</v>
      </c>
      <c r="N25" s="96">
        <f t="shared" si="4"/>
        <v>0.41097093768356591</v>
      </c>
      <c r="O25" s="98">
        <v>0</v>
      </c>
      <c r="P25" s="99">
        <v>0</v>
      </c>
      <c r="Q25" s="100">
        <v>0</v>
      </c>
      <c r="R25" s="84">
        <v>29728.46</v>
      </c>
      <c r="S25" s="85">
        <v>20809.900000000001</v>
      </c>
      <c r="T25" s="101">
        <v>15</v>
      </c>
      <c r="U25" s="91">
        <v>76566661.1699</v>
      </c>
      <c r="V25" s="91">
        <v>53596662.790100008</v>
      </c>
      <c r="W25" s="96">
        <f t="shared" si="5"/>
        <v>0.41081143234472267</v>
      </c>
      <c r="X25" s="89">
        <v>10</v>
      </c>
      <c r="Y25" s="90">
        <v>12</v>
      </c>
      <c r="Z25" s="91">
        <v>17593077.739999998</v>
      </c>
      <c r="AA25" s="102">
        <f t="shared" si="6"/>
        <v>9.4394052911408871E-2</v>
      </c>
      <c r="AB25" s="89">
        <v>8</v>
      </c>
      <c r="AC25" s="90">
        <v>10</v>
      </c>
      <c r="AD25" s="91">
        <v>14909464.670000002</v>
      </c>
      <c r="AE25" s="96">
        <f t="shared" si="7"/>
        <v>7.9995371914997379E-2</v>
      </c>
      <c r="AF25" s="86">
        <v>14</v>
      </c>
      <c r="AG25" s="92">
        <v>43</v>
      </c>
      <c r="AH25" s="75">
        <v>36124369.270000003</v>
      </c>
      <c r="AI25" s="75">
        <v>25287058.41</v>
      </c>
      <c r="AJ25" s="103">
        <f t="shared" si="8"/>
        <v>0.1938220062832311</v>
      </c>
      <c r="AK25" s="89">
        <v>14</v>
      </c>
      <c r="AL25" s="91">
        <v>14909464.669999998</v>
      </c>
      <c r="AM25" s="91">
        <f t="shared" si="13"/>
        <v>10436625.268999998</v>
      </c>
      <c r="AN25" s="96">
        <f t="shared" si="9"/>
        <v>7.9995371914997351E-2</v>
      </c>
    </row>
    <row r="26" spans="1:40" s="51" customFormat="1" ht="80.099999999999994" customHeight="1" thickBot="1" x14ac:dyDescent="0.3">
      <c r="A26" s="105" t="s">
        <v>52</v>
      </c>
      <c r="B26" s="274">
        <v>0</v>
      </c>
      <c r="C26" s="106">
        <v>0</v>
      </c>
      <c r="D26" s="107">
        <v>0</v>
      </c>
      <c r="E26" s="108">
        <v>0</v>
      </c>
      <c r="F26" s="109">
        <v>0</v>
      </c>
      <c r="G26" s="110">
        <v>0</v>
      </c>
      <c r="H26" s="111">
        <v>0</v>
      </c>
      <c r="I26" s="112">
        <v>0</v>
      </c>
      <c r="J26" s="113">
        <v>0</v>
      </c>
      <c r="K26" s="111">
        <v>0</v>
      </c>
      <c r="L26" s="112">
        <v>0</v>
      </c>
      <c r="M26" s="114">
        <v>0</v>
      </c>
      <c r="N26" s="113">
        <v>0</v>
      </c>
      <c r="O26" s="115">
        <v>0</v>
      </c>
      <c r="P26" s="116">
        <v>0</v>
      </c>
      <c r="Q26" s="117">
        <v>0</v>
      </c>
      <c r="R26" s="118">
        <v>0</v>
      </c>
      <c r="S26" s="119">
        <f t="shared" si="14"/>
        <v>0</v>
      </c>
      <c r="T26" s="120">
        <v>0</v>
      </c>
      <c r="U26" s="112">
        <v>0</v>
      </c>
      <c r="V26" s="112">
        <v>0</v>
      </c>
      <c r="W26" s="113">
        <v>0</v>
      </c>
      <c r="X26" s="111">
        <v>0</v>
      </c>
      <c r="Y26" s="121">
        <v>0</v>
      </c>
      <c r="Z26" s="112">
        <v>0</v>
      </c>
      <c r="AA26" s="122">
        <v>0</v>
      </c>
      <c r="AB26" s="111">
        <v>0</v>
      </c>
      <c r="AC26" s="121">
        <v>0</v>
      </c>
      <c r="AD26" s="112">
        <v>0</v>
      </c>
      <c r="AE26" s="113">
        <v>0</v>
      </c>
      <c r="AF26" s="123">
        <v>0</v>
      </c>
      <c r="AG26" s="124">
        <v>0</v>
      </c>
      <c r="AH26" s="107">
        <v>0</v>
      </c>
      <c r="AI26" s="107">
        <v>0</v>
      </c>
      <c r="AJ26" s="125">
        <v>0</v>
      </c>
      <c r="AK26" s="111">
        <v>0</v>
      </c>
      <c r="AL26" s="112">
        <v>0</v>
      </c>
      <c r="AM26" s="112">
        <f t="shared" si="13"/>
        <v>0</v>
      </c>
      <c r="AN26" s="113">
        <v>0</v>
      </c>
    </row>
    <row r="27" spans="1:40" s="137" customFormat="1" ht="99.95" customHeight="1" thickBot="1" x14ac:dyDescent="0.3">
      <c r="A27" s="33" t="s">
        <v>53</v>
      </c>
      <c r="B27" s="275">
        <f>SUM(B28:B30)</f>
        <v>283818023.20159864</v>
      </c>
      <c r="C27" s="126">
        <f>SUM(C28:C30)</f>
        <v>53</v>
      </c>
      <c r="D27" s="127">
        <f>SUM(D28:D30)</f>
        <v>44196293.899999991</v>
      </c>
      <c r="E27" s="128">
        <f t="shared" si="2"/>
        <v>0.15572053318335932</v>
      </c>
      <c r="F27" s="37">
        <f>SUM(F28:F30)</f>
        <v>9</v>
      </c>
      <c r="G27" s="38">
        <f>SUM(G28:G30)</f>
        <v>1627625</v>
      </c>
      <c r="H27" s="129">
        <f>SUM(H28:H30)</f>
        <v>44</v>
      </c>
      <c r="I27" s="130">
        <f>SUM(I28:I30)</f>
        <v>42568668.899999991</v>
      </c>
      <c r="J27" s="131">
        <f t="shared" si="3"/>
        <v>0.14998578462285694</v>
      </c>
      <c r="K27" s="129">
        <f>SUM(K28:K30)</f>
        <v>44</v>
      </c>
      <c r="L27" s="130">
        <f>SUM(L28:L30)</f>
        <v>42568668.90079999</v>
      </c>
      <c r="M27" s="132">
        <f>SUM(M28:M30)</f>
        <v>29678068.159699991</v>
      </c>
      <c r="N27" s="133">
        <f t="shared" si="4"/>
        <v>0.14998578462567566</v>
      </c>
      <c r="O27" s="43">
        <f t="shared" ref="O27:V27" si="15">SUM(O28:O30)</f>
        <v>0</v>
      </c>
      <c r="P27" s="44">
        <f t="shared" si="15"/>
        <v>0</v>
      </c>
      <c r="Q27" s="45">
        <f t="shared" si="15"/>
        <v>0</v>
      </c>
      <c r="R27" s="130">
        <f t="shared" si="15"/>
        <v>0</v>
      </c>
      <c r="S27" s="141">
        <f t="shared" si="15"/>
        <v>0</v>
      </c>
      <c r="T27" s="129">
        <f t="shared" si="15"/>
        <v>44</v>
      </c>
      <c r="U27" s="130">
        <f t="shared" si="15"/>
        <v>42568668.90079999</v>
      </c>
      <c r="V27" s="130">
        <f t="shared" si="15"/>
        <v>29798068.159699991</v>
      </c>
      <c r="W27" s="131">
        <f t="shared" si="5"/>
        <v>0.14998578462567566</v>
      </c>
      <c r="X27" s="129">
        <f>SUM(X28:X30)</f>
        <v>44</v>
      </c>
      <c r="Y27" s="134">
        <f>SUM(Y28:Y30)</f>
        <v>44</v>
      </c>
      <c r="Z27" s="130">
        <f>SUM(Z28:Z30)</f>
        <v>13046546.869999999</v>
      </c>
      <c r="AA27" s="135">
        <f t="shared" si="6"/>
        <v>4.5967999927661089E-2</v>
      </c>
      <c r="AB27" s="129">
        <f>SUM(AB28:AB30)</f>
        <v>44</v>
      </c>
      <c r="AC27" s="134">
        <f>SUM(AC28:AC30)</f>
        <v>44</v>
      </c>
      <c r="AD27" s="130">
        <f>SUM(AD28:AD30)</f>
        <v>13046546.869999999</v>
      </c>
      <c r="AE27" s="131">
        <f t="shared" si="7"/>
        <v>4.5967999927661089E-2</v>
      </c>
      <c r="AF27" s="126">
        <v>44</v>
      </c>
      <c r="AG27" s="136">
        <v>47</v>
      </c>
      <c r="AH27" s="127">
        <v>13096546.869999999</v>
      </c>
      <c r="AI27" s="127">
        <v>9167582.6799999997</v>
      </c>
      <c r="AJ27" s="131">
        <f t="shared" si="8"/>
        <v>4.614416914847369E-2</v>
      </c>
      <c r="AK27" s="129">
        <f>SUM(AK28:AK30)</f>
        <v>44</v>
      </c>
      <c r="AL27" s="130">
        <f>SUM(AL28:AL30)</f>
        <v>13046546.869999997</v>
      </c>
      <c r="AM27" s="130">
        <f>SUM(AM28:AM30)</f>
        <v>9132582.8089999985</v>
      </c>
      <c r="AN27" s="131">
        <f t="shared" si="9"/>
        <v>4.5967999927661082E-2</v>
      </c>
    </row>
    <row r="28" spans="1:40" s="51" customFormat="1" ht="80.099999999999994" customHeight="1" x14ac:dyDescent="0.25">
      <c r="A28" s="142" t="s">
        <v>54</v>
      </c>
      <c r="B28" s="270">
        <v>240731325</v>
      </c>
      <c r="C28" s="53">
        <v>0</v>
      </c>
      <c r="D28" s="54">
        <v>0</v>
      </c>
      <c r="E28" s="55">
        <f t="shared" si="2"/>
        <v>0</v>
      </c>
      <c r="F28" s="56">
        <v>0</v>
      </c>
      <c r="G28" s="57">
        <v>0</v>
      </c>
      <c r="H28" s="53">
        <v>0</v>
      </c>
      <c r="I28" s="54">
        <v>0</v>
      </c>
      <c r="J28" s="60">
        <f t="shared" si="3"/>
        <v>0</v>
      </c>
      <c r="K28" s="53">
        <v>0</v>
      </c>
      <c r="L28" s="54">
        <v>0</v>
      </c>
      <c r="M28" s="143">
        <v>0</v>
      </c>
      <c r="N28" s="60">
        <f t="shared" si="4"/>
        <v>0</v>
      </c>
      <c r="O28" s="144">
        <v>0</v>
      </c>
      <c r="P28" s="145">
        <v>0</v>
      </c>
      <c r="Q28" s="146">
        <v>0</v>
      </c>
      <c r="R28" s="65">
        <v>0</v>
      </c>
      <c r="S28" s="66">
        <v>0</v>
      </c>
      <c r="T28" s="70">
        <v>0</v>
      </c>
      <c r="U28" s="54">
        <v>0</v>
      </c>
      <c r="V28" s="54">
        <v>0</v>
      </c>
      <c r="W28" s="60">
        <f t="shared" si="5"/>
        <v>0</v>
      </c>
      <c r="X28" s="58">
        <v>0</v>
      </c>
      <c r="Y28" s="68">
        <v>0</v>
      </c>
      <c r="Z28" s="54">
        <v>0</v>
      </c>
      <c r="AA28" s="147">
        <f t="shared" si="6"/>
        <v>0</v>
      </c>
      <c r="AB28" s="58">
        <v>0</v>
      </c>
      <c r="AC28" s="68">
        <v>0</v>
      </c>
      <c r="AD28" s="59">
        <v>0</v>
      </c>
      <c r="AE28" s="60">
        <f t="shared" si="7"/>
        <v>0</v>
      </c>
      <c r="AF28" s="53">
        <v>0</v>
      </c>
      <c r="AG28" s="71">
        <v>0</v>
      </c>
      <c r="AH28" s="54">
        <v>0</v>
      </c>
      <c r="AI28" s="54">
        <v>0</v>
      </c>
      <c r="AJ28" s="72">
        <f t="shared" si="8"/>
        <v>0</v>
      </c>
      <c r="AK28" s="53">
        <v>0</v>
      </c>
      <c r="AL28" s="54">
        <v>0</v>
      </c>
      <c r="AM28" s="276">
        <f>AL28*0.7</f>
        <v>0</v>
      </c>
      <c r="AN28" s="277">
        <f t="shared" si="9"/>
        <v>0</v>
      </c>
    </row>
    <row r="29" spans="1:40" s="51" customFormat="1" ht="80.099999999999994" customHeight="1" x14ac:dyDescent="0.25">
      <c r="A29" s="148" t="s">
        <v>55</v>
      </c>
      <c r="B29" s="273">
        <v>554152.33088778146</v>
      </c>
      <c r="C29" s="74">
        <v>28</v>
      </c>
      <c r="D29" s="75">
        <v>699600</v>
      </c>
      <c r="E29" s="76">
        <f t="shared" si="2"/>
        <v>1.2624687491239162</v>
      </c>
      <c r="F29" s="77">
        <v>8</v>
      </c>
      <c r="G29" s="78">
        <v>200000</v>
      </c>
      <c r="H29" s="74">
        <v>20</v>
      </c>
      <c r="I29" s="75">
        <v>499600</v>
      </c>
      <c r="J29" s="96">
        <f t="shared" si="3"/>
        <v>0.9015571570358899</v>
      </c>
      <c r="K29" s="74">
        <v>20</v>
      </c>
      <c r="L29" s="75">
        <v>499600.00070000003</v>
      </c>
      <c r="M29" s="80">
        <v>349719.99959999998</v>
      </c>
      <c r="N29" s="96">
        <f t="shared" si="4"/>
        <v>0.90155715829908056</v>
      </c>
      <c r="O29" s="81">
        <v>0</v>
      </c>
      <c r="P29" s="82">
        <v>0</v>
      </c>
      <c r="Q29" s="83">
        <v>0</v>
      </c>
      <c r="R29" s="84">
        <v>0</v>
      </c>
      <c r="S29" s="85">
        <v>0</v>
      </c>
      <c r="T29" s="86">
        <v>20</v>
      </c>
      <c r="U29" s="75">
        <v>499600.00070000003</v>
      </c>
      <c r="V29" s="75">
        <v>349719.99959999998</v>
      </c>
      <c r="W29" s="96">
        <f t="shared" si="5"/>
        <v>0.90155715829908056</v>
      </c>
      <c r="X29" s="74">
        <v>20</v>
      </c>
      <c r="Y29" s="87">
        <v>20</v>
      </c>
      <c r="Z29" s="75">
        <v>499600</v>
      </c>
      <c r="AA29" s="149">
        <f t="shared" si="6"/>
        <v>0.9015571570358899</v>
      </c>
      <c r="AB29" s="74">
        <v>20</v>
      </c>
      <c r="AC29" s="87">
        <v>20</v>
      </c>
      <c r="AD29" s="75">
        <v>499600</v>
      </c>
      <c r="AE29" s="96">
        <f t="shared" si="7"/>
        <v>0.9015571570358899</v>
      </c>
      <c r="AF29" s="74">
        <v>20</v>
      </c>
      <c r="AG29" s="92">
        <v>23</v>
      </c>
      <c r="AH29" s="75">
        <v>549600</v>
      </c>
      <c r="AI29" s="75">
        <v>384720</v>
      </c>
      <c r="AJ29" s="103">
        <f t="shared" si="8"/>
        <v>0.99178505505789649</v>
      </c>
      <c r="AK29" s="74">
        <v>20</v>
      </c>
      <c r="AL29" s="75">
        <v>499600</v>
      </c>
      <c r="AM29" s="278">
        <f t="shared" ref="AM29:AM30" si="16">AL29*0.7</f>
        <v>349720</v>
      </c>
      <c r="AN29" s="279">
        <f t="shared" si="9"/>
        <v>0.9015571570358899</v>
      </c>
    </row>
    <row r="30" spans="1:40" s="51" customFormat="1" ht="80.099999999999994" customHeight="1" thickBot="1" x14ac:dyDescent="0.3">
      <c r="A30" s="150" t="s">
        <v>56</v>
      </c>
      <c r="B30" s="274">
        <v>42532545.87071085</v>
      </c>
      <c r="C30" s="106">
        <v>25</v>
      </c>
      <c r="D30" s="107">
        <v>43496693.899999991</v>
      </c>
      <c r="E30" s="108">
        <f t="shared" si="2"/>
        <v>1.0226684767993885</v>
      </c>
      <c r="F30" s="109">
        <v>1</v>
      </c>
      <c r="G30" s="110">
        <v>1427625</v>
      </c>
      <c r="H30" s="106">
        <v>24</v>
      </c>
      <c r="I30" s="107">
        <v>42069068.899999991</v>
      </c>
      <c r="J30" s="113">
        <f t="shared" si="3"/>
        <v>0.98910300427066555</v>
      </c>
      <c r="K30" s="106">
        <v>24</v>
      </c>
      <c r="L30" s="107">
        <v>42069068.900099993</v>
      </c>
      <c r="M30" s="151">
        <v>29328348.160099991</v>
      </c>
      <c r="N30" s="113">
        <f t="shared" si="4"/>
        <v>0.98910300427301667</v>
      </c>
      <c r="O30" s="152">
        <v>0</v>
      </c>
      <c r="P30" s="153">
        <v>0</v>
      </c>
      <c r="Q30" s="154">
        <v>0</v>
      </c>
      <c r="R30" s="118">
        <v>0</v>
      </c>
      <c r="S30" s="119">
        <v>0</v>
      </c>
      <c r="T30" s="123">
        <v>24</v>
      </c>
      <c r="U30" s="107">
        <v>42069068.900099993</v>
      </c>
      <c r="V30" s="107">
        <v>29448348.160099991</v>
      </c>
      <c r="W30" s="113">
        <f t="shared" si="5"/>
        <v>0.98910300427301667</v>
      </c>
      <c r="X30" s="106">
        <v>24</v>
      </c>
      <c r="Y30" s="155">
        <v>24</v>
      </c>
      <c r="Z30" s="107">
        <v>12546946.869999999</v>
      </c>
      <c r="AA30" s="156">
        <f t="shared" si="6"/>
        <v>0.29499637543776075</v>
      </c>
      <c r="AB30" s="106">
        <v>24</v>
      </c>
      <c r="AC30" s="155">
        <v>24</v>
      </c>
      <c r="AD30" s="107">
        <v>12546946.869999999</v>
      </c>
      <c r="AE30" s="113">
        <f t="shared" si="7"/>
        <v>0.29499637543776075</v>
      </c>
      <c r="AF30" s="106">
        <v>24</v>
      </c>
      <c r="AG30" s="124">
        <v>24</v>
      </c>
      <c r="AH30" s="107">
        <v>12546946.869999999</v>
      </c>
      <c r="AI30" s="107">
        <v>8782862.6799999997</v>
      </c>
      <c r="AJ30" s="125">
        <f t="shared" si="8"/>
        <v>0.29499637543776075</v>
      </c>
      <c r="AK30" s="106">
        <v>24</v>
      </c>
      <c r="AL30" s="107">
        <v>12546946.869999997</v>
      </c>
      <c r="AM30" s="280">
        <f t="shared" si="16"/>
        <v>8782862.8089999985</v>
      </c>
      <c r="AN30" s="281">
        <f t="shared" si="9"/>
        <v>0.29499637543776069</v>
      </c>
    </row>
    <row r="31" spans="1:40" s="137" customFormat="1" ht="99.95" customHeight="1" thickBot="1" x14ac:dyDescent="0.3">
      <c r="A31" s="33" t="s">
        <v>57</v>
      </c>
      <c r="B31" s="275">
        <f>SUM(B32:B33)</f>
        <v>8469000</v>
      </c>
      <c r="C31" s="126">
        <f>SUM(C32:C33)</f>
        <v>13</v>
      </c>
      <c r="D31" s="127">
        <f>SUM(D32:D33)</f>
        <v>5622962.7799999993</v>
      </c>
      <c r="E31" s="128">
        <f t="shared" si="2"/>
        <v>0.66394648482701613</v>
      </c>
      <c r="F31" s="37">
        <f>SUM(F32:F33)</f>
        <v>3</v>
      </c>
      <c r="G31" s="38">
        <f>SUM(G32:G33)</f>
        <v>1311257.6100000001</v>
      </c>
      <c r="H31" s="129">
        <f>SUM(H32:H33)</f>
        <v>7</v>
      </c>
      <c r="I31" s="130">
        <f>SUM(I32:I33)</f>
        <v>2858017.87</v>
      </c>
      <c r="J31" s="131">
        <f t="shared" si="3"/>
        <v>0.33746816271106389</v>
      </c>
      <c r="K31" s="129">
        <f>SUM(K32:K33)</f>
        <v>7</v>
      </c>
      <c r="L31" s="130">
        <f>SUM(L32:L33)</f>
        <v>2858017.87</v>
      </c>
      <c r="M31" s="132">
        <f>SUM(M32:M33)</f>
        <v>2000612.49</v>
      </c>
      <c r="N31" s="133">
        <f t="shared" si="4"/>
        <v>0.33746816271106389</v>
      </c>
      <c r="O31" s="43">
        <f t="shared" ref="O31:V31" si="17">SUM(O32:O33)</f>
        <v>0</v>
      </c>
      <c r="P31" s="44">
        <f t="shared" si="17"/>
        <v>0</v>
      </c>
      <c r="Q31" s="45">
        <f t="shared" si="17"/>
        <v>0</v>
      </c>
      <c r="R31" s="157">
        <f t="shared" si="17"/>
        <v>0</v>
      </c>
      <c r="S31" s="158">
        <f t="shared" si="17"/>
        <v>0</v>
      </c>
      <c r="T31" s="129">
        <f t="shared" si="17"/>
        <v>7</v>
      </c>
      <c r="U31" s="130">
        <f t="shared" si="17"/>
        <v>2858017.87</v>
      </c>
      <c r="V31" s="130">
        <f t="shared" si="17"/>
        <v>2000612.49</v>
      </c>
      <c r="W31" s="131">
        <f t="shared" si="5"/>
        <v>0.33746816271106389</v>
      </c>
      <c r="X31" s="129">
        <f>SUM(X32:X33)</f>
        <v>0</v>
      </c>
      <c r="Y31" s="134">
        <f>SUM(Y32:Y33)</f>
        <v>0</v>
      </c>
      <c r="Z31" s="130">
        <f>SUM(Z32:Z33)</f>
        <v>0</v>
      </c>
      <c r="AA31" s="135">
        <f t="shared" si="6"/>
        <v>0</v>
      </c>
      <c r="AB31" s="129">
        <f>SUM(AB32:AB33)</f>
        <v>0</v>
      </c>
      <c r="AC31" s="134">
        <f>SUM(AC32:AC33)</f>
        <v>0</v>
      </c>
      <c r="AD31" s="130">
        <f>SUM(AD32:AD33)</f>
        <v>0</v>
      </c>
      <c r="AE31" s="131">
        <f t="shared" si="7"/>
        <v>0</v>
      </c>
      <c r="AF31" s="126">
        <v>0</v>
      </c>
      <c r="AG31" s="136">
        <v>0</v>
      </c>
      <c r="AH31" s="127">
        <v>0</v>
      </c>
      <c r="AI31" s="127">
        <v>0</v>
      </c>
      <c r="AJ31" s="131">
        <f t="shared" si="8"/>
        <v>0</v>
      </c>
      <c r="AK31" s="129">
        <f>SUM(AK32:AK33)</f>
        <v>0</v>
      </c>
      <c r="AL31" s="130">
        <f>SUM(AL32:AL33)</f>
        <v>0</v>
      </c>
      <c r="AM31" s="130">
        <f>SUM(AM32:AM33)</f>
        <v>0</v>
      </c>
      <c r="AN31" s="131">
        <f t="shared" si="9"/>
        <v>0</v>
      </c>
    </row>
    <row r="32" spans="1:40" s="51" customFormat="1" ht="80.099999999999994" customHeight="1" x14ac:dyDescent="0.25">
      <c r="A32" s="142" t="s">
        <v>58</v>
      </c>
      <c r="B32" s="270">
        <v>5081400</v>
      </c>
      <c r="C32" s="53">
        <v>9</v>
      </c>
      <c r="D32" s="54">
        <v>3680943.61</v>
      </c>
      <c r="E32" s="55">
        <f t="shared" si="2"/>
        <v>0.72439556224662494</v>
      </c>
      <c r="F32" s="56">
        <v>2</v>
      </c>
      <c r="G32" s="57">
        <v>811257.6100000001</v>
      </c>
      <c r="H32" s="58">
        <v>4</v>
      </c>
      <c r="I32" s="59">
        <v>1415998.7</v>
      </c>
      <c r="J32" s="60">
        <f t="shared" si="3"/>
        <v>0.27866310465619709</v>
      </c>
      <c r="K32" s="58">
        <v>4</v>
      </c>
      <c r="L32" s="59">
        <v>1415998.7</v>
      </c>
      <c r="M32" s="61">
        <v>991199.08000000007</v>
      </c>
      <c r="N32" s="60">
        <f t="shared" si="4"/>
        <v>0.27866310465619709</v>
      </c>
      <c r="O32" s="138">
        <v>0</v>
      </c>
      <c r="P32" s="139">
        <v>0</v>
      </c>
      <c r="Q32" s="66">
        <v>0</v>
      </c>
      <c r="R32" s="139">
        <v>0</v>
      </c>
      <c r="S32" s="140">
        <v>0</v>
      </c>
      <c r="T32" s="58">
        <v>4</v>
      </c>
      <c r="U32" s="59">
        <v>1415998.7</v>
      </c>
      <c r="V32" s="59">
        <v>991199.08000000007</v>
      </c>
      <c r="W32" s="60">
        <f t="shared" si="5"/>
        <v>0.27866310465619709</v>
      </c>
      <c r="X32" s="58">
        <v>0</v>
      </c>
      <c r="Y32" s="68">
        <v>0</v>
      </c>
      <c r="Z32" s="59">
        <v>0</v>
      </c>
      <c r="AA32" s="69">
        <f t="shared" si="6"/>
        <v>0</v>
      </c>
      <c r="AB32" s="58">
        <v>0</v>
      </c>
      <c r="AC32" s="68">
        <v>0</v>
      </c>
      <c r="AD32" s="59">
        <v>0</v>
      </c>
      <c r="AE32" s="60">
        <f t="shared" si="7"/>
        <v>0</v>
      </c>
      <c r="AF32" s="70">
        <v>0</v>
      </c>
      <c r="AG32" s="71">
        <v>0</v>
      </c>
      <c r="AH32" s="54">
        <v>0</v>
      </c>
      <c r="AI32" s="54">
        <v>0</v>
      </c>
      <c r="AJ32" s="60">
        <f t="shared" si="8"/>
        <v>0</v>
      </c>
      <c r="AK32" s="58">
        <v>0</v>
      </c>
      <c r="AL32" s="59">
        <v>0</v>
      </c>
      <c r="AM32" s="59">
        <v>0</v>
      </c>
      <c r="AN32" s="60">
        <f t="shared" si="9"/>
        <v>0</v>
      </c>
    </row>
    <row r="33" spans="1:40" s="51" customFormat="1" ht="80.099999999999994" customHeight="1" thickBot="1" x14ac:dyDescent="0.3">
      <c r="A33" s="150" t="s">
        <v>59</v>
      </c>
      <c r="B33" s="274">
        <v>3387600</v>
      </c>
      <c r="C33" s="106">
        <v>4</v>
      </c>
      <c r="D33" s="107">
        <v>1942019.17</v>
      </c>
      <c r="E33" s="108">
        <f t="shared" si="2"/>
        <v>0.57327286869760297</v>
      </c>
      <c r="F33" s="159">
        <v>1</v>
      </c>
      <c r="G33" s="160">
        <v>500000</v>
      </c>
      <c r="H33" s="111">
        <v>3</v>
      </c>
      <c r="I33" s="112">
        <v>1442019.17</v>
      </c>
      <c r="J33" s="113">
        <f t="shared" si="3"/>
        <v>0.42567574979336403</v>
      </c>
      <c r="K33" s="111">
        <v>3</v>
      </c>
      <c r="L33" s="112">
        <v>1442019.17</v>
      </c>
      <c r="M33" s="114">
        <v>1009413.4099999999</v>
      </c>
      <c r="N33" s="113">
        <f t="shared" si="4"/>
        <v>0.42567574979336403</v>
      </c>
      <c r="O33" s="161">
        <v>0</v>
      </c>
      <c r="P33" s="162">
        <v>0</v>
      </c>
      <c r="Q33" s="163">
        <v>0</v>
      </c>
      <c r="R33" s="162">
        <v>0</v>
      </c>
      <c r="S33" s="164">
        <v>0</v>
      </c>
      <c r="T33" s="111">
        <v>3</v>
      </c>
      <c r="U33" s="112">
        <v>1442019.17</v>
      </c>
      <c r="V33" s="112">
        <v>1009413.4099999999</v>
      </c>
      <c r="W33" s="113">
        <f t="shared" si="5"/>
        <v>0.42567574979336403</v>
      </c>
      <c r="X33" s="111">
        <v>0</v>
      </c>
      <c r="Y33" s="121">
        <v>0</v>
      </c>
      <c r="Z33" s="112">
        <v>0</v>
      </c>
      <c r="AA33" s="122">
        <f t="shared" si="6"/>
        <v>0</v>
      </c>
      <c r="AB33" s="111">
        <v>0</v>
      </c>
      <c r="AC33" s="121">
        <v>0</v>
      </c>
      <c r="AD33" s="112">
        <v>0</v>
      </c>
      <c r="AE33" s="113">
        <f t="shared" si="7"/>
        <v>0</v>
      </c>
      <c r="AF33" s="123">
        <v>0</v>
      </c>
      <c r="AG33" s="124">
        <v>0</v>
      </c>
      <c r="AH33" s="107">
        <v>0</v>
      </c>
      <c r="AI33" s="107">
        <v>0</v>
      </c>
      <c r="AJ33" s="113">
        <f t="shared" si="8"/>
        <v>0</v>
      </c>
      <c r="AK33" s="111">
        <v>0</v>
      </c>
      <c r="AL33" s="112">
        <v>0</v>
      </c>
      <c r="AM33" s="112">
        <v>0</v>
      </c>
      <c r="AN33" s="113">
        <f t="shared" si="9"/>
        <v>0</v>
      </c>
    </row>
    <row r="34" spans="1:40" s="137" customFormat="1" ht="80.099999999999994" customHeight="1" thickBot="1" x14ac:dyDescent="0.3">
      <c r="A34" s="165" t="s">
        <v>60</v>
      </c>
      <c r="B34" s="282">
        <v>186155302.79625726</v>
      </c>
      <c r="C34" s="126">
        <v>43</v>
      </c>
      <c r="D34" s="127">
        <v>82657361.099999994</v>
      </c>
      <c r="E34" s="128">
        <f t="shared" si="2"/>
        <v>0.44402367194700115</v>
      </c>
      <c r="F34" s="166">
        <v>0</v>
      </c>
      <c r="G34" s="167">
        <v>0</v>
      </c>
      <c r="H34" s="129">
        <v>34</v>
      </c>
      <c r="I34" s="130">
        <v>67148194.560000002</v>
      </c>
      <c r="J34" s="131">
        <f t="shared" si="3"/>
        <v>0.36071061931280129</v>
      </c>
      <c r="K34" s="129">
        <v>34</v>
      </c>
      <c r="L34" s="130">
        <v>67148194.560000002</v>
      </c>
      <c r="M34" s="132">
        <v>47039736.119999997</v>
      </c>
      <c r="N34" s="133">
        <f t="shared" si="4"/>
        <v>0.36071061931280129</v>
      </c>
      <c r="O34" s="39">
        <v>0</v>
      </c>
      <c r="P34" s="40">
        <v>0</v>
      </c>
      <c r="Q34" s="168">
        <v>0</v>
      </c>
      <c r="R34" s="40">
        <v>73153.09</v>
      </c>
      <c r="S34" s="168">
        <v>51207.15</v>
      </c>
      <c r="T34" s="129">
        <v>34</v>
      </c>
      <c r="U34" s="130">
        <v>67075041.470000006</v>
      </c>
      <c r="V34" s="130">
        <v>46952528.960000001</v>
      </c>
      <c r="W34" s="131">
        <f t="shared" si="5"/>
        <v>0.3603176512431242</v>
      </c>
      <c r="X34" s="129">
        <v>27</v>
      </c>
      <c r="Y34" s="134">
        <v>31</v>
      </c>
      <c r="Z34" s="130">
        <v>61884754.540000007</v>
      </c>
      <c r="AA34" s="135">
        <f t="shared" si="6"/>
        <v>0.33243616276529853</v>
      </c>
      <c r="AB34" s="129">
        <v>19</v>
      </c>
      <c r="AC34" s="134">
        <v>22</v>
      </c>
      <c r="AD34" s="130">
        <v>57899776.460000008</v>
      </c>
      <c r="AE34" s="131">
        <f t="shared" si="7"/>
        <v>0.31102942323039812</v>
      </c>
      <c r="AF34" s="126">
        <v>19</v>
      </c>
      <c r="AG34" s="136">
        <v>30</v>
      </c>
      <c r="AH34" s="127">
        <v>57899776.460000001</v>
      </c>
      <c r="AI34" s="127">
        <v>40529843.43</v>
      </c>
      <c r="AJ34" s="169">
        <f t="shared" si="8"/>
        <v>0.31102942323039806</v>
      </c>
      <c r="AK34" s="129">
        <v>28</v>
      </c>
      <c r="AL34" s="130">
        <v>57899776.459999993</v>
      </c>
      <c r="AM34" s="130">
        <f>AL34*0.7</f>
        <v>40529843.521999992</v>
      </c>
      <c r="AN34" s="131">
        <f t="shared" si="9"/>
        <v>0.31102942323039801</v>
      </c>
    </row>
    <row r="35" spans="1:40" s="51" customFormat="1" ht="80.099999999999994" customHeight="1" thickBot="1" x14ac:dyDescent="0.3">
      <c r="A35" s="170" t="s">
        <v>61</v>
      </c>
      <c r="B35" s="283">
        <f>SUM(B34,B31,B27,B18,B6)</f>
        <v>3101207775.6100059</v>
      </c>
      <c r="C35" s="171">
        <f>SUM(C34,C31,C27,C18,C6)</f>
        <v>4227</v>
      </c>
      <c r="D35" s="172">
        <f>SUM(D34,D31,D27,D18,D6)</f>
        <v>2510341403.9099998</v>
      </c>
      <c r="E35" s="173">
        <f t="shared" si="2"/>
        <v>0.80947217521283854</v>
      </c>
      <c r="F35" s="174">
        <f>SUM(F34,F31,F27,F18,F6)</f>
        <v>588</v>
      </c>
      <c r="G35" s="175">
        <f t="shared" ref="G35:I35" si="18">SUM(G34,G31,G27,G18,G6)</f>
        <v>461189689.23000002</v>
      </c>
      <c r="H35" s="176">
        <f t="shared" si="18"/>
        <v>2469</v>
      </c>
      <c r="I35" s="177">
        <f t="shared" si="18"/>
        <v>1306664204.7599998</v>
      </c>
      <c r="J35" s="178">
        <f>I35/B35</f>
        <v>0.42134042582908837</v>
      </c>
      <c r="K35" s="171">
        <f>SUM(K34,K31,K27,K18,K6)</f>
        <v>2433</v>
      </c>
      <c r="L35" s="172">
        <f t="shared" ref="L35:M35" si="19">SUM(L34,L31,L27,L18,L6)</f>
        <v>1293146425.1304002</v>
      </c>
      <c r="M35" s="172">
        <f t="shared" si="19"/>
        <v>908654394.0400002</v>
      </c>
      <c r="N35" s="178">
        <f t="shared" si="4"/>
        <v>0.41698154999499798</v>
      </c>
      <c r="O35" s="179">
        <f>SUM(O34,O31,O27,O18,O6)</f>
        <v>28</v>
      </c>
      <c r="P35" s="172">
        <f t="shared" ref="P35:V35" si="20">SUM(P34,P31,P27,P18,P6)</f>
        <v>10739481.23</v>
      </c>
      <c r="Q35" s="180">
        <f t="shared" si="20"/>
        <v>7517636.79</v>
      </c>
      <c r="R35" s="181">
        <f t="shared" si="20"/>
        <v>7823712.8800000008</v>
      </c>
      <c r="S35" s="182">
        <f t="shared" si="20"/>
        <v>5476598.4199999999</v>
      </c>
      <c r="T35" s="171">
        <f t="shared" si="20"/>
        <v>2405</v>
      </c>
      <c r="U35" s="172">
        <f t="shared" si="20"/>
        <v>1274487847.4006002</v>
      </c>
      <c r="V35" s="172">
        <f t="shared" si="20"/>
        <v>892140595.69990015</v>
      </c>
      <c r="W35" s="183">
        <f t="shared" si="5"/>
        <v>0.41096499803206804</v>
      </c>
      <c r="X35" s="171">
        <f>SUM(X34,X31,X27,X18,X6)</f>
        <v>1905</v>
      </c>
      <c r="Y35" s="184">
        <f t="shared" ref="Y35:Z35" si="21">SUM(Y34,Y31,Y27,Y18,Y6)</f>
        <v>2419</v>
      </c>
      <c r="Z35" s="172">
        <f t="shared" si="21"/>
        <v>607902628.47000003</v>
      </c>
      <c r="AA35" s="185">
        <f t="shared" si="6"/>
        <v>0.19602125122055902</v>
      </c>
      <c r="AB35" s="171">
        <f>SUM(AB34,AB31,AB27,AB18,AB6)</f>
        <v>1705</v>
      </c>
      <c r="AC35" s="184">
        <f t="shared" ref="AC35:AD35" si="22">SUM(AC34,AC31,AC27,AC18,AC6)</f>
        <v>2215</v>
      </c>
      <c r="AD35" s="172">
        <f t="shared" si="22"/>
        <v>541635831.68000007</v>
      </c>
      <c r="AE35" s="178">
        <f t="shared" si="7"/>
        <v>0.17465319026341619</v>
      </c>
      <c r="AF35" s="171">
        <v>1790</v>
      </c>
      <c r="AG35" s="186">
        <v>2383</v>
      </c>
      <c r="AH35" s="172">
        <v>633665269.73000002</v>
      </c>
      <c r="AI35" s="172">
        <v>443565683.05000001</v>
      </c>
      <c r="AJ35" s="178">
        <f t="shared" si="8"/>
        <v>0.20432854409613313</v>
      </c>
      <c r="AK35" s="171">
        <f>SUM(AK34,AK31,AK27,AK18,AK6)</f>
        <v>2172</v>
      </c>
      <c r="AL35" s="172">
        <f t="shared" ref="AL35:AM35" si="23">SUM(AL34,AL31,AL27,AL18,AL6)</f>
        <v>537096950.14999998</v>
      </c>
      <c r="AM35" s="172">
        <f t="shared" si="23"/>
        <v>375967865.10500002</v>
      </c>
      <c r="AN35" s="178">
        <f t="shared" si="9"/>
        <v>0.17318960515128765</v>
      </c>
    </row>
    <row r="36" spans="1:40" ht="19.5" customHeight="1" x14ac:dyDescent="0.25">
      <c r="A36" s="187"/>
      <c r="B36" s="284"/>
      <c r="C36" s="188"/>
      <c r="D36" s="188"/>
      <c r="E36" s="188"/>
      <c r="F36" s="189"/>
      <c r="G36" s="190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</row>
    <row r="37" spans="1:40" ht="27.75" customHeight="1" x14ac:dyDescent="0.35">
      <c r="A37" s="11" t="s">
        <v>18</v>
      </c>
      <c r="B37" s="7"/>
      <c r="C37"/>
      <c r="D37"/>
      <c r="E37" s="191"/>
      <c r="F37"/>
      <c r="G37" s="9"/>
      <c r="I37" s="192"/>
      <c r="J37" s="193"/>
      <c r="K37" s="9"/>
      <c r="L37" s="285"/>
      <c r="M37" s="285"/>
      <c r="N37"/>
      <c r="O37"/>
      <c r="P37"/>
      <c r="Q37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</row>
    <row r="38" spans="1:40" ht="21" x14ac:dyDescent="0.35">
      <c r="A38" s="12"/>
      <c r="B38" s="7"/>
      <c r="C38" s="12"/>
      <c r="D38" s="12"/>
      <c r="E38" s="195"/>
      <c r="F38" s="12"/>
      <c r="G38" s="196"/>
      <c r="I38" s="12"/>
      <c r="J38" s="197"/>
      <c r="K38" s="9"/>
      <c r="L38" s="285"/>
      <c r="M38" s="285"/>
      <c r="N38"/>
      <c r="O38"/>
      <c r="P38"/>
      <c r="Q38"/>
      <c r="S38" s="194"/>
      <c r="T38" s="194"/>
      <c r="U38" s="9"/>
      <c r="V38" s="194"/>
      <c r="W38"/>
      <c r="X38"/>
      <c r="Y38" s="9"/>
      <c r="Z38" s="198"/>
      <c r="AB38" s="194"/>
      <c r="AC38"/>
      <c r="AD38"/>
    </row>
    <row r="39" spans="1:40" ht="21" x14ac:dyDescent="0.35">
      <c r="A39"/>
      <c r="B39" s="7"/>
      <c r="C39"/>
      <c r="D39"/>
      <c r="E39" s="199"/>
      <c r="F39"/>
      <c r="G39" s="9"/>
      <c r="H39"/>
      <c r="J39" s="194"/>
      <c r="K39"/>
      <c r="L39" s="285"/>
      <c r="M39" s="285"/>
      <c r="N39"/>
      <c r="O39"/>
      <c r="P39"/>
      <c r="Q39"/>
      <c r="S39" s="194"/>
      <c r="T39" s="194"/>
      <c r="V39" s="194"/>
      <c r="W39"/>
      <c r="X39"/>
      <c r="AB39" s="194"/>
      <c r="AC39" s="200"/>
      <c r="AD39" s="200"/>
      <c r="AE39" s="200"/>
      <c r="AF39" s="200"/>
    </row>
    <row r="40" spans="1:40" ht="21.75" customHeight="1" x14ac:dyDescent="0.3">
      <c r="A40" s="13"/>
      <c r="B40" s="7"/>
      <c r="C40" s="201"/>
      <c r="D40" s="196"/>
      <c r="E40" s="195"/>
      <c r="F40" s="202"/>
      <c r="G40" s="203"/>
      <c r="H40" s="204"/>
      <c r="I40" s="205"/>
      <c r="J40" s="206"/>
      <c r="K40" s="197"/>
      <c r="L40" s="205"/>
      <c r="M40" s="205"/>
      <c r="AC40" s="200"/>
      <c r="AD40" s="200"/>
      <c r="AE40" s="200"/>
      <c r="AF40" s="200"/>
    </row>
    <row r="41" spans="1:40" ht="26.25" customHeight="1" x14ac:dyDescent="0.35">
      <c r="A41" t="s">
        <v>19</v>
      </c>
      <c r="B41" s="208"/>
      <c r="C41" s="209"/>
      <c r="D41" s="210"/>
      <c r="E41" s="193"/>
      <c r="H41" s="213"/>
      <c r="I41" s="214"/>
      <c r="L41" s="205"/>
      <c r="M41" s="205"/>
      <c r="R41" s="216"/>
      <c r="S41" s="217"/>
      <c r="T41" s="217"/>
      <c r="U41" s="217"/>
      <c r="V41" s="217"/>
      <c r="W41" s="218"/>
      <c r="X41" s="218"/>
      <c r="Y41" s="217"/>
      <c r="Z41" s="217"/>
      <c r="AA41" s="217"/>
      <c r="AC41" s="200"/>
      <c r="AD41" s="200"/>
      <c r="AE41" s="200"/>
      <c r="AF41" s="200"/>
    </row>
    <row r="42" spans="1:40" ht="26.25" customHeight="1" x14ac:dyDescent="0.3">
      <c r="A42" t="s">
        <v>20</v>
      </c>
      <c r="B42" s="7"/>
      <c r="C42" s="201"/>
      <c r="D42" s="196"/>
      <c r="E42" s="12"/>
      <c r="F42" s="202"/>
      <c r="G42" s="203"/>
      <c r="H42" s="204"/>
      <c r="I42" s="205"/>
      <c r="J42" s="206"/>
      <c r="K42" s="12"/>
      <c r="L42" s="12"/>
      <c r="M42" s="12"/>
      <c r="AC42" s="200"/>
      <c r="AD42" s="200"/>
      <c r="AE42" s="200"/>
      <c r="AF42" s="200"/>
    </row>
    <row r="43" spans="1:40" ht="26.25" customHeight="1" x14ac:dyDescent="0.3">
      <c r="A43" t="s">
        <v>64</v>
      </c>
      <c r="B43" s="7"/>
      <c r="C43" s="201"/>
      <c r="D43" s="196"/>
      <c r="E43" s="12"/>
      <c r="F43" s="202"/>
      <c r="G43" s="203"/>
      <c r="H43" s="204"/>
      <c r="I43" s="205"/>
      <c r="J43" s="206"/>
      <c r="K43" s="12"/>
      <c r="L43" s="12"/>
      <c r="M43" s="12"/>
    </row>
    <row r="44" spans="1:40" ht="20.25" hidden="1" x14ac:dyDescent="0.3">
      <c r="A44" s="219"/>
      <c r="B44" s="7"/>
      <c r="C44" s="201"/>
      <c r="D44" s="196"/>
      <c r="E44" s="12"/>
      <c r="F44" s="202"/>
      <c r="G44" s="203"/>
      <c r="H44" s="204"/>
      <c r="I44" s="205"/>
      <c r="J44" s="206"/>
      <c r="K44" s="12"/>
      <c r="L44" s="12"/>
      <c r="M44" s="12"/>
      <c r="R44" s="194"/>
    </row>
    <row r="45" spans="1:40" ht="20.25" x14ac:dyDescent="0.3">
      <c r="A45" s="220"/>
      <c r="B45" s="7"/>
      <c r="C45" s="221"/>
      <c r="D45" s="221"/>
      <c r="E45" s="221"/>
      <c r="F45" s="202"/>
      <c r="G45" s="203"/>
      <c r="H45" s="204"/>
      <c r="I45" s="205"/>
      <c r="J45" s="206"/>
      <c r="K45" s="12"/>
      <c r="L45" s="12"/>
      <c r="M45" s="12"/>
    </row>
    <row r="46" spans="1:40" ht="20.25" x14ac:dyDescent="0.3">
      <c r="A46" s="220"/>
      <c r="C46" s="221"/>
      <c r="D46" s="221"/>
      <c r="E46" s="221"/>
      <c r="H46" s="204"/>
      <c r="I46" s="205"/>
      <c r="N46" s="214"/>
      <c r="O46" s="214"/>
      <c r="P46" s="214"/>
      <c r="Q46" s="214"/>
    </row>
    <row r="47" spans="1:40" ht="20.25" x14ac:dyDescent="0.3">
      <c r="B47" s="7"/>
      <c r="C47" s="221"/>
      <c r="D47" s="221"/>
      <c r="E47" s="221"/>
      <c r="H47" s="204"/>
      <c r="I47" s="195"/>
    </row>
    <row r="48" spans="1:40" ht="39" customHeight="1" x14ac:dyDescent="0.3">
      <c r="B48" s="7"/>
      <c r="C48" s="221"/>
      <c r="D48" s="221"/>
      <c r="E48" s="221"/>
      <c r="H48" s="204"/>
      <c r="I48" s="195"/>
      <c r="J48" s="286"/>
      <c r="K48" s="287"/>
      <c r="L48" s="288"/>
      <c r="M48" s="288"/>
    </row>
    <row r="49" spans="2:13" ht="20.25" x14ac:dyDescent="0.3">
      <c r="B49" s="7"/>
      <c r="H49" s="204"/>
      <c r="I49" s="195"/>
      <c r="L49" s="214"/>
      <c r="M49" s="214"/>
    </row>
    <row r="50" spans="2:13" x14ac:dyDescent="0.25">
      <c r="B50" s="7"/>
      <c r="L50" s="214"/>
      <c r="M50" s="214"/>
    </row>
    <row r="51" spans="2:13" x14ac:dyDescent="0.25">
      <c r="B51" s="7"/>
      <c r="L51" s="214"/>
      <c r="M51" s="214"/>
    </row>
    <row r="52" spans="2:13" x14ac:dyDescent="0.25">
      <c r="B52" s="7"/>
      <c r="L52" s="214"/>
      <c r="M52" s="214"/>
    </row>
    <row r="53" spans="2:13" x14ac:dyDescent="0.25">
      <c r="B53" s="7"/>
    </row>
    <row r="54" spans="2:13" x14ac:dyDescent="0.25">
      <c r="B54" s="7"/>
    </row>
    <row r="55" spans="2:13" x14ac:dyDescent="0.25">
      <c r="B55" s="7"/>
    </row>
    <row r="56" spans="2:13" x14ac:dyDescent="0.25">
      <c r="B56" s="7"/>
    </row>
    <row r="57" spans="2:13" x14ac:dyDescent="0.25">
      <c r="B57" s="7"/>
    </row>
    <row r="58" spans="2:13" x14ac:dyDescent="0.25">
      <c r="B58" s="7"/>
    </row>
    <row r="59" spans="2:13" x14ac:dyDescent="0.25">
      <c r="B59" s="7"/>
    </row>
    <row r="60" spans="2:13" x14ac:dyDescent="0.25">
      <c r="B60" s="7"/>
    </row>
    <row r="61" spans="2:13" x14ac:dyDescent="0.25">
      <c r="B61" s="7"/>
    </row>
    <row r="62" spans="2:13" x14ac:dyDescent="0.25">
      <c r="B62" s="7"/>
    </row>
    <row r="63" spans="2:13" x14ac:dyDescent="0.25">
      <c r="B63" s="7"/>
    </row>
    <row r="64" spans="2:13" x14ac:dyDescent="0.25">
      <c r="B64" s="7"/>
    </row>
    <row r="65" spans="2:2" x14ac:dyDescent="0.25">
      <c r="B65" s="7"/>
    </row>
    <row r="66" spans="2:2" x14ac:dyDescent="0.25">
      <c r="B66" s="7"/>
    </row>
    <row r="67" spans="2:2" x14ac:dyDescent="0.25">
      <c r="B67" s="7"/>
    </row>
    <row r="68" spans="2:2" x14ac:dyDescent="0.25">
      <c r="B68" s="7"/>
    </row>
    <row r="69" spans="2:2" x14ac:dyDescent="0.25">
      <c r="B69" s="7"/>
    </row>
    <row r="70" spans="2:2" x14ac:dyDescent="0.25">
      <c r="B70" s="7"/>
    </row>
    <row r="71" spans="2:2" x14ac:dyDescent="0.25">
      <c r="B71" s="7"/>
    </row>
    <row r="72" spans="2:2" x14ac:dyDescent="0.25">
      <c r="B72" s="7"/>
    </row>
    <row r="73" spans="2:2" x14ac:dyDescent="0.25">
      <c r="B73" s="7"/>
    </row>
    <row r="74" spans="2:2" x14ac:dyDescent="0.25">
      <c r="B74" s="7"/>
    </row>
    <row r="75" spans="2:2" x14ac:dyDescent="0.25">
      <c r="B75" s="7"/>
    </row>
    <row r="76" spans="2:2" x14ac:dyDescent="0.25">
      <c r="B76" s="7"/>
    </row>
    <row r="77" spans="2:2" x14ac:dyDescent="0.25">
      <c r="B77" s="7"/>
    </row>
    <row r="78" spans="2:2" x14ac:dyDescent="0.25">
      <c r="B78" s="7"/>
    </row>
    <row r="79" spans="2:2" x14ac:dyDescent="0.25">
      <c r="B79" s="7"/>
    </row>
    <row r="80" spans="2:2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</sheetData>
  <mergeCells count="18">
    <mergeCell ref="AF4:AJ4"/>
    <mergeCell ref="AK4:AN4"/>
    <mergeCell ref="K4:N4"/>
    <mergeCell ref="O4:Q4"/>
    <mergeCell ref="R4:S4"/>
    <mergeCell ref="T4:W4"/>
    <mergeCell ref="X4:AA4"/>
    <mergeCell ref="AB4:AE4"/>
    <mergeCell ref="H1:I1"/>
    <mergeCell ref="A2:B2"/>
    <mergeCell ref="H2:AB2"/>
    <mergeCell ref="A3:B3"/>
    <mergeCell ref="F3:S3"/>
    <mergeCell ref="A4:A5"/>
    <mergeCell ref="B4:B5"/>
    <mergeCell ref="C4:E4"/>
    <mergeCell ref="F4:G4"/>
    <mergeCell ref="H4:J4"/>
  </mergeCells>
  <pageMargins left="0.70866141732283472" right="0.70866141732283472" top="0.74803149606299213" bottom="0.74803149606299213" header="0.31496062992125984" footer="0.31496062992125984"/>
  <pageSetup paperSize="8" scale="35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089EE98-3010-4839-9F76-57E9BF4A14E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syntetyczne (2)</vt:lpstr>
      <vt:lpstr>'Zestawienie syntetyczne (2)'!Obszar_wydruku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Głażewska Magdalena</dc:creator>
  <cp:lastModifiedBy>Głażewska Magdalena</cp:lastModifiedBy>
  <dcterms:created xsi:type="dcterms:W3CDTF">2025-03-24T11:26:44Z</dcterms:created>
  <dcterms:modified xsi:type="dcterms:W3CDTF">2025-12-29T07:53:17Z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532cd90f-7cca-4768-92b2-f0a915107cbb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