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04_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bydła_żyw_handel_hurt" sheetId="23" r:id="rId9"/>
    <sheet name="Ceny_sprzed_elem_zagranica" sheetId="69" r:id="rId10"/>
    <sheet name="Ceny_zakupu_sieci handlowe" sheetId="2" r:id="rId11"/>
    <sheet name="Ceny_ UE kat. ACZ" sheetId="51" r:id="rId12"/>
    <sheet name="Ceny_UE bydła żywego" sheetId="63" r:id="rId13"/>
    <sheet name="Handel -zagr. I-XI_2022" sheetId="75" r:id="rId14"/>
    <sheet name="Eksport I-XI_2022" sheetId="74" r:id="rId15"/>
    <sheet name="Import I-X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I-XI_2022'!$P$6:$S$63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I-XI_2022'!$A$7:$D$26</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F563" i="36" l="1"/>
  <c r="D563" i="36"/>
  <c r="M562" i="36"/>
  <c r="Z561" i="36"/>
  <c r="F561"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R563" i="36" s="1"/>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M560" i="36" s="1"/>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<sst xmlns="http://schemas.openxmlformats.org/spreadsheetml/2006/main" count="6959" uniqueCount="529">
  <si>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</si>
  <si>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</si>
  <si>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</si>
  <si>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</si>
  <si>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</si>
  <si>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</si>
  <si>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</si>
  <si>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</si>
  <si>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</si>
  <si>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</si>
  <si>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</si>
  <si>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</si>
  <si>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</si>
  <si>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</si>
  <si>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</si>
  <si>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</si>
  <si>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</si>
  <si>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</si>
  <si>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</si>
  <si>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</si>
  <si>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</si>
  <si>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</si>
  <si>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</si>
  <si>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</si>
  <si>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</si>
  <si>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</si>
  <si>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</si>
  <si>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</si>
  <si>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</si>
  <si>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</si>
  <si>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</si>
  <si>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</si>
  <si>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</si>
  <si>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</si>
  <si>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</si>
  <si>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</si>
  <si>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</si>
  <si>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</si>
  <si>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</si>
  <si>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</si>
  <si>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</si>
  <si>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</si>
  <si>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</si>
  <si>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</si>
  <si>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</si>
  <si>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</si>
  <si>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</si>
  <si>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</si>
  <si>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</si>
  <si>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</si>
  <si>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</si>
  <si>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</si>
  <si>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</si>
  <si>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</si>
  <si>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</si>
  <si>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</si>
  <si>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</si>
  <si>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</si>
  <si>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</si>
  <si>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</si>
  <si>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</si>
  <si>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</si>
  <si>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</si>
  <si>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</si>
  <si>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</si>
  <si>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</si>
  <si>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</si>
  <si>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</si>
  <si>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</si>
  <si>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</si>
  <si>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</si>
  <si>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</si>
  <si>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</si>
  <si>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</si>
  <si>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</si>
  <si>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</si>
  <si>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</si>
  <si>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</si>
  <si>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</si>
  <si>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</si>
  <si>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</si>
  <si>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</si>
  <si>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</si>
  <si>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</si>
  <si>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</si>
  <si>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</si>
  <si>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</si>
  <si>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</si>
  <si>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</si>
  <si>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</si>
  <si>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</si>
  <si>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</si>
  <si>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</si>
  <si>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</si>
  <si>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</si>
  <si>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</si>
  <si>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</si>
  <si>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</si>
  <si>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</si>
  <si>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</si>
  <si>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</si>
  <si>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</si>
  <si>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</si>
  <si>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</si>
  <si>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</si>
  <si>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</si>
  <si>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</si>
  <si>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</si>
  <si>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</si>
  <si>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</si>
  <si>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</si>
  <si>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</si>
  <si>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</si>
  <si>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</si>
  <si>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</si>
  <si>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</si>
  <si>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</si>
  <si>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</si>
  <si>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</si>
  <si>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</si>
  <si>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</si>
  <si>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</si>
  <si>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</si>
  <si>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</si>
  <si>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</si>
  <si>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</si>
  <si>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</si>
  <si>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</si>
  <si>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</si>
  <si>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</si>
  <si>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</si>
  <si>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</si>
  <si>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</si>
  <si>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</si>
  <si>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</si>
  <si>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</si>
  <si>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</si>
  <si>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</si>
  <si>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</si>
  <si>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</si>
  <si>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</si>
  <si>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</si>
  <si>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</si>
  <si>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</si>
  <si>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</si>
  <si>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</si>
  <si>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</si>
  <si>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</si>
  <si>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</si>
  <si>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</si>
  <si>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</si>
  <si>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</si>
  <si>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</si>
  <si>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</si>
  <si>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</si>
  <si>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</si>
  <si>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</si>
  <si>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</si>
  <si>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</si>
  <si>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</si>
  <si>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</si>
  <si>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</si>
  <si>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</si>
  <si>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</si>
  <si>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</si>
  <si>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</si>
  <si>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</si>
  <si>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</si>
  <si>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</si>
  <si>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</si>
  <si>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</si>
  <si>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</si>
  <si>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</si>
  <si>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</si>
  <si>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</si>
  <si>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</si>
  <si>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</si>
  <si>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</si>
  <si>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</si>
  <si>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</si>
  <si>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</si>
  <si>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</si>
  <si>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</si>
  <si>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</si>
  <si>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</si>
  <si>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</si>
  <si>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</si>
  <si>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</si>
  <si>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</si>
  <si>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</si>
  <si>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</si>
  <si>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</si>
  <si>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</si>
  <si>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</si>
  <si>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</si>
  <si>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</si>
  <si>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</si>
  <si>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</si>
  <si>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</si>
  <si>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</si>
  <si>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</si>
  <si>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</si>
  <si>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</si>
  <si>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</si>
  <si>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</si>
  <si>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</si>
  <si>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</si>
  <si>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</si>
  <si>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</si>
  <si>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</si>
  <si>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</si>
  <si>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</si>
  <si>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</si>
  <si>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</si>
  <si>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</si>
  <si>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</si>
  <si>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</si>
  <si>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</si>
  <si>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</si>
  <si>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</si>
  <si>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</si>
  <si>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</si>
  <si>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</si>
  <si>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</si>
  <si>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</si>
  <si>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</si>
  <si>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</si>
  <si>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</si>
  <si>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</si>
  <si>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</si>
  <si>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</si>
  <si>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</si>
  <si>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</si>
  <si>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</si>
  <si>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</si>
  <si>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</si>
  <si>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</si>
  <si>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</si>
  <si>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</si>
  <si>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</si>
  <si>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</si>
  <si>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</si>
  <si>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</si>
  <si>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</si>
  <si>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</si>
  <si>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</si>
  <si>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</si>
  <si>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</si>
  <si>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</si>
  <si>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</si>
  <si>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</si>
  <si>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</si>
  <si>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</si>
  <si>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</si>
  <si>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</si>
  <si>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</si>
  <si>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</si>
  <si>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</si>
  <si>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</si>
  <si>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</si>
  <si>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</si>
  <si>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</si>
  <si>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</si>
  <si>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</si>
  <si>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</si>
  <si>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</si>
  <si>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</si>
  <si>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</si>
  <si>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</si>
  <si>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</si>
  <si>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</si>
  <si>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</si>
  <si>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</si>
  <si>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</si>
  <si>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</si>
  <si>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</si>
  <si>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</si>
  <si>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</si>
  <si>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</si>
  <si>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</si>
  <si>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</si>
  <si>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</si>
  <si>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</si>
  <si>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</si>
  <si>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</si>
  <si>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</si>
  <si>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</si>
  <si>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</si>
  <si>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</si>
  <si>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</si>
  <si>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</si>
  <si>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</si>
  <si>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</si>
  <si>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</si>
  <si>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</si>
  <si>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</si>
  <si>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</si>
  <si>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</si>
  <si>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</si>
  <si>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</si>
  <si>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</si>
  <si>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</si>
  <si>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</si>
  <si>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</si>
  <si>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</si>
  <si>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</si>
  <si>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</si>
  <si>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</si>
  <si>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</si>
  <si>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</si>
  <si>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</si>
  <si>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</si>
  <si>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</si>
  <si>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</si>
  <si>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</si>
  <si>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</si>
  <si>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</si>
  <si>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</si>
  <si>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</si>
  <si>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</si>
  <si>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</si>
  <si>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</si>
  <si>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</si>
  <si>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</si>
  <si>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</si>
  <si>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</si>
  <si>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</si>
  <si>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</si>
  <si>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</si>
  <si>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</si>
  <si>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</si>
  <si>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</si>
  <si>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</si>
  <si>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</si>
  <si>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</si>
  <si>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</si>
  <si>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</si>
  <si>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</si>
  <si>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</si>
  <si>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</si>
  <si>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</si>
  <si>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</si>
  <si>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</si>
  <si>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</si>
  <si>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</si>
  <si>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</si>
  <si>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</si>
  <si>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</si>
  <si>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</si>
  <si>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</si>
  <si>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</si>
  <si>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</si>
  <si>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</si>
  <si>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</si>
  <si>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</si>
  <si>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</si>
  <si>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</si>
  <si>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</si>
  <si>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</si>
  <si>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</si>
  <si>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</si>
  <si>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</si>
  <si>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</si>
  <si>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</si>
  <si>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</si>
  <si>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</si>
  <si>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</si>
  <si>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</si>
  <si>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</si>
  <si>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</si>
  <si>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</si>
  <si>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</si>
  <si>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</si>
  <si>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</si>
  <si>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</si>
  <si>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</si>
  <si>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</si>
  <si>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</si>
  <si>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</si>
  <si>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</si>
  <si>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</si>
  <si>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</si>
  <si>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</si>
  <si>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</si>
  <si>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</si>
  <si>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</si>
  <si>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</si>
  <si>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</si>
  <si>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</si>
  <si>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</si>
  <si>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</si>
  <si>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</si>
  <si>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</si>
  <si>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</si>
  <si>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</si>
  <si>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</si>
  <si>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</si>
  <si>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</si>
  <si>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</si>
  <si>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</si>
  <si>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</si>
  <si>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</si>
  <si>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</si>
  <si>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</si>
  <si>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</si>
  <si>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</si>
  <si>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</si>
  <si>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</si>
  <si>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</si>
  <si>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</si>
  <si>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</si>
  <si>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</si>
  <si>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</si>
  <si>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</si>
  <si>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</si>
  <si>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</si>
  <si>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</si>
  <si>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</si>
  <si>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</si>
  <si>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</si>
  <si>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</si>
  <si>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</si>
  <si>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</si>
  <si>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</si>
  <si>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</si>
  <si>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</si>
  <si>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</si>
  <si>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</si>
  <si>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</si>
  <si>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</si>
  <si>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</si>
  <si>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</si>
  <si>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</si>
  <si>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</si>
  <si>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</si>
  <si>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</si>
  <si>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</si>
  <si>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</si>
  <si>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</si>
  <si>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</si>
  <si>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</si>
  <si>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</si>
  <si>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</si>
  <si>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</si>
  <si>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</si>
  <si>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</si>
  <si>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</si>
  <si>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</si>
  <si>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</si>
  <si>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</si>
  <si>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</si>
  <si>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</si>
  <si>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</si>
  <si>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</si>
  <si>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</si>
  <si>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</si>
  <si>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</si>
  <si>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</si>
  <si>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</si>
  <si>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</si>
  <si>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</si>
  <si>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</si>
  <si>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</si>
  <si>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</si>
  <si>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</si>
  <si>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</si>
  <si>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</si>
  <si>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</si>
  <si>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</si>
  <si>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</si>
  <si>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</si>
  <si>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</si>
  <si>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</si>
  <si>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</si>
  <si>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</si>
  <si>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</si>
  <si>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</si>
  <si>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</si>
  <si>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</si>
  <si>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</si>
  <si>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</si>
  <si>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</si>
  <si>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</si>
  <si>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</si>
  <si>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</si>
  <si>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</si>
  <si>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</si>
  <si>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</si>
  <si>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</si>
  <si>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</si>
  <si>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</si>
  <si>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</si>
  <si>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</si>
  <si>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</si>
  <si>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</si>
  <si>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</si>
  <si>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</si>
  <si>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</si>
  <si>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</si>
  <si>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</si>
  <si>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</si>
  <si>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</si>
  <si>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</si>
  <si>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22.12.2022</t>
  </si>
  <si>
    <t>Prices not received - Same prices as last week : EL, PL</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</si>
  <si>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 2022 r.</t>
    </r>
    <r>
      <rPr>
        <b/>
        <sz val="14"/>
        <color indexed="8"/>
        <rFont val="Calibri"/>
        <family val="2"/>
        <charset val="238"/>
        <scheme val="minor"/>
      </rPr>
      <t xml:space="preserve"> (dane wstępne)</t>
    </r>
  </si>
  <si>
    <t>OKRES: I - XI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</si>
  <si>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 2022 r. (dane wstępne) </t>
    </r>
    <r>
      <rPr>
        <b/>
        <sz val="11"/>
        <rFont val="Calibri"/>
        <family val="2"/>
        <charset val="238"/>
        <scheme val="minor"/>
      </rPr>
      <t xml:space="preserve">w porównaniu do I -XI 2022 r. </t>
    </r>
    <r>
      <rPr>
        <i/>
        <sz val="11"/>
        <rFont val="Calibri"/>
        <family val="2"/>
        <charset val="238"/>
        <scheme val="minor"/>
      </rPr>
      <t>(wg wstępnych danych Min. Finansów).</t>
    </r>
  </si>
  <si>
    <t>I - XI 2022 r. (wstępne)</t>
  </si>
  <si>
    <t>I - XI 2021 r.</t>
  </si>
  <si>
    <t>zm. w stos. do  I-XI 2021r. (%)</t>
  </si>
  <si>
    <t>Katar</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</si>
  <si>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 2022 r. (dane wstępne)  </t>
    </r>
    <r>
      <rPr>
        <b/>
        <sz val="11"/>
        <rFont val="Calibri"/>
        <family val="2"/>
        <charset val="238"/>
        <scheme val="minor"/>
      </rPr>
      <t>w porównaniu do I - XI 2021 r.  (</t>
    </r>
    <r>
      <rPr>
        <i/>
        <sz val="11"/>
        <rFont val="Calibri"/>
        <family val="2"/>
        <charset val="238"/>
        <scheme val="minor"/>
      </rPr>
      <t>wg wstępnych danych Min. Finansów</t>
    </r>
    <r>
      <rPr>
        <b/>
        <sz val="11"/>
        <rFont val="Calibri"/>
        <family val="2"/>
        <charset val="238"/>
        <scheme val="minor"/>
      </rPr>
      <t>).</t>
    </r>
  </si>
  <si>
    <t>zm. w stos. do I-XI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</si>
  <si>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 2022 r.</t>
    </r>
    <r>
      <rPr>
        <b/>
        <sz val="14"/>
        <color indexed="8"/>
        <rFont val="Calibri"/>
        <family val="2"/>
        <charset val="238"/>
        <scheme val="minor"/>
      </rPr>
      <t xml:space="preserve"> (dane wstępne)</t>
    </r>
  </si>
  <si>
    <t>12.01.2023</t>
  </si>
  <si>
    <t>Week 1</t>
  </si>
  <si>
    <t>22.01.2023</t>
  </si>
  <si>
    <t>2023-01-22</t>
  </si>
  <si>
    <r>
      <t>Tablica 6. Średnie ceny sprzedaży netto (bez VAT) elementów mięsa wołowego (kraj) wg makroregionów:</t>
    </r>
    <r>
      <rPr>
        <b/>
        <sz val="14"/>
        <color rgb="FF0000FF"/>
        <rFont val="Calibri"/>
        <family val="2"/>
        <charset val="238"/>
        <scheme val="minor"/>
      </rPr>
      <t xml:space="preserve"> 23 - 29.01.2023 r.</t>
    </r>
  </si>
  <si>
    <t>29.01.2023</t>
  </si>
  <si>
    <r>
      <t>Tablica 5. Ceny sprzedaży netto (bez VAT) ćwierci wołowych (zagranica):</t>
    </r>
    <r>
      <rPr>
        <b/>
        <sz val="14"/>
        <color rgb="FF0000FF"/>
        <rFont val="Calibri"/>
        <family val="2"/>
        <charset val="238"/>
        <scheme val="minor"/>
      </rPr>
      <t xml:space="preserve"> 23 - 29.01.2023 r.</t>
    </r>
  </si>
  <si>
    <r>
      <t>Tablica 7. Średnie ceny sprzedaży netto (bez VAT) elementów mięsa wołowego (zagranica):</t>
    </r>
    <r>
      <rPr>
        <b/>
        <sz val="14"/>
        <color rgb="FF0000FF"/>
        <rFont val="Calibri"/>
        <family val="2"/>
        <charset val="238"/>
        <scheme val="minor"/>
      </rPr>
      <t xml:space="preserve"> 23 - 29.01.2023 r.</t>
    </r>
  </si>
  <si>
    <r>
      <t>Tablica 9. Średnie ceny zakupu mięsa wołowego płacone przez podmioty handlu detalicznego w okresie:</t>
    </r>
    <r>
      <rPr>
        <b/>
        <sz val="16"/>
        <color rgb="FF0000FF"/>
        <rFont val="Calibri"/>
        <family val="2"/>
        <charset val="238"/>
        <scheme val="minor"/>
      </rPr>
      <t xml:space="preserve"> 23 - 29 stycznia 2023 r.</t>
    </r>
  </si>
  <si>
    <t>NR 04/2023</t>
  </si>
  <si>
    <t>02 lutego 2023r.</t>
  </si>
  <si>
    <t>23 - 29 stycznia 2023 r.</t>
  </si>
  <si>
    <t>23.01.2023 - 29.01.2023</t>
  </si>
  <si>
    <t>nld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</si>
</sst>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13">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2" fontId="179" fillId="0" borderId="29" xfId="188" applyNumberFormat="1" applyFont="1" applyFill="1" applyBorder="1" applyAlignment="1">
      <alignment horizontal="right"/>
    </xf>
    <xf numFmtId="2" fontId="179" fillId="0" borderId="28"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5" fillId="0" borderId="11" xfId="0" applyFont="1" applyBorder="1"/>
    <xf numFmtId="0" fontId="5" fillId="0" borderId="11" xfId="0" applyFont="1" applyBorder="1" applyAlignment="1">
      <alignment horizontal="left"/>
    </xf>
    <xf numFmtId="0" fontId="242" fillId="0" borderId="2" xfId="0" applyFont="1" applyBorder="1" applyAlignment="1">
      <alignment horizontal="centerContinuous"/>
    </xf>
    <xf numFmtId="0" fontId="243" fillId="0" borderId="3" xfId="0" applyFont="1" applyBorder="1" applyAlignment="1">
      <alignment horizontal="centerContinuous"/>
    </xf>
    <xf numFmtId="0" fontId="243" fillId="0" borderId="4" xfId="0" applyFont="1" applyBorder="1" applyAlignment="1">
      <alignment horizontal="centerContinuous"/>
    </xf>
    <xf numFmtId="0" fontId="244" fillId="0" borderId="5" xfId="0" applyFont="1" applyBorder="1" applyAlignment="1">
      <alignment horizontal="center" vertical="center" wrapText="1"/>
    </xf>
    <xf numFmtId="0" fontId="244" fillId="0" borderId="6" xfId="0" applyFont="1" applyBorder="1" applyAlignment="1">
      <alignment horizontal="center" vertical="center" wrapText="1"/>
    </xf>
    <xf numFmtId="0" fontId="244" fillId="0" borderId="1" xfId="0" applyFont="1" applyBorder="1" applyAlignment="1">
      <alignment horizontal="centerContinuous" vertical="center"/>
    </xf>
    <xf numFmtId="0" fontId="244" fillId="0" borderId="7" xfId="0" applyFont="1" applyFill="1" applyBorder="1" applyAlignment="1">
      <alignment horizontal="centerContinuous" vertical="center" wrapText="1"/>
    </xf>
    <xf numFmtId="0" fontId="244" fillId="0" borderId="8" xfId="0" applyFont="1" applyFill="1" applyBorder="1" applyAlignment="1">
      <alignment horizontal="centerContinuous" vertical="center"/>
    </xf>
    <xf numFmtId="0" fontId="244" fillId="0" borderId="8" xfId="0" applyFont="1" applyFill="1" applyBorder="1" applyAlignment="1">
      <alignment horizontal="centerContinuous" vertical="center" wrapText="1"/>
    </xf>
    <xf numFmtId="0" fontId="244" fillId="0" borderId="9" xfId="0" applyFont="1" applyFill="1" applyBorder="1" applyAlignment="1">
      <alignment horizontal="centerContinuous" vertical="center" wrapText="1"/>
    </xf>
    <xf numFmtId="0" fontId="245" fillId="0" borderId="10" xfId="0" applyFont="1" applyBorder="1" applyAlignment="1">
      <alignment horizontal="center" vertical="center" wrapText="1"/>
    </xf>
    <xf numFmtId="0" fontId="245" fillId="0" borderId="11" xfId="0" applyFont="1" applyBorder="1" applyAlignment="1">
      <alignment horizontal="center" vertical="center" wrapText="1"/>
    </xf>
    <xf numFmtId="0" fontId="244" fillId="0" borderId="12" xfId="0" applyFont="1" applyBorder="1" applyAlignment="1">
      <alignment horizontal="centerContinuous" vertical="center"/>
    </xf>
    <xf numFmtId="0" fontId="244" fillId="2" borderId="52" xfId="0" applyFont="1" applyFill="1" applyBorder="1" applyAlignment="1">
      <alignment horizontal="centerContinuous" vertical="center"/>
    </xf>
    <xf numFmtId="0" fontId="244" fillId="2" borderId="12" xfId="0" applyFont="1" applyFill="1" applyBorder="1" applyAlignment="1">
      <alignment horizontal="centerContinuous" vertical="center"/>
    </xf>
    <xf numFmtId="0" fontId="244" fillId="0" borderId="0" xfId="0" applyFont="1" applyFill="1" applyBorder="1" applyAlignment="1">
      <alignment horizontal="center" vertical="center" wrapText="1"/>
    </xf>
    <xf numFmtId="0" fontId="244" fillId="0" borderId="52" xfId="0" applyFont="1" applyFill="1" applyBorder="1" applyAlignment="1">
      <alignment horizontal="centerContinuous" vertical="center"/>
    </xf>
    <xf numFmtId="0" fontId="244" fillId="0" borderId="54" xfId="0" applyFont="1" applyFill="1" applyBorder="1" applyAlignment="1">
      <alignment horizontal="centerContinuous" vertical="center" wrapText="1"/>
    </xf>
    <xf numFmtId="0" fontId="244" fillId="0" borderId="13" xfId="0" applyFont="1" applyFill="1" applyBorder="1" applyAlignment="1">
      <alignment horizontal="centerContinuous" vertical="center" wrapText="1"/>
    </xf>
    <xf numFmtId="0" fontId="245" fillId="0" borderId="14" xfId="0" applyFont="1" applyBorder="1" applyAlignment="1">
      <alignment horizontal="center" vertical="center"/>
    </xf>
    <xf numFmtId="0" fontId="245" fillId="0" borderId="15" xfId="0" applyFont="1" applyBorder="1" applyAlignment="1">
      <alignment horizontal="center" vertical="center"/>
    </xf>
    <xf numFmtId="14" fontId="244" fillId="0" borderId="46" xfId="0" applyNumberFormat="1" applyFont="1" applyBorder="1" applyAlignment="1">
      <alignment horizontal="center" vertical="center" wrapText="1"/>
    </xf>
    <xf numFmtId="14" fontId="244" fillId="0" borderId="47" xfId="0" applyNumberFormat="1" applyFont="1" applyBorder="1" applyAlignment="1">
      <alignment horizontal="center" vertical="center" wrapText="1"/>
    </xf>
    <xf numFmtId="14" fontId="244" fillId="2" borderId="51" xfId="0" applyNumberFormat="1" applyFont="1" applyFill="1" applyBorder="1" applyAlignment="1">
      <alignment horizontal="center" vertical="center" wrapText="1"/>
    </xf>
    <xf numFmtId="14" fontId="244" fillId="2" borderId="21" xfId="0" applyNumberFormat="1" applyFont="1" applyFill="1" applyBorder="1" applyAlignment="1">
      <alignment horizontal="center" vertical="center" wrapText="1"/>
    </xf>
    <xf numFmtId="0" fontId="244" fillId="0" borderId="13" xfId="0" applyFont="1" applyFill="1" applyBorder="1" applyAlignment="1">
      <alignment horizontal="center" vertical="center" wrapText="1"/>
    </xf>
    <xf numFmtId="0" fontId="244" fillId="0" borderId="53" xfId="0" applyFont="1" applyFill="1" applyBorder="1" applyAlignment="1">
      <alignment horizontal="center" vertical="center" wrapText="1"/>
    </xf>
    <xf numFmtId="0" fontId="244" fillId="0" borderId="12" xfId="0" applyFont="1" applyFill="1" applyBorder="1" applyAlignment="1">
      <alignment horizontal="center" vertical="center" wrapText="1"/>
    </xf>
    <xf numFmtId="14" fontId="244" fillId="0" borderId="12" xfId="0" applyNumberFormat="1" applyFont="1" applyFill="1" applyBorder="1" applyAlignment="1">
      <alignment horizontal="center" vertical="center" wrapText="1"/>
    </xf>
    <xf numFmtId="14" fontId="244" fillId="0" borderId="46" xfId="0" applyNumberFormat="1" applyFont="1" applyFill="1" applyBorder="1" applyAlignment="1">
      <alignment horizontal="center" vertical="center" wrapText="1"/>
    </xf>
    <xf numFmtId="14" fontId="244" fillId="0" borderId="29" xfId="0" applyNumberFormat="1" applyFont="1" applyFill="1" applyBorder="1" applyAlignment="1">
      <alignment horizontal="center" vertical="center" wrapText="1"/>
    </xf>
    <xf numFmtId="0" fontId="246" fillId="0" borderId="16" xfId="0" applyFont="1" applyBorder="1"/>
    <xf numFmtId="0" fontId="246" fillId="0" borderId="17" xfId="0" applyFont="1" applyBorder="1" applyAlignment="1">
      <alignment horizontal="center"/>
    </xf>
    <xf numFmtId="3" fontId="244" fillId="0" borderId="55" xfId="0" applyNumberFormat="1" applyFont="1" applyBorder="1"/>
    <xf numFmtId="3" fontId="244" fillId="2" borderId="43" xfId="0" applyNumberFormat="1" applyFont="1" applyFill="1" applyBorder="1"/>
    <xf numFmtId="3" fontId="244" fillId="2" borderId="55" xfId="0" applyNumberFormat="1" applyFont="1" applyFill="1" applyBorder="1"/>
    <xf numFmtId="2" fontId="244" fillId="0" borderId="4" xfId="0" applyNumberFormat="1" applyFont="1" applyFill="1" applyBorder="1"/>
    <xf numFmtId="165" fontId="244" fillId="0" borderId="56" xfId="0" applyNumberFormat="1" applyFont="1" applyFill="1" applyBorder="1"/>
    <xf numFmtId="165" fontId="244" fillId="0" borderId="3" xfId="0" applyNumberFormat="1" applyFont="1" applyFill="1" applyBorder="1"/>
    <xf numFmtId="165" fontId="244" fillId="0" borderId="27" xfId="0" applyNumberFormat="1" applyFont="1" applyFill="1" applyBorder="1"/>
    <xf numFmtId="0" fontId="246" fillId="0" borderId="2" xfId="0" applyFont="1" applyFill="1" applyBorder="1"/>
    <xf numFmtId="0" fontId="246" fillId="0" borderId="3" xfId="0" applyFont="1" applyFill="1" applyBorder="1" applyAlignment="1">
      <alignment horizontal="center"/>
    </xf>
    <xf numFmtId="3" fontId="244" fillId="0" borderId="3" xfId="0" applyNumberFormat="1" applyFont="1" applyFill="1" applyBorder="1"/>
    <xf numFmtId="2" fontId="244" fillId="0" borderId="3" xfId="0" applyNumberFormat="1" applyFont="1" applyFill="1" applyBorder="1"/>
    <xf numFmtId="165" fontId="244" fillId="0" borderId="4" xfId="0" applyNumberFormat="1" applyFont="1" applyFill="1" applyBorder="1"/>
    <xf numFmtId="0" fontId="241" fillId="0" borderId="18" xfId="0" applyFont="1" applyBorder="1"/>
    <xf numFmtId="0" fontId="241" fillId="0" borderId="19" xfId="0" applyFont="1" applyBorder="1" applyAlignment="1">
      <alignment horizontal="center"/>
    </xf>
    <xf numFmtId="3" fontId="247" fillId="0" borderId="1" xfId="0" applyNumberFormat="1" applyFont="1" applyBorder="1"/>
    <xf numFmtId="3" fontId="247" fillId="2" borderId="1" xfId="0" applyNumberFormat="1" applyFont="1" applyFill="1" applyBorder="1"/>
    <xf numFmtId="2" fontId="247" fillId="0" borderId="35" xfId="0" applyNumberFormat="1" applyFont="1" applyFill="1" applyBorder="1"/>
    <xf numFmtId="165" fontId="247" fillId="0" borderId="57" xfId="0" applyNumberFormat="1" applyFont="1" applyFill="1" applyBorder="1"/>
    <xf numFmtId="165" fontId="247" fillId="0" borderId="7" xfId="0" applyNumberFormat="1" applyFont="1" applyFill="1" applyBorder="1"/>
    <xf numFmtId="0" fontId="241" fillId="0" borderId="14" xfId="0" applyFont="1" applyBorder="1"/>
    <xf numFmtId="0" fontId="241" fillId="0" borderId="15" xfId="0" applyFont="1" applyBorder="1" applyAlignment="1">
      <alignment horizontal="center"/>
    </xf>
    <xf numFmtId="3" fontId="247" fillId="0" borderId="12" xfId="0" applyNumberFormat="1" applyFont="1" applyBorder="1"/>
    <xf numFmtId="3" fontId="247" fillId="2" borderId="12" xfId="0" applyNumberFormat="1" applyFont="1" applyFill="1" applyBorder="1"/>
    <xf numFmtId="2" fontId="247" fillId="0" borderId="13" xfId="0" applyNumberFormat="1" applyFont="1" applyFill="1" applyBorder="1"/>
    <xf numFmtId="165" fontId="247" fillId="0" borderId="53" xfId="0" applyNumberFormat="1" applyFont="1" applyFill="1" applyBorder="1"/>
    <xf numFmtId="165" fontId="247" fillId="0" borderId="28" xfId="0" applyNumberFormat="1" applyFont="1" applyFill="1" applyBorder="1"/>
    <xf numFmtId="0" fontId="241" fillId="0" borderId="20" xfId="0" applyFont="1" applyBorder="1"/>
    <xf numFmtId="0" fontId="241" fillId="0" borderId="21" xfId="0" applyFont="1" applyBorder="1" applyAlignment="1">
      <alignment horizontal="center"/>
    </xf>
    <xf numFmtId="3" fontId="247" fillId="0" borderId="46" xfId="0" applyNumberFormat="1" applyFont="1" applyBorder="1"/>
    <xf numFmtId="3" fontId="247" fillId="2" borderId="46" xfId="0" applyNumberFormat="1" applyFont="1" applyFill="1" applyBorder="1"/>
    <xf numFmtId="2" fontId="247" fillId="0" borderId="58" xfId="0" applyNumberFormat="1" applyFont="1" applyFill="1" applyBorder="1"/>
    <xf numFmtId="165" fontId="247" fillId="0" borderId="47" xfId="0" applyNumberFormat="1" applyFont="1" applyFill="1" applyBorder="1"/>
    <xf numFmtId="165" fontId="247" fillId="0" borderId="29" xfId="0" applyNumberFormat="1" applyFont="1" applyFill="1" applyBorder="1"/>
    <xf numFmtId="0" fontId="241" fillId="0" borderId="22" xfId="0" applyFont="1" applyBorder="1"/>
    <xf numFmtId="0" fontId="241" fillId="0" borderId="23" xfId="0" applyFont="1" applyBorder="1" applyAlignment="1">
      <alignment horizontal="center"/>
    </xf>
    <xf numFmtId="3" fontId="247" fillId="0" borderId="51" xfId="0" applyNumberFormat="1" applyFont="1" applyBorder="1"/>
    <xf numFmtId="3" fontId="247" fillId="2" borderId="51" xfId="0" applyNumberFormat="1" applyFont="1" applyFill="1" applyBorder="1"/>
    <xf numFmtId="2" fontId="247" fillId="0" borderId="59" xfId="0" applyNumberFormat="1" applyFont="1" applyFill="1" applyBorder="1"/>
    <xf numFmtId="165" fontId="247" fillId="0" borderId="60" xfId="0" applyNumberFormat="1" applyFont="1" applyFill="1" applyBorder="1"/>
    <xf numFmtId="165" fontId="247" fillId="0" borderId="30" xfId="0" applyNumberFormat="1" applyFont="1" applyFill="1" applyBorder="1"/>
    <xf numFmtId="0" fontId="246" fillId="0" borderId="3" xfId="0" applyFont="1" applyFill="1" applyBorder="1"/>
    <xf numFmtId="0" fontId="246" fillId="0" borderId="14" xfId="0" applyFont="1" applyBorder="1"/>
    <xf numFmtId="0" fontId="246" fillId="0" borderId="15" xfId="0" applyFont="1" applyBorder="1"/>
    <xf numFmtId="3" fontId="244" fillId="0" borderId="12" xfId="0" applyNumberFormat="1" applyFont="1" applyBorder="1"/>
    <xf numFmtId="3" fontId="244" fillId="2" borderId="12" xfId="0" applyNumberFormat="1" applyFont="1" applyFill="1" applyBorder="1"/>
    <xf numFmtId="2" fontId="244" fillId="0" borderId="13" xfId="0" applyNumberFormat="1" applyFont="1" applyFill="1" applyBorder="1"/>
    <xf numFmtId="165" fontId="244" fillId="0" borderId="53" xfId="0" applyNumberFormat="1" applyFont="1" applyFill="1" applyBorder="1"/>
    <xf numFmtId="165" fontId="244" fillId="0" borderId="49" xfId="0" applyNumberFormat="1" applyFont="1" applyFill="1" applyBorder="1"/>
    <xf numFmtId="165" fontId="244" fillId="0" borderId="37" xfId="0" applyNumberFormat="1" applyFont="1" applyFill="1" applyBorder="1"/>
    <xf numFmtId="0" fontId="241" fillId="0" borderId="21" xfId="0" applyFont="1" applyBorder="1"/>
    <xf numFmtId="165" fontId="247" fillId="0" borderId="61" xfId="0" applyNumberFormat="1" applyFont="1" applyFill="1" applyBorder="1"/>
    <xf numFmtId="165" fontId="247" fillId="0" borderId="62" xfId="0" applyNumberFormat="1" applyFont="1" applyFill="1" applyBorder="1"/>
    <xf numFmtId="0" fontId="246" fillId="0" borderId="21" xfId="0" applyFont="1" applyBorder="1"/>
    <xf numFmtId="3" fontId="244" fillId="0" borderId="46" xfId="0" applyNumberFormat="1" applyFont="1" applyBorder="1"/>
    <xf numFmtId="3" fontId="244" fillId="2" borderId="46" xfId="0" applyNumberFormat="1" applyFont="1" applyFill="1" applyBorder="1"/>
    <xf numFmtId="2" fontId="244" fillId="0" borderId="58" xfId="0" applyNumberFormat="1" applyFont="1" applyFill="1" applyBorder="1"/>
    <xf numFmtId="165" fontId="244" fillId="0" borderId="47" xfId="0" applyNumberFormat="1" applyFont="1" applyFill="1" applyBorder="1"/>
    <xf numFmtId="165" fontId="244" fillId="0" borderId="61" xfId="0" applyNumberFormat="1" applyFont="1" applyFill="1" applyBorder="1"/>
    <xf numFmtId="165" fontId="244" fillId="0" borderId="62" xfId="0" applyNumberFormat="1" applyFont="1" applyFill="1" applyBorder="1"/>
    <xf numFmtId="0" fontId="241" fillId="0" borderId="10" xfId="0" applyFont="1" applyBorder="1"/>
    <xf numFmtId="0" fontId="241" fillId="0" borderId="24" xfId="0" applyFont="1" applyBorder="1"/>
    <xf numFmtId="3" fontId="247" fillId="0" borderId="48" xfId="0" applyNumberFormat="1" applyFont="1" applyBorder="1"/>
    <xf numFmtId="3" fontId="247" fillId="2" borderId="48" xfId="0" applyNumberFormat="1" applyFont="1" applyFill="1" applyBorder="1"/>
    <xf numFmtId="2" fontId="247" fillId="0" borderId="63" xfId="0" applyNumberFormat="1" applyFont="1" applyFill="1" applyBorder="1"/>
    <xf numFmtId="0" fontId="241" fillId="0" borderId="2" xfId="0" applyFont="1" applyFill="1" applyBorder="1"/>
    <xf numFmtId="0" fontId="241" fillId="0" borderId="3" xfId="0" applyFont="1" applyFill="1" applyBorder="1"/>
    <xf numFmtId="3" fontId="247" fillId="0" borderId="3" xfId="0" applyNumberFormat="1" applyFont="1" applyFill="1" applyBorder="1"/>
    <xf numFmtId="2" fontId="247" fillId="0" borderId="3" xfId="0" applyNumberFormat="1" applyFont="1" applyFill="1" applyBorder="1"/>
    <xf numFmtId="165" fontId="247" fillId="0" borderId="3" xfId="0" applyNumberFormat="1" applyFont="1" applyFill="1" applyBorder="1"/>
    <xf numFmtId="165" fontId="247" fillId="0" borderId="4" xfId="0" applyNumberFormat="1" applyFont="1" applyFill="1" applyBorder="1"/>
    <xf numFmtId="0" fontId="241" fillId="0" borderId="11" xfId="0" applyFont="1" applyBorder="1"/>
    <xf numFmtId="3" fontId="247" fillId="0" borderId="52" xfId="0" applyNumberFormat="1" applyFont="1" applyBorder="1"/>
    <xf numFmtId="3" fontId="247" fillId="2" borderId="52" xfId="0" applyNumberFormat="1" applyFont="1" applyFill="1" applyBorder="1"/>
    <xf numFmtId="2" fontId="247" fillId="0" borderId="64" xfId="0" applyNumberFormat="1" applyFont="1" applyFill="1" applyBorder="1"/>
    <xf numFmtId="165" fontId="247" fillId="0" borderId="49" xfId="0" applyNumberFormat="1" applyFont="1" applyFill="1" applyBorder="1"/>
    <xf numFmtId="165" fontId="247" fillId="0" borderId="37" xfId="0" applyNumberFormat="1" applyFont="1" applyFill="1" applyBorder="1"/>
    <xf numFmtId="0" fontId="246" fillId="0" borderId="20" xfId="0" applyFont="1" applyBorder="1"/>
    <xf numFmtId="0" fontId="241" fillId="0" borderId="25" xfId="0" applyFont="1" applyBorder="1"/>
    <xf numFmtId="3" fontId="248" fillId="0" borderId="46" xfId="0" applyNumberFormat="1" applyFont="1" applyBorder="1"/>
    <xf numFmtId="3" fontId="248" fillId="2" borderId="46" xfId="0" applyNumberFormat="1" applyFont="1" applyFill="1" applyBorder="1"/>
    <xf numFmtId="2" fontId="248" fillId="0" borderId="58" xfId="0" applyNumberFormat="1" applyFont="1" applyFill="1" applyBorder="1"/>
    <xf numFmtId="165" fontId="248" fillId="0" borderId="47" xfId="0" applyNumberFormat="1" applyFont="1" applyFill="1" applyBorder="1"/>
    <xf numFmtId="165" fontId="248" fillId="0" borderId="61" xfId="0" applyNumberFormat="1" applyFont="1" applyFill="1" applyBorder="1"/>
    <xf numFmtId="165" fontId="248" fillId="0" borderId="62" xfId="0" applyNumberFormat="1" applyFont="1" applyFill="1" applyBorder="1"/>
    <xf numFmtId="0" fontId="241" fillId="0" borderId="26" xfId="0" applyFont="1" applyBorder="1"/>
    <xf numFmtId="0" fontId="241" fillId="0" borderId="23" xfId="0" applyFont="1" applyBorder="1"/>
    <xf numFmtId="0" fontId="247" fillId="0" borderId="0" xfId="0" applyFont="1"/>
    <xf numFmtId="4" fontId="247" fillId="0" borderId="0" xfId="0" applyNumberFormat="1" applyFont="1"/>
    <xf numFmtId="0" fontId="247" fillId="0" borderId="0" xfId="0" applyFont="1" applyFill="1"/>
    <xf numFmtId="0" fontId="0" fillId="0" borderId="0" xfId="0" applyFill="1"/>
    <xf numFmtId="0" fontId="0" fillId="0" borderId="41" xfId="0" applyFill="1" applyBorder="1"/>
    <xf numFmtId="0" fontId="243" fillId="0" borderId="3" xfId="0" applyFont="1" applyFill="1" applyBorder="1" applyAlignment="1">
      <alignment horizontal="centerContinuous"/>
    </xf>
    <xf numFmtId="0" fontId="243" fillId="0" borderId="4" xfId="0" applyFont="1" applyFill="1" applyBorder="1" applyAlignment="1">
      <alignment horizontal="centerContinuous"/>
    </xf>
    <xf numFmtId="0" fontId="0" fillId="0" borderId="0" xfId="0" applyFill="1" applyBorder="1"/>
    <xf numFmtId="0" fontId="249" fillId="0" borderId="0" xfId="0" applyFont="1" applyAlignment="1">
      <alignment vertical="center"/>
    </xf>
    <xf numFmtId="0" fontId="0" fillId="0" borderId="0" xfId="0"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2" fontId="179" fillId="0" borderId="7" xfId="188" applyNumberFormat="1" applyFont="1" applyFill="1" applyBorder="1" applyAlignment="1">
      <alignment horizontal="right"/>
    </xf>
    <xf numFmtId="2" fontId="179" fillId="0" borderId="62" xfId="188" applyNumberFormat="1" applyFont="1" applyFill="1" applyBorder="1" applyAlignment="1">
      <alignment horizontal="right"/>
    </xf>
    <xf numFmtId="2" fontId="177" fillId="0" borderId="27" xfId="188" applyNumberFormat="1" applyFont="1" applyFill="1" applyBorder="1" applyAlignment="1">
      <alignment horizontal="right"/>
    </xf>
    <xf numFmtId="0" fontId="141" fillId="62" borderId="0" xfId="96" applyFont="1" applyFill="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165" fontId="240" fillId="0" borderId="59" xfId="234" quotePrefix="1" applyNumberFormat="1" applyFont="1" applyBorder="1" applyAlignment="1">
      <alignment horizontal="right"/>
    </xf>
    <xf numFmtId="2" fontId="247" fillId="0" borderId="58" xfId="0" quotePrefix="1" applyNumberFormat="1" applyFont="1" applyFill="1" applyBorder="1"/>
    <xf numFmtId="165" fontId="247" fillId="0" borderId="29" xfId="0" quotePrefix="1" applyNumberFormat="1" applyFont="1" applyFill="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44" fillId="0" borderId="32" xfId="0" applyFont="1" applyFill="1" applyBorder="1" applyAlignment="1">
      <alignment horizontal="center" vertical="center" wrapText="1"/>
    </xf>
    <xf numFmtId="0" fontId="244" fillId="0" borderId="6" xfId="0" applyFont="1" applyFill="1" applyBorder="1" applyAlignment="1">
      <alignment horizontal="center" vertical="center" wrapText="1"/>
    </xf>
    <xf numFmtId="0" fontId="244" fillId="0" borderId="66" xfId="0" applyFont="1" applyFill="1" applyBorder="1" applyAlignment="1">
      <alignment horizontal="center" vertical="center" wrapText="1"/>
    </xf>
    <xf numFmtId="0" fontId="244"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21" fillId="0" borderId="64" xfId="0" applyFont="1" applyBorder="1" applyAlignment="1">
      <alignment horizont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4" name="Obraz 3"/>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76199</xdr:rowOff>
    </xdr:to>
    <xdr:pic>
      <xdr:nvPicPr>
        <xdr:cNvPr id="7" name="Obraz 6"/>
        <xdr:cNvPicPr>
          <a:picLocks noChangeAspect="1"/>
        </xdr:cNvPicPr>
      </xdr:nvPicPr>
      <xdr:blipFill>
        <a:blip xmlns:r="http://schemas.openxmlformats.org/officeDocument/2006/relationships" r:embed="rId2"/>
        <a:stretch>
          <a:fillRect/>
        </a:stretch>
      </xdr:blipFill>
      <xdr:spPr>
        <a:xfrm>
          <a:off x="7315200" y="0"/>
          <a:ext cx="6645216" cy="3629024"/>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2" sqref="F22"/>
    </sheetView>
  </sheetViews>
  <sheetFormatPr defaultRowHeight="12.75"/>
  <cols>
    <col min="1" max="1" width="7.85546875" style="1085" customWidth="1"/>
    <col min="2" max="2" width="19.28515625" style="1085" customWidth="1"/>
    <col min="3" max="3" width="19.85546875" style="1085" customWidth="1"/>
    <col min="4" max="4" width="21" style="1085" customWidth="1"/>
    <col min="5" max="5" width="14.7109375" style="1085" customWidth="1"/>
    <col min="6" max="6" width="13.42578125" style="1085" customWidth="1"/>
    <col min="7" max="10" width="9.140625" style="1085"/>
    <col min="11" max="11" width="17.85546875" style="1085" customWidth="1"/>
    <col min="12" max="16384" width="9.140625" style="1085"/>
  </cols>
  <sheetData>
    <row r="1" spans="2:36" ht="15" customHeight="1">
      <c r="B1"/>
      <c r="C1"/>
      <c r="D1"/>
      <c r="E1"/>
      <c r="F1"/>
      <c r="G1" s="1086"/>
      <c r="L1" s="1087"/>
      <c r="M1" s="1087"/>
      <c r="N1" s="1087"/>
      <c r="O1" s="1087"/>
      <c r="P1" s="1087"/>
      <c r="Q1" s="1087"/>
      <c r="R1" s="1087"/>
      <c r="S1" s="1087"/>
      <c r="T1" s="1087"/>
    </row>
    <row r="2" spans="2:36">
      <c r="B2" s="1364"/>
      <c r="C2" s="1364"/>
      <c r="D2" s="1364"/>
      <c r="E2" s="1365"/>
      <c r="F2" s="1365"/>
      <c r="G2" s="1086"/>
      <c r="L2" s="1087"/>
      <c r="M2" s="1087"/>
      <c r="N2" s="1087"/>
      <c r="O2" s="1087"/>
      <c r="P2" s="1087"/>
      <c r="Q2" s="1087"/>
      <c r="R2" s="1087"/>
      <c r="S2" s="1087"/>
      <c r="T2" s="1087"/>
      <c r="AI2" s="1088"/>
      <c r="AJ2" s="1088"/>
    </row>
    <row r="3" spans="2:36" ht="19.5" customHeight="1">
      <c r="B3" s="1364"/>
      <c r="C3" s="1364"/>
      <c r="D3" s="1366" t="s">
        <v>429</v>
      </c>
      <c r="E3" s="1365"/>
      <c r="F3" s="1365"/>
      <c r="G3" s="1089"/>
      <c r="H3" s="1087"/>
      <c r="I3" s="1087"/>
      <c r="J3" s="1087"/>
      <c r="K3" s="1087"/>
      <c r="L3" s="1087"/>
      <c r="M3" s="1087"/>
      <c r="N3" s="1087"/>
      <c r="O3" s="1087"/>
      <c r="P3" s="1087"/>
      <c r="Q3" s="1087"/>
      <c r="R3" s="1087"/>
      <c r="S3" s="1087"/>
      <c r="T3" s="1087"/>
      <c r="AI3" s="1088"/>
      <c r="AJ3" s="1088"/>
    </row>
    <row r="4" spans="2:36" ht="15.75">
      <c r="B4" s="1364"/>
      <c r="C4" s="1364"/>
      <c r="D4" s="1366" t="s">
        <v>498</v>
      </c>
      <c r="E4" s="1365"/>
      <c r="F4" s="1365"/>
      <c r="G4" s="1089"/>
      <c r="H4" s="1090"/>
      <c r="I4" s="1087"/>
      <c r="J4" s="1087"/>
      <c r="K4" s="1087"/>
      <c r="L4" s="1087"/>
      <c r="M4" s="1087"/>
      <c r="N4" s="1087"/>
      <c r="O4" s="1087"/>
      <c r="P4" s="1087"/>
      <c r="Q4" s="1087"/>
      <c r="R4" s="1087"/>
      <c r="S4" s="1087"/>
      <c r="T4" s="1087"/>
    </row>
    <row r="5" spans="2:36" ht="17.25">
      <c r="B5" s="1364"/>
      <c r="C5" s="1364"/>
      <c r="D5" s="1367" t="s">
        <v>482</v>
      </c>
      <c r="E5" s="1364"/>
      <c r="F5" s="1365"/>
      <c r="G5" s="1089"/>
      <c r="H5" s="1090"/>
      <c r="I5" s="1087"/>
      <c r="J5" s="1087"/>
      <c r="K5" s="1087"/>
      <c r="L5" s="1087"/>
      <c r="M5" s="1087"/>
      <c r="N5" s="1087"/>
      <c r="O5" s="1087"/>
      <c r="P5" s="1087"/>
      <c r="Q5" s="1087"/>
      <c r="R5" s="1087"/>
      <c r="S5" s="1087"/>
      <c r="T5" s="1087"/>
    </row>
    <row r="6" spans="2:36" ht="18" customHeight="1">
      <c r="B6" s="1365"/>
      <c r="C6" s="1365"/>
      <c r="D6" s="1365"/>
      <c r="E6" s="1365"/>
      <c r="F6" s="1365"/>
      <c r="G6" s="1089"/>
      <c r="H6" s="1090"/>
      <c r="I6" s="1087"/>
      <c r="J6" s="1087"/>
      <c r="K6" s="1087"/>
      <c r="L6" s="1087"/>
      <c r="M6" s="1087"/>
      <c r="N6" s="1087"/>
      <c r="O6" s="1087"/>
      <c r="P6" s="1087"/>
      <c r="Q6" s="1087"/>
      <c r="R6" s="1087"/>
      <c r="S6" s="1087"/>
      <c r="T6" s="1087"/>
    </row>
    <row r="7" spans="2:36" ht="16.5" customHeight="1">
      <c r="B7" s="1369" t="s">
        <v>0</v>
      </c>
      <c r="C7" s="1117"/>
      <c r="D7" s="1117"/>
      <c r="E7" s="1087"/>
      <c r="F7" s="1087"/>
      <c r="G7" s="1089"/>
      <c r="H7" s="1087"/>
      <c r="I7" s="1087"/>
      <c r="J7" s="1087"/>
      <c r="K7" s="1087"/>
      <c r="L7" s="1087"/>
      <c r="M7" s="1087"/>
      <c r="N7" s="1087"/>
      <c r="O7" s="1087"/>
      <c r="P7" s="1087"/>
      <c r="Q7" s="1087"/>
      <c r="R7" s="1087"/>
      <c r="S7" s="1087"/>
      <c r="T7" s="1087"/>
    </row>
    <row r="8" spans="2:36" ht="23.25" customHeight="1">
      <c r="B8" s="1368"/>
      <c r="C8" s="1117"/>
      <c r="D8" s="1117"/>
      <c r="E8" s="1087"/>
      <c r="F8" s="1087"/>
      <c r="G8" s="1089"/>
      <c r="H8" s="1087"/>
      <c r="I8" s="1087"/>
      <c r="J8" s="1087"/>
      <c r="K8" s="1087"/>
      <c r="L8" s="1087"/>
      <c r="M8" s="1087"/>
      <c r="N8" s="1087"/>
      <c r="O8" s="1087"/>
      <c r="P8" s="1087"/>
      <c r="Q8" s="1087"/>
      <c r="R8" s="1087"/>
      <c r="S8" s="1087"/>
      <c r="T8" s="1087"/>
    </row>
    <row r="9" spans="2:36" s="1086" customFormat="1" ht="33" customHeight="1">
      <c r="B9" s="1091" t="s">
        <v>48</v>
      </c>
      <c r="C9" s="1092"/>
      <c r="D9" s="1092"/>
      <c r="E9" s="1092"/>
      <c r="F9" s="1089"/>
      <c r="G9" s="1089"/>
      <c r="H9" s="1089"/>
      <c r="I9" s="1089"/>
      <c r="J9" s="1089"/>
      <c r="K9" s="1089"/>
      <c r="L9" s="1089"/>
      <c r="M9" s="1089"/>
      <c r="N9" s="1089"/>
      <c r="O9" s="1089"/>
      <c r="P9" s="1089"/>
      <c r="Q9" s="1089"/>
      <c r="R9" s="1089"/>
      <c r="S9" s="1089"/>
      <c r="T9" s="1089"/>
    </row>
    <row r="10" spans="2:36" s="1086" customFormat="1" ht="23.25" customHeight="1">
      <c r="B10" s="1093"/>
      <c r="C10" s="1089"/>
      <c r="D10" s="1089"/>
      <c r="E10" s="1089"/>
      <c r="F10" s="1089"/>
      <c r="G10" s="1089"/>
      <c r="H10" s="1089"/>
      <c r="I10" s="1089"/>
      <c r="J10" s="1089"/>
      <c r="K10" s="1089"/>
      <c r="L10" s="1089"/>
      <c r="M10" s="1089"/>
      <c r="N10" s="1089"/>
      <c r="O10" s="1089"/>
      <c r="P10" s="1089"/>
      <c r="Q10" s="1089"/>
      <c r="R10" s="1089"/>
      <c r="S10" s="1089"/>
      <c r="T10" s="1089"/>
    </row>
    <row r="11" spans="2:36">
      <c r="B11" s="1087"/>
      <c r="C11" s="1087"/>
      <c r="D11" s="1087"/>
      <c r="E11" s="1087"/>
      <c r="F11" s="1087"/>
      <c r="G11" s="1089"/>
      <c r="H11" s="1087"/>
      <c r="I11" s="1087"/>
      <c r="J11" s="1087"/>
      <c r="K11" s="1087"/>
      <c r="L11" s="1087"/>
      <c r="M11" s="1087"/>
      <c r="N11" s="1087"/>
      <c r="O11" s="1087"/>
      <c r="P11" s="1087"/>
      <c r="Q11" s="1087"/>
      <c r="R11" s="1087"/>
      <c r="S11" s="1087"/>
      <c r="T11" s="1087"/>
    </row>
    <row r="12" spans="2:36" ht="23.25">
      <c r="B12" s="1094" t="s">
        <v>524</v>
      </c>
      <c r="C12" s="1095"/>
      <c r="D12" s="1096"/>
      <c r="E12" s="1097" t="s">
        <v>525</v>
      </c>
      <c r="F12" s="1098"/>
      <c r="G12" s="1099"/>
      <c r="Q12" s="1087"/>
      <c r="R12" s="1087"/>
      <c r="S12" s="1087"/>
      <c r="T12" s="1087"/>
    </row>
    <row r="13" spans="2:36">
      <c r="B13" s="1087"/>
      <c r="C13" s="1087"/>
      <c r="D13" s="1087"/>
      <c r="E13" s="1087"/>
      <c r="F13" s="1087"/>
      <c r="G13" s="1089"/>
      <c r="H13" s="1087"/>
      <c r="I13" s="1087"/>
      <c r="J13" s="1087"/>
      <c r="K13" s="1087"/>
      <c r="L13" s="1087"/>
      <c r="M13" s="1087"/>
      <c r="N13" s="1087"/>
      <c r="O13" s="1087"/>
      <c r="P13" s="1087"/>
      <c r="Q13" s="1087"/>
      <c r="R13" s="1087"/>
      <c r="S13" s="1087"/>
      <c r="T13" s="1087"/>
    </row>
    <row r="14" spans="2:36">
      <c r="B14" s="1087"/>
      <c r="C14" s="1087"/>
      <c r="D14" s="1087"/>
      <c r="E14" s="1087"/>
      <c r="F14" s="1087"/>
      <c r="G14" s="1089"/>
      <c r="H14" s="1087"/>
      <c r="I14" s="1087"/>
      <c r="J14" s="1087"/>
      <c r="K14" s="1087"/>
      <c r="L14" s="1087"/>
      <c r="M14" s="1087"/>
      <c r="N14" s="1087"/>
      <c r="O14" s="1087"/>
      <c r="P14" s="1087"/>
      <c r="Q14" s="1087"/>
      <c r="R14" s="1087"/>
      <c r="S14" s="1087"/>
      <c r="T14" s="1087"/>
    </row>
    <row r="15" spans="2:36" ht="18.75">
      <c r="B15" s="1370" t="s">
        <v>483</v>
      </c>
      <c r="C15" s="1371"/>
      <c r="D15" s="1373" t="s">
        <v>526</v>
      </c>
      <c r="E15" s="1374"/>
      <c r="F15" s="1371"/>
      <c r="G15" s="1372"/>
      <c r="H15" s="1087"/>
      <c r="I15" s="1087"/>
      <c r="J15" s="1087"/>
      <c r="K15" s="1087"/>
      <c r="L15" s="1087"/>
      <c r="M15" s="1087"/>
      <c r="N15" s="1087"/>
      <c r="O15" s="1087"/>
      <c r="P15" s="1087"/>
      <c r="Q15" s="1087"/>
      <c r="R15" s="1087"/>
      <c r="S15" s="1087"/>
      <c r="T15" s="1087"/>
    </row>
    <row r="16" spans="2:36" ht="15">
      <c r="B16" s="1100"/>
      <c r="C16" s="1100"/>
      <c r="D16" s="1100"/>
      <c r="E16" s="1100"/>
      <c r="F16" s="1100"/>
      <c r="G16" s="1089"/>
      <c r="H16" s="1087"/>
      <c r="I16" s="1087"/>
      <c r="J16" s="1087"/>
      <c r="K16" s="1087"/>
      <c r="L16" s="1087"/>
      <c r="M16" s="1087"/>
      <c r="N16" s="1087"/>
      <c r="O16" s="1087"/>
      <c r="P16" s="1087"/>
      <c r="Q16" s="1087"/>
      <c r="R16" s="1087"/>
      <c r="S16" s="1087"/>
      <c r="T16" s="1087"/>
    </row>
    <row r="17" spans="2:20" ht="15">
      <c r="B17" s="1087" t="s">
        <v>499</v>
      </c>
      <c r="C17" s="1087"/>
      <c r="D17" s="1087"/>
      <c r="E17" s="1087"/>
      <c r="F17" s="1100"/>
      <c r="G17" s="1087"/>
      <c r="H17" s="1087"/>
      <c r="I17" s="1087"/>
      <c r="J17" s="1087"/>
      <c r="K17" s="1087"/>
      <c r="L17" s="1087"/>
      <c r="M17" s="1087"/>
      <c r="N17" s="1087"/>
      <c r="O17" s="1087"/>
      <c r="P17" s="1087"/>
      <c r="Q17" s="1087"/>
      <c r="R17" s="1087"/>
      <c r="S17" s="1087"/>
      <c r="T17" s="1087"/>
    </row>
    <row r="18" spans="2:20" ht="15">
      <c r="B18" s="1087" t="s">
        <v>1</v>
      </c>
      <c r="C18" s="1087"/>
      <c r="D18" s="1087"/>
      <c r="E18" s="1087"/>
      <c r="F18" s="1100"/>
      <c r="G18" s="1087"/>
      <c r="H18" s="1087"/>
      <c r="I18" s="1087"/>
      <c r="J18" s="1087"/>
      <c r="K18" s="1087"/>
      <c r="L18" s="1087"/>
      <c r="M18" s="1087"/>
      <c r="N18" s="1087"/>
      <c r="O18" s="1087"/>
      <c r="P18" s="1087"/>
      <c r="Q18" s="1087"/>
      <c r="R18" s="1087"/>
      <c r="S18" s="1087"/>
      <c r="T18" s="1087"/>
    </row>
    <row r="19" spans="2:20" ht="15">
      <c r="B19" s="1102" t="s">
        <v>496</v>
      </c>
      <c r="C19" s="1102"/>
      <c r="D19" s="1102"/>
      <c r="E19" s="1102"/>
      <c r="F19" s="1101"/>
      <c r="G19" s="1102"/>
      <c r="H19" s="1102"/>
      <c r="I19" s="1102"/>
      <c r="J19" s="1102"/>
      <c r="K19" s="1087"/>
      <c r="L19" s="1087"/>
      <c r="M19" s="1087"/>
      <c r="N19" s="1087"/>
      <c r="O19" s="1087"/>
      <c r="P19" s="1087"/>
      <c r="Q19" s="1087"/>
      <c r="R19" s="1087"/>
      <c r="S19" s="1087"/>
      <c r="T19" s="1087"/>
    </row>
    <row r="20" spans="2:20" ht="15">
      <c r="B20" s="1102" t="s">
        <v>497</v>
      </c>
      <c r="C20" s="1102"/>
      <c r="D20" s="1102"/>
      <c r="E20" s="1102"/>
      <c r="F20" s="1100"/>
      <c r="G20" s="1087"/>
      <c r="H20" s="1087"/>
      <c r="I20" s="1087"/>
      <c r="J20" s="1087"/>
      <c r="K20" s="1087"/>
      <c r="L20" s="1087"/>
      <c r="M20" s="1087"/>
      <c r="N20" s="1087"/>
      <c r="O20" s="1087"/>
      <c r="P20" s="1087"/>
      <c r="Q20" s="1087"/>
      <c r="R20" s="1087"/>
      <c r="S20" s="1087"/>
      <c r="T20" s="1087"/>
    </row>
    <row r="21" spans="2:20" ht="15">
      <c r="B21" s="1087" t="s">
        <v>2</v>
      </c>
      <c r="C21" s="1087"/>
      <c r="D21" s="1087"/>
      <c r="E21" s="1087"/>
      <c r="F21" s="1100"/>
      <c r="G21" s="1087"/>
      <c r="H21" s="1087"/>
      <c r="I21" s="1087"/>
      <c r="J21" s="1087"/>
      <c r="K21" s="1087"/>
      <c r="L21" s="1087"/>
      <c r="M21" s="1087"/>
      <c r="N21" s="1087"/>
      <c r="O21" s="1087"/>
      <c r="P21" s="1087"/>
      <c r="Q21" s="1087"/>
      <c r="R21" s="1087"/>
      <c r="S21" s="1087"/>
      <c r="T21" s="1087"/>
    </row>
    <row r="22" spans="2:20" ht="15">
      <c r="B22" s="1087" t="s">
        <v>3</v>
      </c>
      <c r="C22" s="1087"/>
      <c r="D22" s="1087"/>
      <c r="E22" s="1087"/>
      <c r="F22" s="1100"/>
      <c r="G22" s="1087"/>
      <c r="H22" s="1087"/>
      <c r="I22" s="1087"/>
      <c r="J22" s="1087"/>
      <c r="K22" s="1087"/>
      <c r="L22" s="1087"/>
      <c r="M22" s="1087"/>
      <c r="N22" s="1087"/>
      <c r="O22" s="1087"/>
      <c r="P22" s="1087"/>
      <c r="Q22" s="1087"/>
      <c r="R22" s="1087"/>
      <c r="S22" s="1087"/>
      <c r="T22" s="1087"/>
    </row>
    <row r="23" spans="2:20" ht="15">
      <c r="B23" s="1100"/>
      <c r="C23" s="1100"/>
      <c r="D23" s="1100"/>
      <c r="E23" s="1100"/>
      <c r="F23" s="1100"/>
      <c r="G23" s="1087"/>
      <c r="H23" s="1087"/>
      <c r="I23" s="1087"/>
      <c r="J23" s="1087"/>
      <c r="K23" s="1087"/>
      <c r="L23" s="1087"/>
      <c r="M23" s="1087"/>
      <c r="N23" s="1087"/>
      <c r="O23" s="1087"/>
      <c r="P23" s="1087"/>
      <c r="Q23" s="1087"/>
      <c r="R23" s="1087"/>
      <c r="S23" s="1087"/>
      <c r="T23" s="1087"/>
    </row>
    <row r="24" spans="2:20" ht="15">
      <c r="B24" s="1100"/>
      <c r="C24" s="1103"/>
      <c r="D24" s="1100"/>
      <c r="E24" s="1100"/>
      <c r="F24" s="1100"/>
      <c r="G24" s="1087"/>
      <c r="H24" s="1087"/>
      <c r="I24" s="1087"/>
      <c r="J24" s="1087"/>
      <c r="K24" s="1087"/>
      <c r="L24" s="1087"/>
      <c r="M24" s="1087"/>
      <c r="N24" s="1087"/>
      <c r="O24" s="1087"/>
      <c r="P24" s="1087"/>
      <c r="Q24" s="1087"/>
      <c r="R24" s="1087"/>
      <c r="S24" s="1087"/>
      <c r="T24" s="1087"/>
    </row>
    <row r="25" spans="2:20" ht="15">
      <c r="B25" s="1100"/>
      <c r="C25" s="1103"/>
      <c r="D25" s="1100"/>
      <c r="E25" s="1100"/>
      <c r="F25" s="1100"/>
      <c r="G25" s="1087"/>
      <c r="H25" s="1087"/>
      <c r="I25" s="1087"/>
      <c r="J25" s="1087"/>
      <c r="K25" s="1087"/>
      <c r="L25" s="1087"/>
      <c r="M25" s="1087"/>
      <c r="N25" s="1087"/>
      <c r="O25" s="1087"/>
      <c r="P25" s="1087"/>
      <c r="Q25" s="1087"/>
      <c r="R25" s="1087"/>
      <c r="S25" s="1087"/>
      <c r="T25" s="1087"/>
    </row>
    <row r="26" spans="2:20" ht="15">
      <c r="B26" s="1101" t="s">
        <v>484</v>
      </c>
      <c r="C26" s="1100"/>
      <c r="D26" s="1100"/>
      <c r="E26" s="1100"/>
      <c r="F26" s="1100"/>
      <c r="G26" s="1087"/>
      <c r="H26" s="1087"/>
      <c r="I26" s="1087"/>
      <c r="J26" s="1087"/>
      <c r="K26" s="1087"/>
      <c r="L26" s="1087"/>
      <c r="M26" s="1087"/>
      <c r="N26" s="1087"/>
      <c r="O26" s="1087"/>
      <c r="P26" s="1087"/>
      <c r="Q26" s="1087"/>
      <c r="R26" s="1087"/>
      <c r="S26" s="1087"/>
      <c r="T26" s="1087"/>
    </row>
    <row r="27" spans="2:20" ht="15">
      <c r="B27" s="1101" t="s">
        <v>489</v>
      </c>
      <c r="C27" s="1101"/>
      <c r="D27" s="1101"/>
      <c r="E27" s="1101"/>
      <c r="F27" s="1101"/>
      <c r="G27" s="1102"/>
      <c r="H27" s="1102"/>
      <c r="I27" s="1102"/>
      <c r="J27" s="1102"/>
      <c r="K27" s="1087"/>
      <c r="L27" s="1087"/>
      <c r="M27" s="1087"/>
      <c r="N27" s="1087"/>
      <c r="O27" s="1087"/>
      <c r="P27" s="1087"/>
      <c r="Q27" s="1087"/>
      <c r="R27" s="1087"/>
      <c r="S27" s="1087"/>
      <c r="T27" s="1087"/>
    </row>
    <row r="28" spans="2:20" ht="15">
      <c r="B28" s="1100" t="s">
        <v>485</v>
      </c>
      <c r="C28" s="1111" t="s">
        <v>490</v>
      </c>
      <c r="D28" s="1100"/>
      <c r="E28" s="1100"/>
      <c r="F28" s="1100"/>
      <c r="G28" s="1087"/>
      <c r="H28" s="1087"/>
      <c r="I28" s="1087"/>
      <c r="J28" s="1087"/>
      <c r="K28" s="1087"/>
      <c r="L28" s="1087"/>
      <c r="M28" s="1087"/>
      <c r="N28" s="1087"/>
      <c r="O28" s="1087"/>
      <c r="P28" s="1087"/>
      <c r="Q28" s="1087"/>
      <c r="R28" s="1087"/>
      <c r="S28" s="1087"/>
      <c r="T28" s="1087"/>
    </row>
    <row r="29" spans="2:20" ht="15">
      <c r="B29" s="1100" t="s">
        <v>500</v>
      </c>
      <c r="C29" s="1100"/>
      <c r="D29" s="1100"/>
      <c r="E29" s="1100"/>
      <c r="F29" s="1100"/>
      <c r="G29" s="1087"/>
      <c r="H29" s="1087"/>
      <c r="I29" s="1087"/>
      <c r="J29" s="1087"/>
      <c r="K29" s="1087"/>
      <c r="L29" s="1087"/>
      <c r="M29" s="1087"/>
      <c r="N29" s="1087"/>
      <c r="O29" s="1087"/>
      <c r="P29" s="1087"/>
      <c r="Q29" s="1087"/>
      <c r="R29" s="1087"/>
      <c r="S29" s="1087"/>
      <c r="T29" s="1087"/>
    </row>
    <row r="30" spans="2:20" ht="15">
      <c r="B30" s="1100"/>
      <c r="C30" s="1100"/>
      <c r="D30" s="1100"/>
      <c r="E30" s="1100"/>
      <c r="F30" s="1100"/>
      <c r="G30" s="1087"/>
      <c r="H30" s="1087"/>
      <c r="I30" s="1087"/>
      <c r="J30" s="1087"/>
      <c r="K30" s="1087"/>
      <c r="L30" s="1087"/>
      <c r="M30" s="1087"/>
      <c r="N30" s="1087"/>
      <c r="O30" s="1087"/>
      <c r="P30" s="1087"/>
      <c r="Q30" s="1087"/>
      <c r="R30" s="1087"/>
      <c r="S30" s="1087"/>
      <c r="T30" s="1087"/>
    </row>
    <row r="31" spans="2:20" ht="15">
      <c r="B31" s="1104" t="s">
        <v>486</v>
      </c>
      <c r="C31" s="1105"/>
      <c r="D31" s="1105"/>
      <c r="E31" s="1105"/>
      <c r="F31" s="1105"/>
      <c r="G31" s="1106"/>
      <c r="H31" s="1106"/>
      <c r="I31" s="1106"/>
      <c r="J31" s="1106"/>
      <c r="K31" s="1106"/>
      <c r="L31" s="1106"/>
      <c r="M31" s="1106"/>
      <c r="N31" s="1106"/>
      <c r="O31" s="1106"/>
      <c r="P31" s="1106"/>
      <c r="Q31" s="1087"/>
      <c r="R31" s="1087"/>
      <c r="S31" s="1087"/>
      <c r="T31" s="1087"/>
    </row>
    <row r="32" spans="2:20" ht="15">
      <c r="B32" s="1107" t="s">
        <v>487</v>
      </c>
      <c r="C32" s="1105"/>
      <c r="D32" s="1105"/>
      <c r="E32" s="1105"/>
      <c r="F32" s="1105"/>
      <c r="G32" s="1106"/>
      <c r="H32" s="1106"/>
      <c r="I32" s="1106"/>
      <c r="J32" s="1106"/>
      <c r="K32" s="1106"/>
      <c r="L32" s="1106"/>
      <c r="M32" s="1106"/>
      <c r="N32" s="1106"/>
      <c r="O32" s="1106"/>
      <c r="P32" s="1106"/>
      <c r="Q32" s="1087"/>
      <c r="R32" s="1087"/>
      <c r="S32" s="1087"/>
      <c r="T32" s="1087"/>
    </row>
    <row r="33" spans="2:20" ht="15.75">
      <c r="B33" s="1107" t="s">
        <v>488</v>
      </c>
      <c r="C33" s="1100"/>
      <c r="D33" s="1100"/>
      <c r="E33" s="1100"/>
      <c r="F33" s="1100"/>
      <c r="G33" s="1087"/>
      <c r="H33" s="1087"/>
      <c r="I33" s="1087"/>
      <c r="J33" s="1087"/>
      <c r="K33" s="1087"/>
      <c r="L33" s="1087"/>
      <c r="M33" s="1087"/>
      <c r="N33" s="1108"/>
      <c r="O33" s="1087"/>
      <c r="P33" s="1087"/>
      <c r="Q33" s="1087"/>
      <c r="R33" s="1087"/>
      <c r="S33" s="1087"/>
      <c r="T33" s="1087"/>
    </row>
    <row r="34" spans="2:20" ht="15.75">
      <c r="B34" s="1100"/>
      <c r="C34" s="1100"/>
      <c r="D34" s="1100"/>
      <c r="E34" s="1100"/>
      <c r="F34" s="1100"/>
      <c r="G34" s="1087"/>
      <c r="H34" s="1087"/>
      <c r="I34" s="1087"/>
      <c r="J34" s="1087"/>
      <c r="K34" s="1087"/>
      <c r="L34" s="1087"/>
      <c r="M34" s="1087"/>
      <c r="N34" s="1108"/>
      <c r="O34" s="1087"/>
      <c r="P34" s="1087"/>
      <c r="Q34" s="1087"/>
      <c r="R34" s="1087"/>
      <c r="S34" s="1087"/>
      <c r="T34" s="1087"/>
    </row>
    <row r="35" spans="2:20" ht="15.75">
      <c r="B35" s="1087"/>
      <c r="C35" s="1087"/>
      <c r="D35" s="1087"/>
      <c r="E35" s="1087"/>
      <c r="F35" s="1087"/>
      <c r="G35" s="1087"/>
      <c r="H35" s="1087"/>
      <c r="I35" s="1087"/>
      <c r="J35" s="1087"/>
      <c r="K35" s="1087"/>
      <c r="L35" s="1087"/>
      <c r="M35" s="1087"/>
      <c r="N35" s="1108"/>
      <c r="O35" s="1087"/>
      <c r="P35" s="1087"/>
      <c r="Q35" s="1087"/>
      <c r="R35" s="1087"/>
      <c r="S35" s="1087"/>
      <c r="T35" s="1087"/>
    </row>
    <row r="36" spans="2:20" ht="15.75">
      <c r="B36" s="1087"/>
      <c r="C36" s="1087"/>
      <c r="D36" s="1087"/>
      <c r="E36" s="1087"/>
      <c r="F36" s="1087"/>
      <c r="G36" s="1087"/>
      <c r="H36" s="1087"/>
      <c r="I36" s="1087"/>
      <c r="J36" s="1087"/>
      <c r="K36" s="1087"/>
      <c r="L36" s="1087"/>
      <c r="M36" s="1087"/>
      <c r="N36" s="1108"/>
      <c r="O36" s="1087"/>
      <c r="P36" s="1087"/>
      <c r="Q36" s="1087"/>
      <c r="R36" s="1087"/>
      <c r="S36" s="1087"/>
      <c r="T36" s="1087"/>
    </row>
    <row r="37" spans="2:20" ht="15.75">
      <c r="B37" s="1109"/>
      <c r="C37" s="1109"/>
      <c r="D37" s="1109"/>
      <c r="E37" s="1109"/>
      <c r="F37" s="1109"/>
      <c r="G37" s="1109"/>
      <c r="H37" s="1109"/>
      <c r="I37" s="1109"/>
      <c r="J37" s="1109"/>
      <c r="K37" s="1109"/>
      <c r="N37" s="1110"/>
    </row>
    <row r="38" spans="2:20" ht="15.75">
      <c r="B38" s="1109"/>
      <c r="C38" s="1109"/>
      <c r="D38" s="1109"/>
      <c r="E38" s="1109"/>
      <c r="F38" s="1109"/>
      <c r="G38" s="1109"/>
      <c r="H38" s="1109"/>
      <c r="I38" s="1109"/>
      <c r="J38" s="1109"/>
      <c r="K38" s="1109"/>
      <c r="N38" s="1110"/>
    </row>
    <row r="39" spans="2:20">
      <c r="B39" s="1109"/>
      <c r="C39" s="1109"/>
      <c r="D39" s="1109"/>
      <c r="E39" s="1109"/>
      <c r="F39" s="1109"/>
      <c r="G39" s="1109"/>
      <c r="H39" s="1109"/>
      <c r="I39" s="1109"/>
      <c r="J39" s="1109"/>
      <c r="K39" s="1109"/>
    </row>
    <row r="40" spans="2:20">
      <c r="B40" s="1109"/>
      <c r="C40" s="1109"/>
      <c r="D40" s="1109"/>
      <c r="E40" s="1109"/>
      <c r="F40" s="1109"/>
      <c r="G40" s="1109"/>
      <c r="H40" s="1109"/>
      <c r="I40" s="1109"/>
      <c r="J40" s="1109"/>
      <c r="K40" s="1109"/>
    </row>
    <row r="41" spans="2:20">
      <c r="B41" s="1109"/>
      <c r="C41" s="1109"/>
      <c r="D41" s="1109"/>
      <c r="E41" s="1109"/>
      <c r="F41" s="1109"/>
      <c r="G41" s="1109"/>
      <c r="H41" s="1109"/>
      <c r="I41" s="1109"/>
      <c r="J41" s="1109"/>
      <c r="K41" s="1109"/>
    </row>
    <row r="42" spans="2:20">
      <c r="B42" s="1109"/>
      <c r="C42" s="1109"/>
      <c r="D42" s="1109"/>
      <c r="E42" s="1109"/>
      <c r="F42" s="1109"/>
      <c r="G42" s="1109"/>
      <c r="H42" s="1109"/>
      <c r="I42" s="1109"/>
      <c r="J42" s="1109"/>
      <c r="K42" s="1109"/>
    </row>
    <row r="43" spans="2:20">
      <c r="B43" s="1109"/>
      <c r="C43" s="1109"/>
      <c r="D43" s="1109"/>
      <c r="E43" s="1109"/>
      <c r="F43" s="1109"/>
      <c r="G43" s="1109"/>
      <c r="H43" s="1109"/>
      <c r="I43" s="1109"/>
      <c r="J43" s="1109"/>
      <c r="K43" s="1109"/>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J13" sqref="J13"/>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6" t="s">
        <v>522</v>
      </c>
      <c r="B2" s="1116"/>
      <c r="C2" s="1116"/>
      <c r="D2" s="1116"/>
      <c r="E2" s="1116"/>
      <c r="F2" s="1141"/>
      <c r="G2" s="1141"/>
      <c r="H2" s="1141"/>
    </row>
    <row r="3" spans="1:8" ht="18" customHeight="1">
      <c r="A3" s="3"/>
      <c r="B3" s="3"/>
      <c r="C3" s="3"/>
      <c r="D3" s="3"/>
      <c r="E3" s="3"/>
      <c r="G3" s="3"/>
      <c r="H3" s="3"/>
    </row>
    <row r="4" spans="1:8" ht="18" customHeight="1" thickBot="1">
      <c r="A4" s="3"/>
      <c r="B4" s="3"/>
      <c r="C4" s="3"/>
      <c r="D4" s="3"/>
      <c r="E4" s="3"/>
      <c r="F4" s="3"/>
      <c r="G4" s="3"/>
      <c r="H4" s="3"/>
    </row>
    <row r="5" spans="1:8" s="783" customFormat="1" ht="18" customHeight="1" thickBot="1">
      <c r="A5" s="1640" t="s">
        <v>436</v>
      </c>
      <c r="B5" s="1389" t="s">
        <v>434</v>
      </c>
      <c r="C5" s="1390"/>
      <c r="D5" s="1391"/>
      <c r="E5" s="1392" t="s">
        <v>255</v>
      </c>
      <c r="F5" s="1393"/>
      <c r="G5" s="1394"/>
      <c r="H5" s="782"/>
    </row>
    <row r="6" spans="1:8" s="783" customFormat="1" ht="30" customHeight="1" thickBot="1">
      <c r="A6" s="1641"/>
      <c r="B6" s="1395" t="s">
        <v>112</v>
      </c>
      <c r="C6" s="1396" t="s">
        <v>113</v>
      </c>
      <c r="D6" s="1397" t="s">
        <v>433</v>
      </c>
      <c r="E6" s="1398" t="s">
        <v>112</v>
      </c>
      <c r="F6" s="1399" t="s">
        <v>113</v>
      </c>
      <c r="G6" s="1400" t="s">
        <v>433</v>
      </c>
      <c r="H6" s="782"/>
    </row>
    <row r="7" spans="1:8" s="785" customFormat="1" ht="24.95" customHeight="1" thickBot="1">
      <c r="A7" s="1118"/>
      <c r="B7" s="1121">
        <v>40912.1</v>
      </c>
      <c r="C7" s="1122">
        <v>32411.4</v>
      </c>
      <c r="D7" s="1123" t="s">
        <v>200</v>
      </c>
      <c r="E7" s="1124">
        <v>-0.42667571404477656</v>
      </c>
      <c r="F7" s="1125">
        <v>-1.1988533343413159</v>
      </c>
      <c r="G7" s="1126" t="s">
        <v>73</v>
      </c>
      <c r="H7" s="784"/>
    </row>
    <row r="8" spans="1:8" customFormat="1" ht="15.75" customHeight="1">
      <c r="A8" s="1259" t="s">
        <v>253</v>
      </c>
      <c r="B8" s="1245"/>
      <c r="C8" s="1245"/>
      <c r="D8" s="1245"/>
      <c r="E8" s="1245"/>
      <c r="F8" s="1245"/>
      <c r="G8" s="1245"/>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117" customWidth="1"/>
    <col min="2" max="2" width="38.85546875" style="1117" bestFit="1" customWidth="1"/>
    <col min="3" max="3" width="16" style="1117" bestFit="1" customWidth="1"/>
    <col min="4" max="4" width="15.7109375" style="1117" customWidth="1"/>
    <col min="5" max="5" width="11.42578125" style="1117" customWidth="1"/>
    <col min="6" max="6" width="26.7109375" style="1117" customWidth="1"/>
    <col min="7" max="8" width="10.28515625" style="1117" bestFit="1" customWidth="1"/>
    <col min="9" max="9" width="11.28515625" style="1117" bestFit="1" customWidth="1"/>
    <col min="10" max="16384" width="9.140625" style="1117"/>
  </cols>
  <sheetData>
    <row r="1" spans="1:14" ht="27.75" customHeight="1">
      <c r="A1" s="1136" t="s">
        <v>523</v>
      </c>
      <c r="B1" s="1137"/>
      <c r="C1" s="1137"/>
      <c r="D1" s="1137"/>
      <c r="E1" s="1137"/>
      <c r="F1" s="1138"/>
      <c r="G1" s="1138"/>
      <c r="H1" s="1138"/>
      <c r="I1" s="1138"/>
      <c r="J1" s="1138"/>
      <c r="K1" s="1138"/>
      <c r="L1" s="1138"/>
      <c r="M1" s="1138"/>
      <c r="N1" s="1138"/>
    </row>
    <row r="2" spans="1:14" ht="21">
      <c r="A2" s="1139" t="s">
        <v>430</v>
      </c>
      <c r="B2" s="1137"/>
      <c r="C2" s="1137"/>
      <c r="D2" s="1137"/>
      <c r="E2" s="1137"/>
      <c r="F2" s="1138"/>
      <c r="G2" s="1138"/>
      <c r="H2" s="1138"/>
      <c r="I2" s="1138"/>
      <c r="J2" s="1138"/>
      <c r="K2" s="1138"/>
      <c r="L2" s="1138"/>
      <c r="M2" s="1138"/>
      <c r="N2" s="1138"/>
    </row>
    <row r="3" spans="1:14" ht="25.5" customHeight="1">
      <c r="A3" s="1266"/>
      <c r="B3" s="1140"/>
      <c r="C3" s="1141"/>
      <c r="D3" s="1141"/>
      <c r="E3" s="1141"/>
      <c r="F3" s="1141"/>
      <c r="G3" s="1141"/>
      <c r="H3" s="1141"/>
    </row>
    <row r="4" spans="1:14" ht="34.5" customHeight="1" thickBot="1">
      <c r="A4" s="1120"/>
      <c r="B4" s="1145"/>
    </row>
    <row r="5" spans="1:14" ht="24.95" customHeight="1">
      <c r="B5" s="1642" t="s">
        <v>95</v>
      </c>
      <c r="C5" s="1644" t="s">
        <v>431</v>
      </c>
      <c r="D5" s="1645"/>
      <c r="E5" s="1646" t="s">
        <v>432</v>
      </c>
      <c r="F5" s="1142"/>
    </row>
    <row r="6" spans="1:14" ht="24.95" customHeight="1" thickBot="1">
      <c r="B6" s="1643"/>
      <c r="C6" s="929">
        <v>44955</v>
      </c>
      <c r="D6" s="930">
        <v>44948</v>
      </c>
      <c r="E6" s="1647"/>
    </row>
    <row r="7" spans="1:14" ht="24.95" customHeight="1">
      <c r="B7" s="1648" t="s">
        <v>448</v>
      </c>
      <c r="C7" s="1649"/>
      <c r="D7" s="1649"/>
      <c r="E7" s="1650"/>
    </row>
    <row r="8" spans="1:14" ht="24.95" customHeight="1">
      <c r="B8" s="931" t="s">
        <v>478</v>
      </c>
      <c r="C8" s="932" t="s">
        <v>200</v>
      </c>
      <c r="D8" s="933" t="s">
        <v>200</v>
      </c>
      <c r="E8" s="1238" t="s">
        <v>73</v>
      </c>
    </row>
    <row r="9" spans="1:14" ht="24.95" customHeight="1" thickBot="1">
      <c r="B9" s="931" t="s">
        <v>449</v>
      </c>
      <c r="C9" s="932">
        <v>35.229999999999997</v>
      </c>
      <c r="D9" s="933">
        <v>34.840000000000003</v>
      </c>
      <c r="E9" s="1586">
        <v>1.1194029850746099</v>
      </c>
    </row>
    <row r="10" spans="1:14" ht="24.95" customHeight="1" thickBot="1">
      <c r="B10" s="934" t="s">
        <v>450</v>
      </c>
      <c r="C10" s="935">
        <v>24.22</v>
      </c>
      <c r="D10" s="936">
        <v>23.88</v>
      </c>
      <c r="E10" s="1586">
        <v>1.4237855946398654</v>
      </c>
    </row>
    <row r="11" spans="1:14" ht="25.5" customHeight="1">
      <c r="B11" s="1648" t="s">
        <v>451</v>
      </c>
      <c r="C11" s="1649"/>
      <c r="D11" s="1649"/>
      <c r="E11" s="1650"/>
    </row>
    <row r="12" spans="1:14" ht="20.25" customHeight="1" thickBot="1">
      <c r="B12" s="937" t="s">
        <v>449</v>
      </c>
      <c r="C12" s="938">
        <v>35.130000000000003</v>
      </c>
      <c r="D12" s="939">
        <v>34.74</v>
      </c>
      <c r="E12" s="1586">
        <v>1.1226252158894663</v>
      </c>
    </row>
    <row r="13" spans="1:14" ht="15.75">
      <c r="B13" s="1143"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22" sqref="AF22"/>
    </sheetView>
  </sheetViews>
  <sheetFormatPr defaultColWidth="9.42578125" defaultRowHeight="12.75"/>
  <cols>
    <col min="1" max="1" width="17.42578125" style="752" customWidth="1"/>
    <col min="2" max="2" width="1" style="752" customWidth="1"/>
    <col min="3" max="7" width="7.42578125" style="752" customWidth="1"/>
    <col min="8" max="8" width="7.7109375" style="752" customWidth="1"/>
    <col min="9" max="9" width="0.5703125" style="752" customWidth="1"/>
    <col min="10" max="15" width="7.42578125" style="752" customWidth="1"/>
    <col min="16" max="16" width="0.5703125" style="752" customWidth="1"/>
    <col min="17" max="22" width="7.42578125" style="752" customWidth="1"/>
    <col min="23" max="23" width="0.5703125" style="752" customWidth="1"/>
    <col min="24" max="24" width="7" style="752" customWidth="1"/>
    <col min="25" max="26" width="7.42578125" style="752" customWidth="1"/>
    <col min="27" max="27" width="9.42578125" style="752" customWidth="1"/>
    <col min="28" max="29" width="2.5703125" style="752" customWidth="1"/>
    <col min="30" max="31" width="9.42578125" style="752" customWidth="1"/>
    <col min="32" max="33" width="9.42578125" style="752"/>
    <col min="34" max="34" width="3.42578125" style="752" customWidth="1"/>
    <col min="35" max="16384" width="9.42578125" style="752"/>
  </cols>
  <sheetData>
    <row r="1" spans="1:35" s="740" customFormat="1" ht="56.1" customHeight="1">
      <c r="A1" s="825" t="s">
        <v>418</v>
      </c>
      <c r="B1" s="826"/>
      <c r="C1" s="826"/>
      <c r="D1" s="827"/>
      <c r="E1" s="827"/>
      <c r="F1" s="826"/>
      <c r="G1" s="826"/>
      <c r="H1" s="826"/>
      <c r="I1" s="826"/>
      <c r="J1" s="826"/>
      <c r="K1" s="826"/>
      <c r="L1" s="826"/>
      <c r="M1" s="826"/>
      <c r="N1" s="826"/>
      <c r="O1" s="826"/>
      <c r="P1" s="826"/>
      <c r="Q1" s="826"/>
      <c r="R1" s="826"/>
      <c r="S1" s="826"/>
      <c r="T1" s="826"/>
      <c r="U1" s="826"/>
      <c r="V1" s="826"/>
      <c r="W1" s="826"/>
      <c r="X1" s="826"/>
      <c r="Y1" s="826"/>
      <c r="Z1" s="828"/>
      <c r="AA1" s="828" t="s">
        <v>423</v>
      </c>
      <c r="AD1" s="741">
        <v>1</v>
      </c>
      <c r="AE1" s="741">
        <v>0</v>
      </c>
      <c r="AF1" s="741">
        <v>1</v>
      </c>
      <c r="AG1" s="741">
        <v>0</v>
      </c>
      <c r="AH1" s="741">
        <v>0</v>
      </c>
      <c r="AI1" s="741">
        <v>0</v>
      </c>
    </row>
    <row r="2" spans="1:35" s="743" customFormat="1" ht="18" customHeight="1">
      <c r="A2" s="829"/>
      <c r="B2" s="830"/>
      <c r="C2" s="830"/>
      <c r="D2" s="831"/>
      <c r="E2" s="831"/>
      <c r="F2" s="830"/>
      <c r="G2" s="830"/>
      <c r="H2" s="830"/>
      <c r="I2" s="830"/>
      <c r="J2" s="830"/>
      <c r="K2" s="830"/>
      <c r="L2" s="830"/>
      <c r="M2" s="830"/>
      <c r="N2" s="830"/>
      <c r="O2" s="830"/>
      <c r="P2" s="830"/>
      <c r="Q2" s="830"/>
      <c r="R2" s="830"/>
      <c r="S2" s="830"/>
      <c r="T2" s="830"/>
      <c r="U2" s="830"/>
      <c r="V2" s="830"/>
      <c r="W2" s="830"/>
      <c r="X2" s="830"/>
      <c r="Y2" s="830"/>
      <c r="Z2" s="742"/>
      <c r="AA2" s="832" t="s">
        <v>503</v>
      </c>
      <c r="AD2" s="744"/>
      <c r="AF2" s="745"/>
    </row>
    <row r="3" spans="1:35" s="740" customFormat="1" ht="15" customHeight="1">
      <c r="A3" s="746"/>
      <c r="B3" s="747"/>
      <c r="C3" s="748"/>
      <c r="D3" s="749"/>
      <c r="E3" s="749"/>
      <c r="F3" s="748"/>
      <c r="G3" s="748"/>
      <c r="H3" s="748"/>
      <c r="I3" s="748"/>
      <c r="J3" s="748"/>
      <c r="K3" s="748"/>
      <c r="L3" s="748"/>
      <c r="M3" s="748"/>
      <c r="N3" s="750"/>
      <c r="Y3" s="751"/>
      <c r="Z3" s="752"/>
      <c r="AA3" s="753"/>
    </row>
    <row r="4" spans="1:35" ht="15">
      <c r="A4" s="746"/>
      <c r="Y4" s="1651">
        <v>50</v>
      </c>
      <c r="Z4" s="1651"/>
      <c r="AA4" s="1651"/>
    </row>
    <row r="5" spans="1:35" s="756" customFormat="1" ht="15.75">
      <c r="A5" s="754" t="s">
        <v>504</v>
      </c>
      <c r="B5" s="755"/>
      <c r="C5" s="755"/>
      <c r="D5" s="755"/>
      <c r="E5" s="755"/>
      <c r="F5" s="755"/>
      <c r="G5" s="755"/>
      <c r="H5" s="755"/>
      <c r="I5" s="755"/>
      <c r="J5" s="755"/>
      <c r="Y5" s="1306"/>
      <c r="Z5" s="1307" t="s">
        <v>424</v>
      </c>
      <c r="AA5" s="1308">
        <v>44907</v>
      </c>
      <c r="AE5" s="1309"/>
      <c r="AF5" s="1309"/>
      <c r="AG5" s="1309"/>
      <c r="AH5" s="1309"/>
      <c r="AI5" s="1309"/>
    </row>
    <row r="6" spans="1:35">
      <c r="Y6" s="1306"/>
      <c r="Z6" s="1310" t="s">
        <v>425</v>
      </c>
      <c r="AA6" s="1311">
        <v>44913</v>
      </c>
      <c r="AE6" s="740"/>
      <c r="AF6" s="740"/>
      <c r="AG6" s="740"/>
      <c r="AH6" s="740"/>
      <c r="AI6" s="740"/>
    </row>
    <row r="7" spans="1:35" s="757" customFormat="1" ht="15.75">
      <c r="A7" s="1652" t="s">
        <v>426</v>
      </c>
      <c r="B7" s="1652"/>
      <c r="C7" s="1652"/>
      <c r="D7" s="1652"/>
      <c r="E7" s="1652"/>
      <c r="F7" s="1652"/>
      <c r="G7" s="1652"/>
      <c r="H7" s="1652"/>
      <c r="I7" s="1652"/>
      <c r="J7" s="1652"/>
      <c r="K7" s="1652"/>
      <c r="L7" s="1652"/>
      <c r="M7" s="1652"/>
      <c r="N7" s="1652"/>
      <c r="O7" s="1652"/>
      <c r="P7" s="1652"/>
      <c r="Q7" s="1652"/>
      <c r="R7" s="1652"/>
      <c r="S7" s="1652"/>
      <c r="T7" s="1652"/>
      <c r="U7" s="1652"/>
      <c r="V7" s="1652"/>
      <c r="W7" s="1652"/>
      <c r="X7" s="1652"/>
      <c r="Y7" s="1652"/>
      <c r="Z7" s="1652"/>
      <c r="AA7" s="1583"/>
      <c r="AB7" s="1312"/>
      <c r="AC7" s="1312"/>
      <c r="AD7" s="1312"/>
      <c r="AE7" s="740"/>
      <c r="AF7" s="740"/>
      <c r="AG7" s="740"/>
      <c r="AH7" s="740"/>
      <c r="AI7" s="740"/>
    </row>
    <row r="8" spans="1:35" s="757" customFormat="1" ht="15.75">
      <c r="A8" s="1652" t="s">
        <v>427</v>
      </c>
      <c r="B8" s="1652"/>
      <c r="C8" s="1652"/>
      <c r="D8" s="1652"/>
      <c r="E8" s="1652"/>
      <c r="F8" s="1652"/>
      <c r="G8" s="1652"/>
      <c r="H8" s="1652"/>
      <c r="I8" s="1652"/>
      <c r="J8" s="1652"/>
      <c r="K8" s="1652"/>
      <c r="L8" s="1652"/>
      <c r="M8" s="1652"/>
      <c r="N8" s="1652"/>
      <c r="O8" s="1652"/>
      <c r="P8" s="1652"/>
      <c r="Q8" s="1652"/>
      <c r="R8" s="1652"/>
      <c r="S8" s="1652"/>
      <c r="T8" s="1652"/>
      <c r="U8" s="1652"/>
      <c r="V8" s="1652"/>
      <c r="W8" s="1652"/>
      <c r="X8" s="1652"/>
      <c r="Y8" s="1652"/>
      <c r="Z8" s="1652"/>
      <c r="AA8" s="1583"/>
      <c r="AB8" s="1312"/>
      <c r="AC8" s="1312"/>
      <c r="AD8" s="1312"/>
      <c r="AE8" s="740"/>
      <c r="AF8" s="740"/>
      <c r="AG8" s="740"/>
      <c r="AH8" s="740"/>
      <c r="AI8" s="740"/>
    </row>
    <row r="9" spans="1:35" s="757" customFormat="1" ht="13.5" thickBot="1">
      <c r="A9" s="1313"/>
      <c r="B9" s="1313"/>
      <c r="C9" s="1314"/>
      <c r="D9" s="1314"/>
      <c r="E9" s="1314"/>
      <c r="F9" s="1314"/>
      <c r="G9" s="1314"/>
      <c r="H9" s="1315"/>
      <c r="I9" s="1314"/>
      <c r="J9" s="1314"/>
      <c r="K9" s="1314"/>
      <c r="L9" s="1314"/>
      <c r="M9" s="1314"/>
      <c r="N9" s="1314"/>
      <c r="O9" s="1314"/>
      <c r="P9" s="1314"/>
      <c r="Q9" s="1314"/>
      <c r="R9" s="1314"/>
      <c r="S9" s="1314"/>
      <c r="T9" s="1314"/>
      <c r="U9" s="1314"/>
      <c r="V9" s="1314"/>
      <c r="W9" s="1314"/>
      <c r="X9" s="1314"/>
      <c r="Y9" s="1314"/>
      <c r="Z9" s="1313"/>
      <c r="AA9" s="1313"/>
      <c r="AB9" s="1312"/>
      <c r="AC9" s="1312"/>
      <c r="AD9" s="1312"/>
      <c r="AE9" s="740"/>
      <c r="AF9" s="740"/>
      <c r="AG9" s="740"/>
      <c r="AH9" s="740"/>
      <c r="AI9" s="740"/>
    </row>
    <row r="10" spans="1:35" s="757" customFormat="1" ht="13.5" thickBot="1">
      <c r="A10" s="1316" t="s">
        <v>310</v>
      </c>
      <c r="B10" s="1313"/>
      <c r="C10" s="1653" t="s">
        <v>363</v>
      </c>
      <c r="D10" s="1654"/>
      <c r="E10" s="1654"/>
      <c r="F10" s="1654"/>
      <c r="G10" s="1654"/>
      <c r="H10" s="1655"/>
      <c r="I10" s="1314"/>
      <c r="J10" s="1653" t="s">
        <v>364</v>
      </c>
      <c r="K10" s="1654"/>
      <c r="L10" s="1654"/>
      <c r="M10" s="1654"/>
      <c r="N10" s="1654"/>
      <c r="O10" s="1655"/>
      <c r="P10" s="1314"/>
      <c r="Q10" s="1653" t="s">
        <v>365</v>
      </c>
      <c r="R10" s="1654"/>
      <c r="S10" s="1654"/>
      <c r="T10" s="1654"/>
      <c r="U10" s="1654"/>
      <c r="V10" s="1655"/>
      <c r="W10" s="1314"/>
      <c r="X10" s="1656" t="s">
        <v>366</v>
      </c>
      <c r="Y10" s="1657"/>
      <c r="Z10" s="1657"/>
      <c r="AA10" s="1658"/>
      <c r="AB10" s="1312"/>
      <c r="AC10" s="1312"/>
      <c r="AD10" s="1312"/>
      <c r="AE10" s="740"/>
      <c r="AF10" s="740"/>
      <c r="AG10" s="740"/>
      <c r="AH10" s="740"/>
      <c r="AI10" s="740"/>
    </row>
    <row r="11" spans="1:35" s="757" customFormat="1" ht="12" customHeight="1">
      <c r="A11" s="1313"/>
      <c r="B11" s="1313"/>
      <c r="C11" s="1659" t="s">
        <v>311</v>
      </c>
      <c r="D11" s="1659" t="s">
        <v>312</v>
      </c>
      <c r="E11" s="1659" t="s">
        <v>313</v>
      </c>
      <c r="F11" s="1659" t="s">
        <v>314</v>
      </c>
      <c r="G11" s="1317" t="s">
        <v>358</v>
      </c>
      <c r="H11" s="1318"/>
      <c r="I11" s="1314"/>
      <c r="J11" s="1659" t="s">
        <v>315</v>
      </c>
      <c r="K11" s="1659" t="s">
        <v>316</v>
      </c>
      <c r="L11" s="1659" t="s">
        <v>317</v>
      </c>
      <c r="M11" s="1659" t="s">
        <v>314</v>
      </c>
      <c r="N11" s="1317" t="s">
        <v>358</v>
      </c>
      <c r="O11" s="1317"/>
      <c r="P11" s="1314"/>
      <c r="Q11" s="1659" t="s">
        <v>311</v>
      </c>
      <c r="R11" s="1659" t="s">
        <v>312</v>
      </c>
      <c r="S11" s="1659" t="s">
        <v>313</v>
      </c>
      <c r="T11" s="1659" t="s">
        <v>314</v>
      </c>
      <c r="U11" s="1317" t="s">
        <v>358</v>
      </c>
      <c r="V11" s="1318"/>
      <c r="W11" s="1314"/>
      <c r="X11" s="1661" t="s">
        <v>318</v>
      </c>
      <c r="Y11" s="1319" t="s">
        <v>319</v>
      </c>
      <c r="Z11" s="1317" t="s">
        <v>358</v>
      </c>
      <c r="AA11" s="1317"/>
      <c r="AB11" s="1312"/>
      <c r="AC11" s="1312"/>
      <c r="AD11" s="1312"/>
      <c r="AE11" s="740"/>
      <c r="AF11" s="740"/>
      <c r="AG11" s="740"/>
      <c r="AH11" s="740"/>
      <c r="AI11" s="740"/>
    </row>
    <row r="12" spans="1:35" s="757" customFormat="1" ht="12" customHeight="1" thickBot="1">
      <c r="A12" s="1320" t="s">
        <v>359</v>
      </c>
      <c r="B12" s="1313"/>
      <c r="C12" s="1660"/>
      <c r="D12" s="1660"/>
      <c r="E12" s="1660"/>
      <c r="F12" s="1660"/>
      <c r="G12" s="1321" t="s">
        <v>360</v>
      </c>
      <c r="H12" s="1322" t="s">
        <v>320</v>
      </c>
      <c r="I12" s="1323"/>
      <c r="J12" s="1660"/>
      <c r="K12" s="1660"/>
      <c r="L12" s="1660"/>
      <c r="M12" s="1660"/>
      <c r="N12" s="1321" t="s">
        <v>360</v>
      </c>
      <c r="O12" s="1322" t="s">
        <v>320</v>
      </c>
      <c r="P12" s="1313"/>
      <c r="Q12" s="1660"/>
      <c r="R12" s="1660"/>
      <c r="S12" s="1660"/>
      <c r="T12" s="1660"/>
      <c r="U12" s="1321" t="s">
        <v>360</v>
      </c>
      <c r="V12" s="1322" t="s">
        <v>320</v>
      </c>
      <c r="W12" s="1313"/>
      <c r="X12" s="1662"/>
      <c r="Y12" s="1324" t="s">
        <v>321</v>
      </c>
      <c r="Z12" s="1321" t="s">
        <v>360</v>
      </c>
      <c r="AA12" s="1321" t="s">
        <v>320</v>
      </c>
      <c r="AB12" s="1312"/>
      <c r="AC12" s="1312"/>
      <c r="AD12" s="1312"/>
      <c r="AE12" s="1312"/>
    </row>
    <row r="13" spans="1:35" s="757" customFormat="1" ht="15.75" thickBot="1">
      <c r="A13" s="1325" t="s">
        <v>361</v>
      </c>
      <c r="B13" s="1313"/>
      <c r="C13" s="1326">
        <v>515.77700000000004</v>
      </c>
      <c r="D13" s="1327">
        <v>508.55500000000001</v>
      </c>
      <c r="E13" s="1328"/>
      <c r="F13" s="1329">
        <v>507.92399999999998</v>
      </c>
      <c r="G13" s="758">
        <v>-1.9340000000000259</v>
      </c>
      <c r="H13" s="759">
        <v>-3.7932130122505514E-3</v>
      </c>
      <c r="I13" s="1323"/>
      <c r="J13" s="1326">
        <v>405.58</v>
      </c>
      <c r="K13" s="1327">
        <v>521.08000000000004</v>
      </c>
      <c r="L13" s="1328">
        <v>534.56500000000005</v>
      </c>
      <c r="M13" s="1329">
        <v>527.01099999999997</v>
      </c>
      <c r="N13" s="758">
        <v>27.259999999999991</v>
      </c>
      <c r="O13" s="759">
        <v>5.4547164487914968E-2</v>
      </c>
      <c r="P13" s="1313"/>
      <c r="Q13" s="1326">
        <v>520.726</v>
      </c>
      <c r="R13" s="1327">
        <v>518.01599999999996</v>
      </c>
      <c r="S13" s="1328"/>
      <c r="T13" s="1329">
        <v>506.88900000000001</v>
      </c>
      <c r="U13" s="758">
        <v>-0.87899999999996226</v>
      </c>
      <c r="V13" s="759">
        <v>-1.7311055442642553E-3</v>
      </c>
      <c r="W13" s="1313"/>
      <c r="X13" s="1330">
        <v>510.07089999999999</v>
      </c>
      <c r="Y13" s="790">
        <v>229.34842625899279</v>
      </c>
      <c r="Z13" s="758">
        <v>2.0763000000000034</v>
      </c>
      <c r="AA13" s="759">
        <v>4.0872481715357178E-3</v>
      </c>
      <c r="AB13" s="1312"/>
      <c r="AC13" s="1312"/>
      <c r="AD13" s="1312"/>
      <c r="AE13" s="1312"/>
      <c r="AF13" s="760"/>
    </row>
    <row r="14" spans="1:35" s="757" customFormat="1" ht="2.1" customHeight="1">
      <c r="A14" s="1331"/>
      <c r="B14" s="1313"/>
      <c r="C14" s="1331"/>
      <c r="D14" s="1332"/>
      <c r="E14" s="1332"/>
      <c r="F14" s="1332"/>
      <c r="G14" s="1332"/>
      <c r="H14" s="761"/>
      <c r="I14" s="1332"/>
      <c r="J14" s="1332"/>
      <c r="K14" s="1332"/>
      <c r="L14" s="1332"/>
      <c r="M14" s="1332"/>
      <c r="N14" s="1332"/>
      <c r="O14" s="762"/>
      <c r="P14" s="1313"/>
      <c r="Q14" s="1331"/>
      <c r="R14" s="1332"/>
      <c r="S14" s="1332"/>
      <c r="T14" s="1332"/>
      <c r="U14" s="1332"/>
      <c r="V14" s="761"/>
      <c r="W14" s="1313"/>
      <c r="X14" s="1333"/>
      <c r="Y14" s="1334"/>
      <c r="Z14" s="1331"/>
      <c r="AA14" s="1331"/>
      <c r="AB14" s="1312"/>
      <c r="AC14" s="1312"/>
      <c r="AD14" s="1312"/>
      <c r="AE14" s="1312"/>
    </row>
    <row r="15" spans="1:35" s="757" customFormat="1" ht="2.85" customHeight="1">
      <c r="A15" s="1335"/>
      <c r="B15" s="1313"/>
      <c r="C15" s="1335"/>
      <c r="D15" s="1335"/>
      <c r="E15" s="1335"/>
      <c r="F15" s="1335"/>
      <c r="G15" s="763"/>
      <c r="H15" s="764"/>
      <c r="I15" s="1335"/>
      <c r="J15" s="1335"/>
      <c r="K15" s="1335"/>
      <c r="L15" s="1335"/>
      <c r="M15" s="1335"/>
      <c r="N15" s="1335"/>
      <c r="O15" s="765"/>
      <c r="P15" s="1335"/>
      <c r="Q15" s="1335"/>
      <c r="R15" s="1335"/>
      <c r="S15" s="1335"/>
      <c r="T15" s="1335"/>
      <c r="U15" s="763"/>
      <c r="V15" s="764"/>
      <c r="W15" s="1335"/>
      <c r="X15" s="1335"/>
      <c r="Y15" s="1335"/>
      <c r="Z15" s="1336"/>
      <c r="AA15" s="1336"/>
      <c r="AB15" s="1312"/>
      <c r="AC15" s="1312"/>
      <c r="AD15" s="1312"/>
      <c r="AE15" s="1312"/>
    </row>
    <row r="16" spans="1:35" s="757" customFormat="1" ht="13.5" thickBot="1">
      <c r="A16" s="1335"/>
      <c r="B16" s="1313"/>
      <c r="C16" s="1584" t="s">
        <v>322</v>
      </c>
      <c r="D16" s="1584" t="s">
        <v>323</v>
      </c>
      <c r="E16" s="1584" t="s">
        <v>324</v>
      </c>
      <c r="F16" s="1584" t="s">
        <v>325</v>
      </c>
      <c r="G16" s="1584"/>
      <c r="H16" s="766"/>
      <c r="I16" s="1314"/>
      <c r="J16" s="1584" t="s">
        <v>322</v>
      </c>
      <c r="K16" s="1584" t="s">
        <v>323</v>
      </c>
      <c r="L16" s="1584" t="s">
        <v>324</v>
      </c>
      <c r="M16" s="1584" t="s">
        <v>325</v>
      </c>
      <c r="N16" s="1337"/>
      <c r="O16" s="767"/>
      <c r="P16" s="1314"/>
      <c r="Q16" s="1584" t="s">
        <v>322</v>
      </c>
      <c r="R16" s="1584" t="s">
        <v>323</v>
      </c>
      <c r="S16" s="1584" t="s">
        <v>324</v>
      </c>
      <c r="T16" s="1584" t="s">
        <v>325</v>
      </c>
      <c r="U16" s="1584"/>
      <c r="V16" s="766"/>
      <c r="W16" s="1313"/>
      <c r="X16" s="1585" t="s">
        <v>318</v>
      </c>
      <c r="Y16" s="1314"/>
      <c r="Z16" s="1336"/>
      <c r="AA16" s="1336"/>
      <c r="AB16" s="1312"/>
      <c r="AC16" s="1312"/>
      <c r="AD16" s="1312"/>
      <c r="AE16" s="1312"/>
    </row>
    <row r="17" spans="1:31" s="757" customFormat="1">
      <c r="A17" s="1338" t="s">
        <v>326</v>
      </c>
      <c r="B17" s="1313"/>
      <c r="C17" s="1339">
        <v>505.29880000000003</v>
      </c>
      <c r="D17" s="1340">
        <v>471.14879999999999</v>
      </c>
      <c r="E17" s="1340" t="s">
        <v>374</v>
      </c>
      <c r="F17" s="1341">
        <v>501.19159999999999</v>
      </c>
      <c r="G17" s="768">
        <v>3.9723000000000184</v>
      </c>
      <c r="H17" s="769">
        <v>7.9890301925127361E-3</v>
      </c>
      <c r="I17" s="1342"/>
      <c r="J17" s="1339" t="s">
        <v>374</v>
      </c>
      <c r="K17" s="1340" t="s">
        <v>374</v>
      </c>
      <c r="L17" s="1340" t="s">
        <v>374</v>
      </c>
      <c r="M17" s="1341" t="s">
        <v>374</v>
      </c>
      <c r="N17" s="768"/>
      <c r="O17" s="769"/>
      <c r="P17" s="1313"/>
      <c r="Q17" s="1339" t="s">
        <v>374</v>
      </c>
      <c r="R17" s="1340" t="s">
        <v>374</v>
      </c>
      <c r="S17" s="1340" t="s">
        <v>374</v>
      </c>
      <c r="T17" s="1341" t="s">
        <v>374</v>
      </c>
      <c r="U17" s="768" t="s">
        <v>374</v>
      </c>
      <c r="V17" s="770" t="s">
        <v>374</v>
      </c>
      <c r="W17" s="1313"/>
      <c r="X17" s="1343">
        <v>501.19159999999999</v>
      </c>
      <c r="Y17" s="1344"/>
      <c r="Z17" s="771">
        <v>3.9723000000000184</v>
      </c>
      <c r="AA17" s="770">
        <v>7.9890301925127361E-3</v>
      </c>
      <c r="AB17" s="1345"/>
      <c r="AC17" s="1345"/>
      <c r="AD17" s="1345"/>
      <c r="AE17" s="1345"/>
    </row>
    <row r="18" spans="1:31" s="757" customFormat="1">
      <c r="A18" s="1346" t="s">
        <v>327</v>
      </c>
      <c r="B18" s="1313"/>
      <c r="C18" s="1347" t="s">
        <v>374</v>
      </c>
      <c r="D18" s="1348" t="s">
        <v>374</v>
      </c>
      <c r="E18" s="1348" t="s">
        <v>374</v>
      </c>
      <c r="F18" s="1349" t="s">
        <v>374</v>
      </c>
      <c r="G18" s="772"/>
      <c r="H18" s="773" t="s">
        <v>374</v>
      </c>
      <c r="I18" s="1342"/>
      <c r="J18" s="1347" t="s">
        <v>374</v>
      </c>
      <c r="K18" s="1348" t="s">
        <v>374</v>
      </c>
      <c r="L18" s="1348" t="s">
        <v>374</v>
      </c>
      <c r="M18" s="1349" t="s">
        <v>374</v>
      </c>
      <c r="N18" s="772" t="s">
        <v>374</v>
      </c>
      <c r="O18" s="774" t="s">
        <v>374</v>
      </c>
      <c r="P18" s="1313"/>
      <c r="Q18" s="1347" t="s">
        <v>374</v>
      </c>
      <c r="R18" s="1348" t="s">
        <v>374</v>
      </c>
      <c r="S18" s="1348" t="s">
        <v>374</v>
      </c>
      <c r="T18" s="1349" t="s">
        <v>374</v>
      </c>
      <c r="U18" s="772" t="s">
        <v>374</v>
      </c>
      <c r="V18" s="774" t="s">
        <v>374</v>
      </c>
      <c r="W18" s="1313"/>
      <c r="X18" s="1350" t="s">
        <v>374</v>
      </c>
      <c r="Y18" s="1332"/>
      <c r="Z18" s="775" t="s">
        <v>374</v>
      </c>
      <c r="AA18" s="774" t="s">
        <v>374</v>
      </c>
      <c r="AB18" s="1345"/>
      <c r="AC18" s="1345"/>
      <c r="AD18" s="1345"/>
      <c r="AE18" s="1345"/>
    </row>
    <row r="19" spans="1:31" s="757" customFormat="1">
      <c r="A19" s="1346" t="s">
        <v>328</v>
      </c>
      <c r="B19" s="1313"/>
      <c r="C19" s="1347">
        <v>440.28710000000001</v>
      </c>
      <c r="D19" s="1348">
        <v>447.5643</v>
      </c>
      <c r="E19" s="1348">
        <v>444.39620000000002</v>
      </c>
      <c r="F19" s="1349">
        <v>444.76690000000002</v>
      </c>
      <c r="G19" s="772">
        <v>-0.32810000000000628</v>
      </c>
      <c r="H19" s="773">
        <v>-7.3714600253882434E-4</v>
      </c>
      <c r="I19" s="1342"/>
      <c r="J19" s="1347" t="s">
        <v>374</v>
      </c>
      <c r="K19" s="1348" t="s">
        <v>374</v>
      </c>
      <c r="L19" s="1348" t="s">
        <v>374</v>
      </c>
      <c r="M19" s="1349" t="s">
        <v>374</v>
      </c>
      <c r="N19" s="772" t="s">
        <v>374</v>
      </c>
      <c r="O19" s="774" t="s">
        <v>374</v>
      </c>
      <c r="P19" s="1313"/>
      <c r="Q19" s="1347" t="s">
        <v>374</v>
      </c>
      <c r="R19" s="1348" t="s">
        <v>332</v>
      </c>
      <c r="S19" s="1348" t="s">
        <v>332</v>
      </c>
      <c r="T19" s="1349" t="s">
        <v>332</v>
      </c>
      <c r="U19" s="772" t="s">
        <v>374</v>
      </c>
      <c r="V19" s="774" t="s">
        <v>374</v>
      </c>
      <c r="W19" s="1313"/>
      <c r="X19" s="1350" t="s">
        <v>332</v>
      </c>
      <c r="Y19" s="1332"/>
      <c r="Z19" s="775" t="s">
        <v>374</v>
      </c>
      <c r="AA19" s="774" t="s">
        <v>374</v>
      </c>
      <c r="AB19" s="1345"/>
      <c r="AC19" s="1345"/>
      <c r="AD19" s="1345"/>
      <c r="AE19" s="1345"/>
    </row>
    <row r="20" spans="1:31" s="757" customFormat="1">
      <c r="A20" s="1346" t="s">
        <v>329</v>
      </c>
      <c r="B20" s="1313"/>
      <c r="C20" s="1347" t="s">
        <v>374</v>
      </c>
      <c r="D20" s="1348">
        <v>474.8254</v>
      </c>
      <c r="E20" s="1348">
        <v>464.64240000000001</v>
      </c>
      <c r="F20" s="1349">
        <v>468.41919999999999</v>
      </c>
      <c r="G20" s="772">
        <v>3.0749999999999886</v>
      </c>
      <c r="H20" s="773">
        <v>6.6080118759404005E-3</v>
      </c>
      <c r="I20" s="1342"/>
      <c r="J20" s="1347" t="s">
        <v>374</v>
      </c>
      <c r="K20" s="1348" t="s">
        <v>374</v>
      </c>
      <c r="L20" s="1348" t="s">
        <v>374</v>
      </c>
      <c r="M20" s="1349" t="s">
        <v>374</v>
      </c>
      <c r="N20" s="772" t="s">
        <v>374</v>
      </c>
      <c r="O20" s="774" t="s">
        <v>374</v>
      </c>
      <c r="P20" s="1313"/>
      <c r="Q20" s="1347" t="s">
        <v>374</v>
      </c>
      <c r="R20" s="1348">
        <v>491.0292</v>
      </c>
      <c r="S20" s="1348">
        <v>507.9008</v>
      </c>
      <c r="T20" s="1349">
        <v>503.76569999999998</v>
      </c>
      <c r="U20" s="772">
        <v>-1.3007000000000062</v>
      </c>
      <c r="V20" s="774">
        <v>-2.5753049500025771E-3</v>
      </c>
      <c r="W20" s="1313"/>
      <c r="X20" s="1351">
        <v>492.78300000000002</v>
      </c>
      <c r="Y20" s="1313"/>
      <c r="Z20" s="775">
        <v>5.8800000000019281E-2</v>
      </c>
      <c r="AA20" s="774">
        <v>1.1933653756002194E-4</v>
      </c>
      <c r="AB20" s="1345"/>
      <c r="AC20" s="1345"/>
      <c r="AD20" s="1345"/>
      <c r="AE20" s="1345"/>
    </row>
    <row r="21" spans="1:31" s="757" customFormat="1">
      <c r="A21" s="1346" t="s">
        <v>330</v>
      </c>
      <c r="B21" s="1313"/>
      <c r="C21" s="1347">
        <v>509.61680000000001</v>
      </c>
      <c r="D21" s="1348">
        <v>523.79240000000004</v>
      </c>
      <c r="E21" s="1348" t="s">
        <v>374</v>
      </c>
      <c r="F21" s="1349">
        <v>516.43859999999995</v>
      </c>
      <c r="G21" s="772">
        <v>2.1746999999999161</v>
      </c>
      <c r="H21" s="773">
        <v>4.2287627033512631E-3</v>
      </c>
      <c r="I21" s="1342"/>
      <c r="J21" s="1347" t="s">
        <v>374</v>
      </c>
      <c r="K21" s="1348" t="s">
        <v>374</v>
      </c>
      <c r="L21" s="1348" t="s">
        <v>374</v>
      </c>
      <c r="M21" s="1349" t="s">
        <v>374</v>
      </c>
      <c r="N21" s="772" t="s">
        <v>374</v>
      </c>
      <c r="O21" s="774" t="s">
        <v>374</v>
      </c>
      <c r="P21" s="1313"/>
      <c r="Q21" s="1347" t="s">
        <v>374</v>
      </c>
      <c r="R21" s="1348" t="s">
        <v>374</v>
      </c>
      <c r="S21" s="1348" t="s">
        <v>374</v>
      </c>
      <c r="T21" s="1349" t="s">
        <v>374</v>
      </c>
      <c r="U21" s="772" t="s">
        <v>374</v>
      </c>
      <c r="V21" s="774" t="s">
        <v>374</v>
      </c>
      <c r="W21" s="1313"/>
      <c r="X21" s="1351">
        <v>516.43859999999995</v>
      </c>
      <c r="Y21" s="1332"/>
      <c r="Z21" s="775">
        <v>2.1746999999999161</v>
      </c>
      <c r="AA21" s="774">
        <v>4.2287627033512631E-3</v>
      </c>
      <c r="AB21" s="1345"/>
      <c r="AC21" s="1345"/>
      <c r="AD21" s="1345"/>
      <c r="AE21" s="1345"/>
    </row>
    <row r="22" spans="1:31" s="757" customFormat="1">
      <c r="A22" s="1346" t="s">
        <v>331</v>
      </c>
      <c r="B22" s="1313"/>
      <c r="C22" s="1347" t="s">
        <v>374</v>
      </c>
      <c r="D22" s="1348" t="s">
        <v>332</v>
      </c>
      <c r="E22" s="1348" t="s">
        <v>374</v>
      </c>
      <c r="F22" s="1349" t="s">
        <v>332</v>
      </c>
      <c r="G22" s="786" t="s">
        <v>374</v>
      </c>
      <c r="H22" s="787" t="s">
        <v>374</v>
      </c>
      <c r="I22" s="1342"/>
      <c r="J22" s="1347" t="s">
        <v>374</v>
      </c>
      <c r="K22" s="1348" t="s">
        <v>374</v>
      </c>
      <c r="L22" s="1348" t="s">
        <v>374</v>
      </c>
      <c r="M22" s="1349" t="s">
        <v>374</v>
      </c>
      <c r="N22" s="772" t="s">
        <v>374</v>
      </c>
      <c r="O22" s="774" t="s">
        <v>374</v>
      </c>
      <c r="P22" s="1313"/>
      <c r="Q22" s="1347" t="s">
        <v>374</v>
      </c>
      <c r="R22" s="1348" t="s">
        <v>374</v>
      </c>
      <c r="S22" s="1348" t="s">
        <v>374</v>
      </c>
      <c r="T22" s="1349" t="s">
        <v>374</v>
      </c>
      <c r="U22" s="772" t="s">
        <v>374</v>
      </c>
      <c r="V22" s="774" t="s">
        <v>374</v>
      </c>
      <c r="W22" s="1313"/>
      <c r="X22" s="1351" t="s">
        <v>332</v>
      </c>
      <c r="Y22" s="1332"/>
      <c r="Z22" s="775"/>
      <c r="AA22" s="774"/>
      <c r="AB22" s="1345"/>
      <c r="AC22" s="1345"/>
      <c r="AD22" s="1345"/>
      <c r="AE22" s="1345"/>
    </row>
    <row r="23" spans="1:31" s="757" customFormat="1">
      <c r="A23" s="1346" t="s">
        <v>333</v>
      </c>
      <c r="B23" s="1313"/>
      <c r="C23" s="1352" t="s">
        <v>374</v>
      </c>
      <c r="D23" s="1353" t="s">
        <v>374</v>
      </c>
      <c r="E23" s="1353" t="s">
        <v>374</v>
      </c>
      <c r="F23" s="1354" t="s">
        <v>374</v>
      </c>
      <c r="G23" s="772"/>
      <c r="H23" s="773"/>
      <c r="I23" s="1355"/>
      <c r="J23" s="1352">
        <v>506.226</v>
      </c>
      <c r="K23" s="1353">
        <v>518.9479</v>
      </c>
      <c r="L23" s="1353">
        <v>537.50959999999998</v>
      </c>
      <c r="M23" s="1354">
        <v>527.34550000000002</v>
      </c>
      <c r="N23" s="772">
        <v>33.175200000000018</v>
      </c>
      <c r="O23" s="774">
        <v>6.7133132039703725E-2</v>
      </c>
      <c r="P23" s="1313"/>
      <c r="Q23" s="1352" t="s">
        <v>374</v>
      </c>
      <c r="R23" s="1353" t="s">
        <v>374</v>
      </c>
      <c r="S23" s="1353" t="s">
        <v>374</v>
      </c>
      <c r="T23" s="1354" t="s">
        <v>374</v>
      </c>
      <c r="U23" s="772" t="s">
        <v>374</v>
      </c>
      <c r="V23" s="774" t="s">
        <v>374</v>
      </c>
      <c r="W23" s="1313"/>
      <c r="X23" s="1351">
        <v>527.34550000000002</v>
      </c>
      <c r="Y23" s="1344"/>
      <c r="Z23" s="775">
        <v>33.175200000000018</v>
      </c>
      <c r="AA23" s="774">
        <v>6.7133132039703725E-2</v>
      </c>
      <c r="AB23" s="1345"/>
      <c r="AC23" s="1345"/>
      <c r="AD23" s="1345"/>
      <c r="AE23" s="1345"/>
    </row>
    <row r="24" spans="1:31" s="757" customFormat="1">
      <c r="A24" s="1346" t="s">
        <v>334</v>
      </c>
      <c r="B24" s="1313"/>
      <c r="C24" s="1347" t="s">
        <v>374</v>
      </c>
      <c r="D24" s="1348">
        <v>393.04480000000001</v>
      </c>
      <c r="E24" s="1348">
        <v>459.73140000000001</v>
      </c>
      <c r="F24" s="1349">
        <v>439.19130000000001</v>
      </c>
      <c r="G24" s="772">
        <v>0</v>
      </c>
      <c r="H24" s="773">
        <v>0</v>
      </c>
      <c r="I24" s="1342"/>
      <c r="J24" s="1347" t="s">
        <v>374</v>
      </c>
      <c r="K24" s="1348" t="s">
        <v>374</v>
      </c>
      <c r="L24" s="1348" t="s">
        <v>374</v>
      </c>
      <c r="M24" s="1349" t="s">
        <v>374</v>
      </c>
      <c r="N24" s="772" t="s">
        <v>374</v>
      </c>
      <c r="O24" s="774" t="s">
        <v>374</v>
      </c>
      <c r="P24" s="1313"/>
      <c r="Q24" s="1347" t="s">
        <v>374</v>
      </c>
      <c r="R24" s="1348" t="s">
        <v>374</v>
      </c>
      <c r="S24" s="1348">
        <v>461.5258</v>
      </c>
      <c r="T24" s="1349">
        <v>461.52319999999997</v>
      </c>
      <c r="U24" s="772">
        <v>2.6811999999999898</v>
      </c>
      <c r="V24" s="774">
        <v>5.8434057911000981E-3</v>
      </c>
      <c r="W24" s="1313"/>
      <c r="X24" s="1351">
        <v>450.87259999999998</v>
      </c>
      <c r="Y24" s="1344"/>
      <c r="Z24" s="775">
        <v>1.402499999999975</v>
      </c>
      <c r="AA24" s="774">
        <v>3.1203410415954203E-3</v>
      </c>
      <c r="AB24" s="1345"/>
      <c r="AC24" s="1345"/>
      <c r="AD24" s="1345"/>
      <c r="AE24" s="1345"/>
    </row>
    <row r="25" spans="1:31" s="757" customFormat="1">
      <c r="A25" s="1346" t="s">
        <v>335</v>
      </c>
      <c r="B25" s="1313"/>
      <c r="C25" s="1347">
        <v>524.71460000000002</v>
      </c>
      <c r="D25" s="1348">
        <v>533.31579999999997</v>
      </c>
      <c r="E25" s="1348" t="s">
        <v>374</v>
      </c>
      <c r="F25" s="1349">
        <v>527.93029999999999</v>
      </c>
      <c r="G25" s="772">
        <v>-1.8691000000000031</v>
      </c>
      <c r="H25" s="773">
        <v>-3.5279390652386278E-3</v>
      </c>
      <c r="I25" s="1342"/>
      <c r="J25" s="1347" t="s">
        <v>374</v>
      </c>
      <c r="K25" s="1348" t="s">
        <v>374</v>
      </c>
      <c r="L25" s="1348" t="s">
        <v>374</v>
      </c>
      <c r="M25" s="1349" t="s">
        <v>374</v>
      </c>
      <c r="N25" s="772" t="s">
        <v>374</v>
      </c>
      <c r="O25" s="774" t="s">
        <v>374</v>
      </c>
      <c r="P25" s="1313"/>
      <c r="Q25" s="1347">
        <v>521.33749999999998</v>
      </c>
      <c r="R25" s="1348">
        <v>530.15239999999994</v>
      </c>
      <c r="S25" s="1348">
        <v>461.5258</v>
      </c>
      <c r="T25" s="1349">
        <v>526.75400000000002</v>
      </c>
      <c r="U25" s="772">
        <v>-2.3613000000000284</v>
      </c>
      <c r="V25" s="774">
        <v>-4.462732413899273E-3</v>
      </c>
      <c r="W25" s="1313"/>
      <c r="X25" s="1351">
        <v>527.2835</v>
      </c>
      <c r="Y25" s="1344"/>
      <c r="Z25" s="775">
        <v>-2.139699999999948</v>
      </c>
      <c r="AA25" s="774">
        <v>-4.0415682576810941E-3</v>
      </c>
      <c r="AB25" s="1345"/>
      <c r="AC25" s="1345"/>
      <c r="AD25" s="1345"/>
      <c r="AE25" s="1345"/>
    </row>
    <row r="26" spans="1:31" s="757" customFormat="1">
      <c r="A26" s="1346" t="s">
        <v>336</v>
      </c>
      <c r="B26" s="1313"/>
      <c r="C26" s="1352">
        <v>526.35990000000004</v>
      </c>
      <c r="D26" s="1353">
        <v>533.00170000000003</v>
      </c>
      <c r="E26" s="1353">
        <v>528.53150000000005</v>
      </c>
      <c r="F26" s="1354">
        <v>528.50229999999999</v>
      </c>
      <c r="G26" s="772">
        <v>1.411899999999946</v>
      </c>
      <c r="H26" s="773">
        <v>2.6786676441079571E-3</v>
      </c>
      <c r="I26" s="1342"/>
      <c r="J26" s="1352" t="s">
        <v>374</v>
      </c>
      <c r="K26" s="1353">
        <v>537</v>
      </c>
      <c r="L26" s="1353" t="s">
        <v>95</v>
      </c>
      <c r="M26" s="1354">
        <v>525.45600000000002</v>
      </c>
      <c r="N26" s="772">
        <v>-0.25630000000001019</v>
      </c>
      <c r="O26" s="774">
        <v>-4.8752901539494964E-4</v>
      </c>
      <c r="P26" s="1313"/>
      <c r="Q26" s="1352" t="s">
        <v>374</v>
      </c>
      <c r="R26" s="1353" t="s">
        <v>374</v>
      </c>
      <c r="S26" s="1353" t="s">
        <v>374</v>
      </c>
      <c r="T26" s="1354" t="s">
        <v>374</v>
      </c>
      <c r="U26" s="772" t="s">
        <v>374</v>
      </c>
      <c r="V26" s="774" t="s">
        <v>374</v>
      </c>
      <c r="W26" s="1313"/>
      <c r="X26" s="1351">
        <v>528.02790000000005</v>
      </c>
      <c r="Y26" s="1332"/>
      <c r="Z26" s="775">
        <v>1.1521000000000186</v>
      </c>
      <c r="AA26" s="774">
        <v>2.1866633464662222E-3</v>
      </c>
      <c r="AB26" s="1345"/>
      <c r="AC26" s="1345"/>
      <c r="AD26" s="1345"/>
      <c r="AE26" s="1345"/>
    </row>
    <row r="27" spans="1:31" s="757" customFormat="1">
      <c r="A27" s="1346" t="s">
        <v>337</v>
      </c>
      <c r="B27" s="1313"/>
      <c r="C27" s="1352">
        <v>448.40539999999999</v>
      </c>
      <c r="D27" s="1353">
        <v>459.20010000000002</v>
      </c>
      <c r="E27" s="1353" t="s">
        <v>374</v>
      </c>
      <c r="F27" s="1354">
        <v>456.53890000000001</v>
      </c>
      <c r="G27" s="772">
        <v>-24.140199999999993</v>
      </c>
      <c r="H27" s="773">
        <v>-5.0221031037130603E-2</v>
      </c>
      <c r="I27" s="1342"/>
      <c r="J27" s="1352" t="s">
        <v>374</v>
      </c>
      <c r="K27" s="1353" t="s">
        <v>374</v>
      </c>
      <c r="L27" s="1353" t="s">
        <v>374</v>
      </c>
      <c r="M27" s="1354" t="s">
        <v>374</v>
      </c>
      <c r="N27" s="772" t="s">
        <v>374</v>
      </c>
      <c r="O27" s="774" t="s">
        <v>374</v>
      </c>
      <c r="P27" s="1313"/>
      <c r="Q27" s="1352" t="s">
        <v>374</v>
      </c>
      <c r="R27" s="1353" t="s">
        <v>374</v>
      </c>
      <c r="S27" s="1353" t="s">
        <v>374</v>
      </c>
      <c r="T27" s="1354" t="s">
        <v>374</v>
      </c>
      <c r="U27" s="772" t="s">
        <v>374</v>
      </c>
      <c r="V27" s="774" t="s">
        <v>374</v>
      </c>
      <c r="W27" s="1313"/>
      <c r="X27" s="1351">
        <v>456.53890000000001</v>
      </c>
      <c r="Y27" s="1332"/>
      <c r="Z27" s="775">
        <v>-24.140199999999993</v>
      </c>
      <c r="AA27" s="774">
        <v>-5.0221031037130603E-2</v>
      </c>
      <c r="AB27" s="1345"/>
      <c r="AC27" s="1345"/>
      <c r="AD27" s="1345"/>
      <c r="AE27" s="1345"/>
    </row>
    <row r="28" spans="1:31" s="757" customFormat="1">
      <c r="A28" s="1346" t="s">
        <v>338</v>
      </c>
      <c r="B28" s="1313"/>
      <c r="C28" s="1347">
        <v>528.80719999999997</v>
      </c>
      <c r="D28" s="1348">
        <v>455.10489999999999</v>
      </c>
      <c r="E28" s="1348">
        <v>467.03649999999999</v>
      </c>
      <c r="F28" s="1349">
        <v>519.67110000000002</v>
      </c>
      <c r="G28" s="776">
        <v>-11.354799999999955</v>
      </c>
      <c r="H28" s="773">
        <v>-2.1382761179821852E-2</v>
      </c>
      <c r="I28" s="1342"/>
      <c r="J28" s="1347" t="s">
        <v>374</v>
      </c>
      <c r="K28" s="1348" t="s">
        <v>374</v>
      </c>
      <c r="L28" s="1348" t="s">
        <v>374</v>
      </c>
      <c r="M28" s="1349" t="s">
        <v>374</v>
      </c>
      <c r="N28" s="772" t="s">
        <v>374</v>
      </c>
      <c r="O28" s="774" t="s">
        <v>374</v>
      </c>
      <c r="P28" s="1313"/>
      <c r="Q28" s="1347">
        <v>516.79240000000004</v>
      </c>
      <c r="R28" s="1348">
        <v>507.9307</v>
      </c>
      <c r="S28" s="1348">
        <v>539.86630000000002</v>
      </c>
      <c r="T28" s="1349">
        <v>518.09590000000003</v>
      </c>
      <c r="U28" s="772">
        <v>-26.512899999999945</v>
      </c>
      <c r="V28" s="774">
        <v>-4.8682467121353823E-2</v>
      </c>
      <c r="W28" s="1313"/>
      <c r="X28" s="1351">
        <v>519.59220000000005</v>
      </c>
      <c r="Y28" s="1332"/>
      <c r="Z28" s="775">
        <v>-12.114299999999957</v>
      </c>
      <c r="AA28" s="774">
        <v>-2.2783810241176261E-2</v>
      </c>
      <c r="AB28" s="1345"/>
      <c r="AC28" s="1345"/>
      <c r="AD28" s="1345"/>
      <c r="AE28" s="1345"/>
    </row>
    <row r="29" spans="1:31" s="757" customFormat="1">
      <c r="A29" s="1346" t="s">
        <v>339</v>
      </c>
      <c r="B29" s="1313"/>
      <c r="C29" s="1347" t="s">
        <v>374</v>
      </c>
      <c r="D29" s="1348" t="s">
        <v>374</v>
      </c>
      <c r="E29" s="1348" t="s">
        <v>374</v>
      </c>
      <c r="F29" s="1349" t="s">
        <v>374</v>
      </c>
      <c r="G29" s="772">
        <v>0</v>
      </c>
      <c r="H29" s="773">
        <v>0</v>
      </c>
      <c r="I29" s="1342"/>
      <c r="J29" s="1347" t="s">
        <v>374</v>
      </c>
      <c r="K29" s="1348" t="s">
        <v>374</v>
      </c>
      <c r="L29" s="1348" t="s">
        <v>374</v>
      </c>
      <c r="M29" s="1349" t="s">
        <v>374</v>
      </c>
      <c r="N29" s="772" t="s">
        <v>374</v>
      </c>
      <c r="O29" s="774" t="s">
        <v>374</v>
      </c>
      <c r="P29" s="1313"/>
      <c r="Q29" s="1347" t="s">
        <v>374</v>
      </c>
      <c r="R29" s="1348" t="s">
        <v>374</v>
      </c>
      <c r="S29" s="1348" t="s">
        <v>374</v>
      </c>
      <c r="T29" s="1349" t="s">
        <v>374</v>
      </c>
      <c r="U29" s="772" t="s">
        <v>374</v>
      </c>
      <c r="V29" s="774" t="s">
        <v>374</v>
      </c>
      <c r="W29" s="1313"/>
      <c r="X29" s="1351" t="s">
        <v>374</v>
      </c>
      <c r="Y29" s="1344"/>
      <c r="Z29" s="775" t="s">
        <v>374</v>
      </c>
      <c r="AA29" s="774" t="s">
        <v>374</v>
      </c>
      <c r="AB29" s="1345"/>
      <c r="AC29" s="1345"/>
      <c r="AD29" s="1345"/>
      <c r="AE29" s="1345"/>
    </row>
    <row r="30" spans="1:31" s="757" customFormat="1">
      <c r="A30" s="1346" t="s">
        <v>340</v>
      </c>
      <c r="B30" s="1313"/>
      <c r="C30" s="1347" t="s">
        <v>374</v>
      </c>
      <c r="D30" s="1348">
        <v>433.33499999999998</v>
      </c>
      <c r="E30" s="1348" t="s">
        <v>374</v>
      </c>
      <c r="F30" s="1349">
        <v>433.33499999999998</v>
      </c>
      <c r="G30" s="772">
        <v>-13.560300000000041</v>
      </c>
      <c r="H30" s="773">
        <v>-3.0343348878361542E-2</v>
      </c>
      <c r="I30" s="1342"/>
      <c r="J30" s="1347" t="s">
        <v>374</v>
      </c>
      <c r="K30" s="1348" t="s">
        <v>374</v>
      </c>
      <c r="L30" s="1348" t="s">
        <v>374</v>
      </c>
      <c r="M30" s="1349" t="s">
        <v>374</v>
      </c>
      <c r="N30" s="772" t="s">
        <v>374</v>
      </c>
      <c r="O30" s="774" t="s">
        <v>374</v>
      </c>
      <c r="P30" s="1313"/>
      <c r="Q30" s="1347" t="s">
        <v>374</v>
      </c>
      <c r="R30" s="1348">
        <v>364.10910000000001</v>
      </c>
      <c r="S30" s="1348" t="s">
        <v>374</v>
      </c>
      <c r="T30" s="1349">
        <v>364.10910000000001</v>
      </c>
      <c r="U30" s="772">
        <v>96.173400000000015</v>
      </c>
      <c r="V30" s="774">
        <v>0.35894208946400208</v>
      </c>
      <c r="W30" s="1313"/>
      <c r="X30" s="1351">
        <v>418.72089999999997</v>
      </c>
      <c r="Y30" s="1344"/>
      <c r="Z30" s="775">
        <v>9.6052999999999997</v>
      </c>
      <c r="AA30" s="774">
        <v>2.3478205182104972E-2</v>
      </c>
      <c r="AB30" s="1345"/>
      <c r="AC30" s="1345"/>
      <c r="AD30" s="1345"/>
      <c r="AE30" s="1345"/>
    </row>
    <row r="31" spans="1:31" s="757" customFormat="1">
      <c r="A31" s="1346" t="s">
        <v>341</v>
      </c>
      <c r="B31" s="1313"/>
      <c r="C31" s="1347" t="s">
        <v>374</v>
      </c>
      <c r="D31" s="1348">
        <v>403.8252</v>
      </c>
      <c r="E31" s="1348">
        <v>421.53199999999998</v>
      </c>
      <c r="F31" s="1349">
        <v>416.43680000000001</v>
      </c>
      <c r="G31" s="772">
        <v>-1.1576000000000022</v>
      </c>
      <c r="H31" s="773">
        <v>-2.772067824664326E-3</v>
      </c>
      <c r="I31" s="1342"/>
      <c r="J31" s="1347" t="s">
        <v>374</v>
      </c>
      <c r="K31" s="1348" t="s">
        <v>374</v>
      </c>
      <c r="L31" s="1348" t="s">
        <v>374</v>
      </c>
      <c r="M31" s="1349" t="s">
        <v>374</v>
      </c>
      <c r="N31" s="772" t="s">
        <v>374</v>
      </c>
      <c r="O31" s="774" t="s">
        <v>374</v>
      </c>
      <c r="P31" s="1313"/>
      <c r="Q31" s="1347" t="s">
        <v>374</v>
      </c>
      <c r="R31" s="1348" t="s">
        <v>332</v>
      </c>
      <c r="S31" s="1348" t="s">
        <v>374</v>
      </c>
      <c r="T31" s="1349" t="s">
        <v>332</v>
      </c>
      <c r="U31" s="772" t="s">
        <v>374</v>
      </c>
      <c r="V31" s="774" t="s">
        <v>374</v>
      </c>
      <c r="W31" s="1313"/>
      <c r="X31" s="1351" t="s">
        <v>332</v>
      </c>
      <c r="Y31" s="1344"/>
      <c r="Z31" s="775" t="s">
        <v>374</v>
      </c>
      <c r="AA31" s="774" t="s">
        <v>374</v>
      </c>
      <c r="AB31" s="1345"/>
      <c r="AC31" s="1345"/>
      <c r="AD31" s="1345"/>
      <c r="AE31" s="1345"/>
    </row>
    <row r="32" spans="1:31" s="757" customFormat="1">
      <c r="A32" s="1346" t="s">
        <v>342</v>
      </c>
      <c r="B32" s="1313"/>
      <c r="C32" s="1347" t="s">
        <v>332</v>
      </c>
      <c r="D32" s="1353">
        <v>538.62</v>
      </c>
      <c r="E32" s="1353" t="s">
        <v>374</v>
      </c>
      <c r="F32" s="1354" t="s">
        <v>332</v>
      </c>
      <c r="G32" s="772" t="s">
        <v>374</v>
      </c>
      <c r="H32" s="773" t="s">
        <v>374</v>
      </c>
      <c r="I32" s="1342"/>
      <c r="J32" s="1347" t="s">
        <v>374</v>
      </c>
      <c r="K32" s="1353" t="s">
        <v>374</v>
      </c>
      <c r="L32" s="1353" t="s">
        <v>374</v>
      </c>
      <c r="M32" s="1354" t="s">
        <v>374</v>
      </c>
      <c r="N32" s="772" t="s">
        <v>374</v>
      </c>
      <c r="O32" s="774" t="s">
        <v>374</v>
      </c>
      <c r="P32" s="1313"/>
      <c r="Q32" s="1347" t="s">
        <v>374</v>
      </c>
      <c r="R32" s="1353" t="s">
        <v>374</v>
      </c>
      <c r="S32" s="1353" t="s">
        <v>374</v>
      </c>
      <c r="T32" s="1354" t="s">
        <v>374</v>
      </c>
      <c r="U32" s="772" t="s">
        <v>374</v>
      </c>
      <c r="V32" s="774" t="s">
        <v>374</v>
      </c>
      <c r="W32" s="1313"/>
      <c r="X32" s="1351" t="s">
        <v>332</v>
      </c>
      <c r="Y32" s="1344"/>
      <c r="Z32" s="775" t="s">
        <v>374</v>
      </c>
      <c r="AA32" s="774" t="s">
        <v>374</v>
      </c>
      <c r="AB32" s="1345"/>
      <c r="AC32" s="1345"/>
      <c r="AD32" s="1345"/>
      <c r="AE32" s="1345"/>
    </row>
    <row r="33" spans="1:31" s="757" customFormat="1">
      <c r="A33" s="1346" t="s">
        <v>343</v>
      </c>
      <c r="B33" s="1313"/>
      <c r="C33" s="1347" t="s">
        <v>374</v>
      </c>
      <c r="D33" s="1353">
        <v>183.66820000000001</v>
      </c>
      <c r="E33" s="1353" t="s">
        <v>374</v>
      </c>
      <c r="F33" s="1354">
        <v>183.66820000000001</v>
      </c>
      <c r="G33" s="772">
        <v>18.47</v>
      </c>
      <c r="H33" s="773">
        <v>0.11180509230730107</v>
      </c>
      <c r="I33" s="1342"/>
      <c r="J33" s="1347" t="s">
        <v>374</v>
      </c>
      <c r="K33" s="1353" t="s">
        <v>374</v>
      </c>
      <c r="L33" s="1353" t="s">
        <v>374</v>
      </c>
      <c r="M33" s="1354" t="s">
        <v>374</v>
      </c>
      <c r="N33" s="772" t="s">
        <v>374</v>
      </c>
      <c r="O33" s="774" t="s">
        <v>374</v>
      </c>
      <c r="P33" s="1313"/>
      <c r="Q33" s="1347" t="s">
        <v>374</v>
      </c>
      <c r="R33" s="1353" t="s">
        <v>374</v>
      </c>
      <c r="S33" s="1353" t="s">
        <v>374</v>
      </c>
      <c r="T33" s="1354" t="s">
        <v>374</v>
      </c>
      <c r="U33" s="772" t="s">
        <v>374</v>
      </c>
      <c r="V33" s="774" t="s">
        <v>374</v>
      </c>
      <c r="W33" s="1313"/>
      <c r="X33" s="1351">
        <v>183.66820000000001</v>
      </c>
      <c r="Y33" s="1344"/>
      <c r="Z33" s="775">
        <v>18.47</v>
      </c>
      <c r="AA33" s="774">
        <v>0.11180509230730107</v>
      </c>
      <c r="AB33" s="1345"/>
      <c r="AC33" s="1345"/>
      <c r="AD33" s="1345"/>
      <c r="AE33" s="1345"/>
    </row>
    <row r="34" spans="1:31" s="757" customFormat="1">
      <c r="A34" s="1346" t="s">
        <v>344</v>
      </c>
      <c r="B34" s="1313"/>
      <c r="C34" s="1347" t="s">
        <v>374</v>
      </c>
      <c r="D34" s="1353" t="s">
        <v>374</v>
      </c>
      <c r="E34" s="1353" t="s">
        <v>374</v>
      </c>
      <c r="F34" s="1354" t="s">
        <v>374</v>
      </c>
      <c r="G34" s="772"/>
      <c r="H34" s="773">
        <v>-1</v>
      </c>
      <c r="I34" s="1342"/>
      <c r="J34" s="1347" t="s">
        <v>374</v>
      </c>
      <c r="K34" s="1353" t="s">
        <v>374</v>
      </c>
      <c r="L34" s="1353" t="s">
        <v>374</v>
      </c>
      <c r="M34" s="1354" t="s">
        <v>374</v>
      </c>
      <c r="N34" s="772" t="s">
        <v>374</v>
      </c>
      <c r="O34" s="774" t="s">
        <v>374</v>
      </c>
      <c r="P34" s="1313"/>
      <c r="Q34" s="1347" t="s">
        <v>374</v>
      </c>
      <c r="R34" s="1353" t="s">
        <v>374</v>
      </c>
      <c r="S34" s="1353" t="s">
        <v>374</v>
      </c>
      <c r="T34" s="1354" t="s">
        <v>374</v>
      </c>
      <c r="U34" s="772" t="s">
        <v>374</v>
      </c>
      <c r="V34" s="774" t="s">
        <v>374</v>
      </c>
      <c r="W34" s="1313"/>
      <c r="X34" s="1351" t="s">
        <v>374</v>
      </c>
      <c r="Y34" s="1344"/>
      <c r="Z34" s="775" t="s">
        <v>374</v>
      </c>
      <c r="AA34" s="774" t="s">
        <v>374</v>
      </c>
      <c r="AB34" s="1345"/>
      <c r="AC34" s="1345"/>
      <c r="AD34" s="1345"/>
      <c r="AE34" s="1345"/>
    </row>
    <row r="35" spans="1:31" s="757" customFormat="1">
      <c r="A35" s="1346" t="s">
        <v>345</v>
      </c>
      <c r="B35" s="1313"/>
      <c r="C35" s="1347" t="s">
        <v>374</v>
      </c>
      <c r="D35" s="1348">
        <v>487.46769999999998</v>
      </c>
      <c r="E35" s="1348">
        <v>503.2319</v>
      </c>
      <c r="F35" s="1349">
        <v>495.23430000000002</v>
      </c>
      <c r="G35" s="772">
        <v>0.90750000000002728</v>
      </c>
      <c r="H35" s="773">
        <v>1.8358300622181023E-3</v>
      </c>
      <c r="I35" s="1342"/>
      <c r="J35" s="1347" t="s">
        <v>374</v>
      </c>
      <c r="K35" s="1348" t="s">
        <v>374</v>
      </c>
      <c r="L35" s="1348" t="s">
        <v>374</v>
      </c>
      <c r="M35" s="1349" t="s">
        <v>374</v>
      </c>
      <c r="N35" s="772" t="s">
        <v>374</v>
      </c>
      <c r="O35" s="774" t="s">
        <v>374</v>
      </c>
      <c r="P35" s="1313"/>
      <c r="Q35" s="1347" t="s">
        <v>374</v>
      </c>
      <c r="R35" s="1348">
        <v>472.78859999999997</v>
      </c>
      <c r="S35" s="1348">
        <v>461.00869999999998</v>
      </c>
      <c r="T35" s="1349">
        <v>462.7878</v>
      </c>
      <c r="U35" s="772">
        <v>2.3867999999999938</v>
      </c>
      <c r="V35" s="774">
        <v>5.1841764027444892E-3</v>
      </c>
      <c r="W35" s="1313"/>
      <c r="X35" s="1351">
        <v>469.44069999999999</v>
      </c>
      <c r="Y35" s="1332"/>
      <c r="Z35" s="775">
        <v>2.083500000000015</v>
      </c>
      <c r="AA35" s="774">
        <v>4.4580462224610429E-3</v>
      </c>
      <c r="AB35" s="1345"/>
      <c r="AC35" s="1345"/>
      <c r="AD35" s="1345"/>
      <c r="AE35" s="1345"/>
    </row>
    <row r="36" spans="1:31" s="757" customFormat="1">
      <c r="A36" s="1346" t="s">
        <v>346</v>
      </c>
      <c r="B36" s="1313"/>
      <c r="C36" s="1347">
        <v>487.61750000000001</v>
      </c>
      <c r="D36" s="1348">
        <v>495.89490000000001</v>
      </c>
      <c r="E36" s="1348" t="s">
        <v>374</v>
      </c>
      <c r="F36" s="1349">
        <v>490.34379999999999</v>
      </c>
      <c r="G36" s="772">
        <v>0.79779999999999518</v>
      </c>
      <c r="H36" s="773">
        <v>1.6296732074208009E-3</v>
      </c>
      <c r="I36" s="1342"/>
      <c r="J36" s="1347" t="s">
        <v>374</v>
      </c>
      <c r="K36" s="1348" t="s">
        <v>374</v>
      </c>
      <c r="L36" s="1348" t="s">
        <v>374</v>
      </c>
      <c r="M36" s="1349" t="s">
        <v>374</v>
      </c>
      <c r="N36" s="772" t="s">
        <v>374</v>
      </c>
      <c r="O36" s="774" t="s">
        <v>374</v>
      </c>
      <c r="P36" s="1313"/>
      <c r="Q36" s="1347">
        <v>530.11670000000004</v>
      </c>
      <c r="R36" s="1348">
        <v>507.1925</v>
      </c>
      <c r="S36" s="1348" t="s">
        <v>374</v>
      </c>
      <c r="T36" s="1349">
        <v>520.90419999999995</v>
      </c>
      <c r="U36" s="772">
        <v>5.0419999999999163</v>
      </c>
      <c r="V36" s="774">
        <v>9.7739279986011063E-3</v>
      </c>
      <c r="W36" s="1313"/>
      <c r="X36" s="1351">
        <v>491.90219999999999</v>
      </c>
      <c r="Y36" s="1332"/>
      <c r="Z36" s="775">
        <v>1.0142000000000166</v>
      </c>
      <c r="AA36" s="774">
        <v>2.066051726666851E-3</v>
      </c>
      <c r="AB36" s="1345"/>
      <c r="AC36" s="1345"/>
      <c r="AD36" s="1345"/>
      <c r="AE36" s="1345"/>
    </row>
    <row r="37" spans="1:31" s="757" customFormat="1">
      <c r="A37" s="1346" t="s">
        <v>347</v>
      </c>
      <c r="B37" s="1313"/>
      <c r="C37" s="1347" t="s">
        <v>374</v>
      </c>
      <c r="D37" s="1348">
        <v>480.23219999999998</v>
      </c>
      <c r="E37" s="1348">
        <v>487.84530000000001</v>
      </c>
      <c r="F37" s="1349">
        <v>485.33109999999999</v>
      </c>
      <c r="G37" s="772">
        <v>0.11680000000001201</v>
      </c>
      <c r="H37" s="773">
        <v>2.4071837948724806E-4</v>
      </c>
      <c r="I37" s="1342"/>
      <c r="J37" s="1347" t="s">
        <v>374</v>
      </c>
      <c r="K37" s="1348" t="s">
        <v>374</v>
      </c>
      <c r="L37" s="1348" t="s">
        <v>374</v>
      </c>
      <c r="M37" s="1349" t="s">
        <v>374</v>
      </c>
      <c r="N37" s="772" t="s">
        <v>374</v>
      </c>
      <c r="O37" s="774" t="s">
        <v>374</v>
      </c>
      <c r="P37" s="1313"/>
      <c r="Q37" s="1347" t="s">
        <v>374</v>
      </c>
      <c r="R37" s="1348">
        <v>458.2149</v>
      </c>
      <c r="S37" s="1348">
        <v>432.38499999999999</v>
      </c>
      <c r="T37" s="1349">
        <v>438.55709999999999</v>
      </c>
      <c r="U37" s="772">
        <v>0.10550000000000637</v>
      </c>
      <c r="V37" s="774">
        <v>2.4061948912956765E-4</v>
      </c>
      <c r="W37" s="1313"/>
      <c r="X37" s="1351">
        <v>484.96879999999999</v>
      </c>
      <c r="Y37" s="1332"/>
      <c r="Z37" s="775">
        <v>0.11669999999998026</v>
      </c>
      <c r="AA37" s="774">
        <v>2.4069195534059951E-4</v>
      </c>
      <c r="AB37" s="1345"/>
      <c r="AC37" s="1345"/>
      <c r="AD37" s="1345"/>
      <c r="AE37" s="1345"/>
    </row>
    <row r="38" spans="1:31" s="757" customFormat="1">
      <c r="A38" s="1346" t="s">
        <v>348</v>
      </c>
      <c r="B38" s="1313"/>
      <c r="C38" s="1347">
        <v>494.35239999999999</v>
      </c>
      <c r="D38" s="1348">
        <v>465.58640000000003</v>
      </c>
      <c r="E38" s="1348" t="s">
        <v>374</v>
      </c>
      <c r="F38" s="1349">
        <v>481.47669999999999</v>
      </c>
      <c r="G38" s="772">
        <v>-6.3905000000000314</v>
      </c>
      <c r="H38" s="773">
        <v>-1.3098851490733643E-2</v>
      </c>
      <c r="I38" s="1342"/>
      <c r="J38" s="1347" t="s">
        <v>374</v>
      </c>
      <c r="K38" s="1348" t="s">
        <v>374</v>
      </c>
      <c r="L38" s="1348" t="s">
        <v>374</v>
      </c>
      <c r="M38" s="1349" t="s">
        <v>374</v>
      </c>
      <c r="N38" s="772" t="s">
        <v>374</v>
      </c>
      <c r="O38" s="774" t="s">
        <v>374</v>
      </c>
      <c r="P38" s="1313"/>
      <c r="Q38" s="1347">
        <v>488.81130000000002</v>
      </c>
      <c r="R38" s="1348">
        <v>455.3623</v>
      </c>
      <c r="S38" s="1348" t="s">
        <v>374</v>
      </c>
      <c r="T38" s="1349">
        <v>460.36700000000002</v>
      </c>
      <c r="U38" s="772">
        <v>4.9660000000000082</v>
      </c>
      <c r="V38" s="774">
        <v>1.0904675220300364E-2</v>
      </c>
      <c r="W38" s="1313"/>
      <c r="X38" s="1351">
        <v>471.58409999999998</v>
      </c>
      <c r="Y38" s="1332"/>
      <c r="Z38" s="775">
        <v>-1.0686000000000035</v>
      </c>
      <c r="AA38" s="774">
        <v>-2.2608566501365335E-3</v>
      </c>
      <c r="AB38" s="1312"/>
      <c r="AC38" s="1312"/>
      <c r="AD38" s="1312"/>
      <c r="AE38" s="1312"/>
    </row>
    <row r="39" spans="1:31" s="757" customFormat="1">
      <c r="A39" s="1346" t="s">
        <v>349</v>
      </c>
      <c r="B39" s="1313"/>
      <c r="C39" s="1347">
        <v>361.38240000000002</v>
      </c>
      <c r="D39" s="1348">
        <v>395.90649999999999</v>
      </c>
      <c r="E39" s="1348">
        <v>418.91609999999997</v>
      </c>
      <c r="F39" s="1349">
        <v>411.57530000000003</v>
      </c>
      <c r="G39" s="772">
        <v>-13.99799999999999</v>
      </c>
      <c r="H39" s="773">
        <v>-3.2892101078709546E-2</v>
      </c>
      <c r="I39" s="1342"/>
      <c r="J39" s="1347" t="s">
        <v>374</v>
      </c>
      <c r="K39" s="1348" t="s">
        <v>374</v>
      </c>
      <c r="L39" s="1348" t="s">
        <v>374</v>
      </c>
      <c r="M39" s="1349" t="s">
        <v>374</v>
      </c>
      <c r="N39" s="772" t="s">
        <v>374</v>
      </c>
      <c r="O39" s="774" t="s">
        <v>374</v>
      </c>
      <c r="P39" s="1313"/>
      <c r="Q39" s="1347" t="s">
        <v>374</v>
      </c>
      <c r="R39" s="1348">
        <v>352.7158</v>
      </c>
      <c r="S39" s="1348">
        <v>424.03210000000001</v>
      </c>
      <c r="T39" s="1349">
        <v>416.755</v>
      </c>
      <c r="U39" s="772">
        <v>10.560000000000002</v>
      </c>
      <c r="V39" s="774">
        <v>2.5997365797215677E-2</v>
      </c>
      <c r="W39" s="1313"/>
      <c r="X39" s="1351">
        <v>415.23750000000001</v>
      </c>
      <c r="Y39" s="1332"/>
      <c r="Z39" s="775">
        <v>3.3652999999999906</v>
      </c>
      <c r="AA39" s="774">
        <v>8.1707383989499949E-3</v>
      </c>
      <c r="AB39" s="1345"/>
      <c r="AC39" s="1345"/>
      <c r="AD39" s="1345"/>
      <c r="AE39" s="1345"/>
    </row>
    <row r="40" spans="1:31" s="757" customFormat="1">
      <c r="A40" s="1346" t="s">
        <v>350</v>
      </c>
      <c r="B40" s="1313"/>
      <c r="C40" s="1347">
        <v>470.89409999999998</v>
      </c>
      <c r="D40" s="1348">
        <v>471.47820000000002</v>
      </c>
      <c r="E40" s="1348">
        <v>466.91419999999999</v>
      </c>
      <c r="F40" s="1349">
        <v>470.73770000000002</v>
      </c>
      <c r="G40" s="772">
        <v>-2.1617999999999711</v>
      </c>
      <c r="H40" s="773">
        <v>-4.5713729872837172E-3</v>
      </c>
      <c r="I40" s="1342"/>
      <c r="J40" s="1347" t="s">
        <v>374</v>
      </c>
      <c r="K40" s="1348" t="s">
        <v>374</v>
      </c>
      <c r="L40" s="1348" t="s">
        <v>374</v>
      </c>
      <c r="M40" s="1349" t="s">
        <v>374</v>
      </c>
      <c r="N40" s="772" t="s">
        <v>374</v>
      </c>
      <c r="O40" s="774" t="s">
        <v>374</v>
      </c>
      <c r="P40" s="1313"/>
      <c r="Q40" s="1347" t="s">
        <v>374</v>
      </c>
      <c r="R40" s="1348">
        <v>424.38490000000002</v>
      </c>
      <c r="S40" s="1348">
        <v>478.47280000000001</v>
      </c>
      <c r="T40" s="1349">
        <v>439.10669999999999</v>
      </c>
      <c r="U40" s="772">
        <v>7.0761999999999716</v>
      </c>
      <c r="V40" s="774">
        <v>1.6378936209364703E-2</v>
      </c>
      <c r="W40" s="1313"/>
      <c r="X40" s="1351">
        <v>468.38459999999998</v>
      </c>
      <c r="Y40" s="1332"/>
      <c r="Z40" s="775">
        <v>-1.4746000000000095</v>
      </c>
      <c r="AA40" s="774">
        <v>-3.1383869891236094E-3</v>
      </c>
      <c r="AB40" s="1345"/>
      <c r="AC40" s="1345"/>
      <c r="AD40" s="1345"/>
      <c r="AE40" s="1345"/>
    </row>
    <row r="41" spans="1:31" s="757" customFormat="1">
      <c r="A41" s="1346" t="s">
        <v>351</v>
      </c>
      <c r="B41" s="1313"/>
      <c r="C41" s="1347" t="s">
        <v>374</v>
      </c>
      <c r="D41" s="1348">
        <v>449.74110000000002</v>
      </c>
      <c r="E41" s="1348">
        <v>327.40609999999998</v>
      </c>
      <c r="F41" s="1349">
        <v>391.29090000000002</v>
      </c>
      <c r="G41" s="772">
        <v>-0.67059999999997899</v>
      </c>
      <c r="H41" s="773">
        <v>-1.7108823187991229E-3</v>
      </c>
      <c r="I41" s="1342"/>
      <c r="J41" s="1347" t="s">
        <v>374</v>
      </c>
      <c r="K41" s="1348" t="s">
        <v>374</v>
      </c>
      <c r="L41" s="1348" t="s">
        <v>374</v>
      </c>
      <c r="M41" s="1349" t="s">
        <v>374</v>
      </c>
      <c r="N41" s="772" t="s">
        <v>374</v>
      </c>
      <c r="O41" s="774" t="s">
        <v>374</v>
      </c>
      <c r="P41" s="1313"/>
      <c r="Q41" s="1347" t="s">
        <v>374</v>
      </c>
      <c r="R41" s="1348" t="s">
        <v>332</v>
      </c>
      <c r="S41" s="1348" t="s">
        <v>332</v>
      </c>
      <c r="T41" s="1349" t="s">
        <v>332</v>
      </c>
      <c r="U41" s="772" t="s">
        <v>374</v>
      </c>
      <c r="V41" s="774" t="s">
        <v>374</v>
      </c>
      <c r="W41" s="1313"/>
      <c r="X41" s="1351" t="s">
        <v>332</v>
      </c>
      <c r="Y41" s="1332"/>
      <c r="Z41" s="775" t="s">
        <v>374</v>
      </c>
      <c r="AA41" s="774" t="s">
        <v>374</v>
      </c>
      <c r="AB41" s="1345"/>
      <c r="AC41" s="1345"/>
      <c r="AD41" s="1345"/>
      <c r="AE41" s="1345"/>
    </row>
    <row r="42" spans="1:31" s="757" customFormat="1">
      <c r="A42" s="1346" t="s">
        <v>352</v>
      </c>
      <c r="B42" s="1313"/>
      <c r="C42" s="1347" t="s">
        <v>374</v>
      </c>
      <c r="D42" s="1348">
        <v>496.25220000000002</v>
      </c>
      <c r="E42" s="1348">
        <v>488.66120000000001</v>
      </c>
      <c r="F42" s="1349">
        <v>490.1395</v>
      </c>
      <c r="G42" s="772">
        <v>-2.1664000000000101</v>
      </c>
      <c r="H42" s="773">
        <v>-4.4005160206286309E-3</v>
      </c>
      <c r="I42" s="1342"/>
      <c r="J42" s="1347" t="s">
        <v>374</v>
      </c>
      <c r="K42" s="1348" t="s">
        <v>374</v>
      </c>
      <c r="L42" s="1348" t="s">
        <v>374</v>
      </c>
      <c r="M42" s="1349" t="s">
        <v>374</v>
      </c>
      <c r="N42" s="772" t="s">
        <v>374</v>
      </c>
      <c r="O42" s="774" t="s">
        <v>374</v>
      </c>
      <c r="P42" s="1313"/>
      <c r="Q42" s="1347" t="s">
        <v>374</v>
      </c>
      <c r="R42" s="1348" t="s">
        <v>374</v>
      </c>
      <c r="S42" s="1348" t="s">
        <v>374</v>
      </c>
      <c r="T42" s="1349" t="s">
        <v>374</v>
      </c>
      <c r="U42" s="772" t="s">
        <v>374</v>
      </c>
      <c r="V42" s="774" t="s">
        <v>374</v>
      </c>
      <c r="W42" s="1313"/>
      <c r="X42" s="1351">
        <v>490.1395</v>
      </c>
      <c r="Y42" s="1332"/>
      <c r="Z42" s="775">
        <v>-2.1664000000000101</v>
      </c>
      <c r="AA42" s="774">
        <v>-4.4005160206286309E-3</v>
      </c>
      <c r="AB42" s="1345"/>
      <c r="AC42" s="1345"/>
      <c r="AD42" s="1345"/>
      <c r="AE42" s="1345"/>
    </row>
    <row r="43" spans="1:31" s="757" customFormat="1" ht="13.5" thickBot="1">
      <c r="A43" s="1356" t="s">
        <v>353</v>
      </c>
      <c r="B43" s="1313"/>
      <c r="C43" s="1357" t="s">
        <v>374</v>
      </c>
      <c r="D43" s="1358">
        <v>503.32920000000001</v>
      </c>
      <c r="E43" s="1358">
        <v>525.42660000000001</v>
      </c>
      <c r="F43" s="1359">
        <v>516.21349999999995</v>
      </c>
      <c r="G43" s="777">
        <v>-6.3038999999999987</v>
      </c>
      <c r="H43" s="778">
        <v>-1.2064478618319718E-2</v>
      </c>
      <c r="I43" s="1342"/>
      <c r="J43" s="1357" t="s">
        <v>374</v>
      </c>
      <c r="K43" s="1358" t="s">
        <v>374</v>
      </c>
      <c r="L43" s="1358" t="s">
        <v>374</v>
      </c>
      <c r="M43" s="1359" t="s">
        <v>374</v>
      </c>
      <c r="N43" s="777" t="s">
        <v>374</v>
      </c>
      <c r="O43" s="779" t="s">
        <v>374</v>
      </c>
      <c r="P43" s="1313"/>
      <c r="Q43" s="1357" t="s">
        <v>374</v>
      </c>
      <c r="R43" s="1358">
        <v>557.93190000000004</v>
      </c>
      <c r="S43" s="1358" t="s">
        <v>374</v>
      </c>
      <c r="T43" s="1359">
        <v>557.93190000000004</v>
      </c>
      <c r="U43" s="777">
        <v>41.044300000000021</v>
      </c>
      <c r="V43" s="779">
        <v>7.9406625347561155E-2</v>
      </c>
      <c r="W43" s="1313"/>
      <c r="X43" s="1360">
        <v>518.89419999999996</v>
      </c>
      <c r="Y43" s="1332"/>
      <c r="Z43" s="780">
        <v>-3.2615000000000691</v>
      </c>
      <c r="AA43" s="779">
        <v>-6.2462211941765045E-3</v>
      </c>
      <c r="AB43" s="1312"/>
      <c r="AC43" s="1312"/>
      <c r="AD43" s="1312"/>
      <c r="AE43" s="1312"/>
    </row>
    <row r="44" spans="1:31">
      <c r="A44" s="1361" t="s">
        <v>403</v>
      </c>
    </row>
    <row r="55" spans="3:5" ht="15">
      <c r="D55" s="1312"/>
      <c r="E55" s="760"/>
    </row>
    <row r="59" spans="3:5" ht="20.85" customHeight="1">
      <c r="C59" s="740"/>
      <c r="D59" s="781" t="s">
        <v>428</v>
      </c>
    </row>
    <row r="60" spans="3:5">
      <c r="C60" s="743"/>
      <c r="D60" s="74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22" sqref="V22"/>
    </sheetView>
  </sheetViews>
  <sheetFormatPr defaultRowHeight="12.75" outlineLevelCol="1"/>
  <cols>
    <col min="1" max="2" width="8.7109375" style="711" hidden="1" customWidth="1" outlineLevel="1"/>
    <col min="3" max="3" width="32" style="3" customWidth="1" collapsed="1"/>
    <col min="4" max="19" width="10.42578125" style="3" customWidth="1"/>
    <col min="20" max="16384" width="9.140625" style="3"/>
  </cols>
  <sheetData>
    <row r="1" spans="1:31" ht="53.1" customHeight="1">
      <c r="C1" s="825" t="s">
        <v>418</v>
      </c>
      <c r="D1" s="826"/>
      <c r="E1" s="826"/>
      <c r="F1" s="827"/>
      <c r="G1" s="827"/>
      <c r="H1" s="826"/>
      <c r="I1" s="826"/>
      <c r="J1" s="826"/>
      <c r="K1" s="826"/>
      <c r="L1" s="826"/>
      <c r="M1" s="826"/>
      <c r="N1" s="826"/>
      <c r="O1" s="826"/>
      <c r="P1" s="826"/>
      <c r="Q1" s="826"/>
      <c r="R1" s="826"/>
      <c r="S1" s="828" t="s">
        <v>419</v>
      </c>
      <c r="U1" s="711">
        <v>0</v>
      </c>
      <c r="AE1" s="3">
        <v>0</v>
      </c>
    </row>
    <row r="2" spans="1:31" s="659" customFormat="1" ht="20.85" customHeight="1">
      <c r="A2" s="886"/>
      <c r="B2" s="886"/>
      <c r="C2" s="829"/>
      <c r="D2" s="830"/>
      <c r="E2" s="830"/>
      <c r="F2" s="831"/>
      <c r="G2" s="831"/>
      <c r="H2" s="830"/>
      <c r="I2" s="830"/>
      <c r="J2" s="830"/>
      <c r="K2" s="830"/>
      <c r="L2" s="830"/>
      <c r="M2" s="830"/>
      <c r="N2" s="830"/>
      <c r="O2" s="830"/>
      <c r="P2" s="830"/>
      <c r="Q2" s="830"/>
      <c r="R2" s="830"/>
      <c r="S2" s="832" t="s">
        <v>515</v>
      </c>
      <c r="U2" s="886"/>
    </row>
    <row r="3" spans="1:31" s="712" customFormat="1">
      <c r="C3" s="887"/>
      <c r="Q3" s="888" t="s">
        <v>516</v>
      </c>
      <c r="R3" s="889" t="s">
        <v>420</v>
      </c>
      <c r="S3" s="890">
        <v>44928</v>
      </c>
    </row>
    <row r="4" spans="1:31" s="712" customFormat="1">
      <c r="C4" s="887"/>
      <c r="D4" s="891"/>
      <c r="E4" s="891"/>
      <c r="F4" s="891"/>
      <c r="R4" s="889" t="s">
        <v>421</v>
      </c>
      <c r="S4" s="890">
        <v>44934</v>
      </c>
    </row>
    <row r="5" spans="1:31" ht="6.6" customHeight="1">
      <c r="C5" s="833"/>
    </row>
    <row r="6" spans="1:31" ht="28.35" customHeight="1">
      <c r="C6" s="1663" t="s">
        <v>422</v>
      </c>
      <c r="D6" s="1663"/>
      <c r="E6" s="1663"/>
      <c r="F6" s="1663"/>
      <c r="G6" s="1663"/>
      <c r="H6" s="1663"/>
      <c r="I6" s="1663"/>
      <c r="J6" s="1663"/>
      <c r="K6" s="1663"/>
      <c r="L6" s="1663"/>
      <c r="M6" s="1663"/>
      <c r="N6" s="1663"/>
      <c r="O6" s="1663"/>
      <c r="P6" s="1663"/>
      <c r="Q6" s="1663"/>
      <c r="R6" s="1663"/>
      <c r="S6" s="1663"/>
    </row>
    <row r="7" spans="1:31" ht="5.85" customHeight="1">
      <c r="C7" s="834"/>
      <c r="D7" s="834"/>
      <c r="E7" s="834"/>
      <c r="F7" s="834"/>
      <c r="G7" s="834"/>
      <c r="H7" s="834"/>
      <c r="I7" s="834"/>
      <c r="J7" s="834"/>
      <c r="K7" s="834"/>
      <c r="L7" s="834"/>
      <c r="M7" s="834"/>
      <c r="N7" s="834"/>
      <c r="O7" s="834"/>
      <c r="P7" s="834"/>
      <c r="Q7" s="835"/>
      <c r="R7" s="834"/>
      <c r="S7" s="834"/>
    </row>
    <row r="8" spans="1:31" ht="13.5" thickBot="1">
      <c r="A8" s="892"/>
      <c r="B8" s="892"/>
      <c r="C8" s="834"/>
      <c r="D8" s="834"/>
      <c r="E8" s="834"/>
      <c r="F8" s="834"/>
      <c r="G8" s="834"/>
      <c r="H8" s="834"/>
      <c r="I8" s="834"/>
      <c r="J8" s="834"/>
      <c r="K8" s="834"/>
      <c r="L8" s="834"/>
      <c r="M8" s="834"/>
      <c r="N8" s="834"/>
      <c r="O8" s="834"/>
      <c r="P8" s="834"/>
      <c r="Q8" s="834"/>
      <c r="R8" s="834"/>
      <c r="S8" s="834"/>
    </row>
    <row r="9" spans="1:31" ht="18.75" thickBot="1">
      <c r="A9" s="892"/>
      <c r="B9" s="892"/>
      <c r="C9" s="836" t="s">
        <v>378</v>
      </c>
      <c r="D9" s="837"/>
      <c r="E9" s="837"/>
      <c r="F9" s="837"/>
      <c r="G9" s="837"/>
      <c r="H9" s="837"/>
      <c r="I9" s="837"/>
      <c r="J9" s="837"/>
      <c r="K9" s="837"/>
      <c r="L9" s="837"/>
      <c r="M9" s="837"/>
      <c r="N9" s="837"/>
      <c r="O9" s="837"/>
      <c r="P9" s="837"/>
      <c r="Q9" s="837"/>
      <c r="R9" s="838"/>
      <c r="S9" s="834"/>
    </row>
    <row r="10" spans="1:31" ht="13.5" thickBot="1">
      <c r="A10" s="711" t="s">
        <v>380</v>
      </c>
      <c r="B10" s="711" t="s">
        <v>381</v>
      </c>
      <c r="C10" s="839"/>
      <c r="D10" s="840" t="s">
        <v>326</v>
      </c>
      <c r="E10" s="841" t="s">
        <v>329</v>
      </c>
      <c r="F10" s="841" t="s">
        <v>330</v>
      </c>
      <c r="G10" s="841" t="s">
        <v>333</v>
      </c>
      <c r="H10" s="841" t="s">
        <v>335</v>
      </c>
      <c r="I10" s="841" t="s">
        <v>336</v>
      </c>
      <c r="J10" s="841" t="s">
        <v>338</v>
      </c>
      <c r="K10" s="841" t="s">
        <v>345</v>
      </c>
      <c r="L10" s="841" t="s">
        <v>346</v>
      </c>
      <c r="M10" s="841" t="s">
        <v>347</v>
      </c>
      <c r="N10" s="841" t="s">
        <v>348</v>
      </c>
      <c r="O10" s="841" t="s">
        <v>349</v>
      </c>
      <c r="P10" s="842" t="s">
        <v>350</v>
      </c>
      <c r="Q10" s="842" t="s">
        <v>353</v>
      </c>
      <c r="R10" s="843" t="s">
        <v>379</v>
      </c>
      <c r="S10" s="834"/>
    </row>
    <row r="11" spans="1:31" ht="14.25">
      <c r="C11" s="844" t="s">
        <v>382</v>
      </c>
      <c r="D11" s="845"/>
      <c r="E11" s="846"/>
      <c r="F11" s="846"/>
      <c r="G11" s="846"/>
      <c r="H11" s="846"/>
      <c r="I11" s="846"/>
      <c r="J11" s="846"/>
      <c r="K11" s="846"/>
      <c r="L11" s="846"/>
      <c r="M11" s="846"/>
      <c r="N11" s="846"/>
      <c r="O11" s="846"/>
      <c r="P11" s="846"/>
      <c r="Q11" s="846"/>
      <c r="R11" s="847"/>
      <c r="S11" s="834"/>
    </row>
    <row r="12" spans="1:31">
      <c r="C12" s="848" t="s">
        <v>383</v>
      </c>
      <c r="D12" s="893">
        <v>49.75</v>
      </c>
      <c r="E12" s="894">
        <v>87.399799999999999</v>
      </c>
      <c r="F12" s="894">
        <v>69.099999999999994</v>
      </c>
      <c r="G12" s="894">
        <v>84.36</v>
      </c>
      <c r="H12" s="894">
        <v>119.42</v>
      </c>
      <c r="I12" s="894">
        <v>61</v>
      </c>
      <c r="J12" s="894">
        <v>125.98</v>
      </c>
      <c r="K12" s="894">
        <v>73</v>
      </c>
      <c r="L12" s="894">
        <v>110.46</v>
      </c>
      <c r="M12" s="894">
        <v>160.37309999999999</v>
      </c>
      <c r="N12" s="894" t="e">
        <v>#N/A</v>
      </c>
      <c r="O12" s="894">
        <v>44.019599999999997</v>
      </c>
      <c r="P12" s="895" t="e">
        <v>#N/A</v>
      </c>
      <c r="Q12" s="895" t="e">
        <v>#N/A</v>
      </c>
      <c r="R12" s="896">
        <v>87.729200000000006</v>
      </c>
      <c r="S12" s="834"/>
    </row>
    <row r="13" spans="1:31">
      <c r="A13" s="897"/>
      <c r="B13" s="897"/>
      <c r="C13" s="849" t="s">
        <v>384</v>
      </c>
      <c r="D13" s="898">
        <v>49.75</v>
      </c>
      <c r="E13" s="899">
        <v>87.406899999999993</v>
      </c>
      <c r="F13" s="899">
        <v>69.099999999999994</v>
      </c>
      <c r="G13" s="899">
        <v>84.36</v>
      </c>
      <c r="H13" s="899">
        <v>116.03</v>
      </c>
      <c r="I13" s="899">
        <v>60</v>
      </c>
      <c r="J13" s="899">
        <v>125.98</v>
      </c>
      <c r="K13" s="899">
        <v>64</v>
      </c>
      <c r="L13" s="899">
        <v>139.96</v>
      </c>
      <c r="M13" s="899">
        <v>160.73060000000001</v>
      </c>
      <c r="N13" s="899" t="e">
        <v>#N/A</v>
      </c>
      <c r="O13" s="899">
        <v>44.015900000000002</v>
      </c>
      <c r="P13" s="900" t="e">
        <v>#N/A</v>
      </c>
      <c r="Q13" s="900" t="e">
        <v>#N/A</v>
      </c>
      <c r="R13" s="901">
        <v>87.513499999999993</v>
      </c>
      <c r="S13" s="834"/>
    </row>
    <row r="14" spans="1:31">
      <c r="A14" s="897"/>
      <c r="B14" s="897"/>
      <c r="C14" s="850" t="s">
        <v>385</v>
      </c>
      <c r="D14" s="902">
        <v>0</v>
      </c>
      <c r="E14" s="903">
        <v>-7.099999999994111E-3</v>
      </c>
      <c r="F14" s="903">
        <v>0</v>
      </c>
      <c r="G14" s="903">
        <v>0</v>
      </c>
      <c r="H14" s="903">
        <v>3.3900000000000006</v>
      </c>
      <c r="I14" s="903">
        <v>1</v>
      </c>
      <c r="J14" s="903">
        <v>0</v>
      </c>
      <c r="K14" s="903">
        <v>9</v>
      </c>
      <c r="L14" s="903">
        <v>-29.500000000000014</v>
      </c>
      <c r="M14" s="903">
        <v>-0.35750000000001592</v>
      </c>
      <c r="N14" s="904" t="e">
        <v>#N/A</v>
      </c>
      <c r="O14" s="903">
        <v>3.6999999999949296E-3</v>
      </c>
      <c r="P14" s="905"/>
      <c r="Q14" s="906"/>
      <c r="R14" s="907">
        <v>0.21570000000001244</v>
      </c>
      <c r="S14" s="834"/>
    </row>
    <row r="15" spans="1:31">
      <c r="A15" s="908"/>
      <c r="B15" s="908"/>
      <c r="C15" s="850" t="s">
        <v>386</v>
      </c>
      <c r="D15" s="851">
        <v>56.70859873337497</v>
      </c>
      <c r="E15" s="852">
        <v>99.624526383461827</v>
      </c>
      <c r="F15" s="852">
        <v>78.765108994496686</v>
      </c>
      <c r="G15" s="852">
        <v>96.159545510502767</v>
      </c>
      <c r="H15" s="852">
        <v>136.12343438672642</v>
      </c>
      <c r="I15" s="852">
        <v>69.532151210771318</v>
      </c>
      <c r="J15" s="852">
        <v>143.60099032021265</v>
      </c>
      <c r="K15" s="852">
        <v>83.210607186660766</v>
      </c>
      <c r="L15" s="852">
        <v>125.91018725806229</v>
      </c>
      <c r="M15" s="852">
        <v>182.80469900557623</v>
      </c>
      <c r="N15" s="852"/>
      <c r="O15" s="852">
        <v>50.176680056355224</v>
      </c>
      <c r="P15" s="853"/>
      <c r="Q15" s="853"/>
      <c r="R15" s="854"/>
      <c r="S15" s="834"/>
    </row>
    <row r="16" spans="1:31">
      <c r="A16" s="711" t="s">
        <v>380</v>
      </c>
      <c r="B16" s="711" t="s">
        <v>388</v>
      </c>
      <c r="C16" s="855" t="s">
        <v>387</v>
      </c>
      <c r="D16" s="856">
        <v>3.05</v>
      </c>
      <c r="E16" s="857">
        <v>3.17</v>
      </c>
      <c r="F16" s="857">
        <v>21.77</v>
      </c>
      <c r="G16" s="857">
        <v>8.5500000000000007</v>
      </c>
      <c r="H16" s="857">
        <v>4.59</v>
      </c>
      <c r="I16" s="857">
        <v>18.87</v>
      </c>
      <c r="J16" s="857">
        <v>10.48</v>
      </c>
      <c r="K16" s="857">
        <v>8.83</v>
      </c>
      <c r="L16" s="857">
        <v>2.99</v>
      </c>
      <c r="M16" s="857">
        <v>11.56</v>
      </c>
      <c r="N16" s="857">
        <v>0</v>
      </c>
      <c r="O16" s="857">
        <v>6.14</v>
      </c>
      <c r="P16" s="858"/>
      <c r="Q16" s="859"/>
      <c r="R16" s="860">
        <v>100</v>
      </c>
      <c r="S16" s="834"/>
    </row>
    <row r="17" spans="1:19" ht="14.25">
      <c r="C17" s="844" t="s">
        <v>389</v>
      </c>
      <c r="D17" s="861"/>
      <c r="E17" s="862"/>
      <c r="F17" s="862"/>
      <c r="G17" s="862"/>
      <c r="H17" s="862"/>
      <c r="I17" s="862"/>
      <c r="J17" s="862"/>
      <c r="K17" s="862"/>
      <c r="L17" s="862"/>
      <c r="M17" s="862"/>
      <c r="N17" s="862"/>
      <c r="O17" s="862"/>
      <c r="P17" s="862"/>
      <c r="Q17" s="862"/>
      <c r="R17" s="863"/>
      <c r="S17" s="834"/>
    </row>
    <row r="18" spans="1:19">
      <c r="C18" s="848" t="s">
        <v>383</v>
      </c>
      <c r="D18" s="893">
        <v>335.56</v>
      </c>
      <c r="E18" s="894">
        <v>164.60220000000001</v>
      </c>
      <c r="F18" s="894">
        <v>173.3</v>
      </c>
      <c r="G18" s="894">
        <v>195.93</v>
      </c>
      <c r="H18" s="894">
        <v>256.39999999999998</v>
      </c>
      <c r="I18" s="894">
        <v>187</v>
      </c>
      <c r="J18" s="894">
        <v>258.47000000000003</v>
      </c>
      <c r="K18" s="894">
        <v>191</v>
      </c>
      <c r="L18" s="894">
        <v>271.68</v>
      </c>
      <c r="M18" s="894">
        <v>226.49080000000001</v>
      </c>
      <c r="N18" s="894" t="e">
        <v>#N/A</v>
      </c>
      <c r="O18" s="894">
        <v>319.29129999999998</v>
      </c>
      <c r="P18" s="895"/>
      <c r="Q18" s="895"/>
      <c r="R18" s="896">
        <v>216.46520000000001</v>
      </c>
      <c r="S18" s="834"/>
    </row>
    <row r="19" spans="1:19">
      <c r="A19" s="897"/>
      <c r="B19" s="897"/>
      <c r="C19" s="849" t="s">
        <v>384</v>
      </c>
      <c r="D19" s="898">
        <v>335.56</v>
      </c>
      <c r="E19" s="899">
        <v>164.60220000000001</v>
      </c>
      <c r="F19" s="899">
        <v>173.3</v>
      </c>
      <c r="G19" s="899">
        <v>195.93</v>
      </c>
      <c r="H19" s="899">
        <v>242.98</v>
      </c>
      <c r="I19" s="899">
        <v>186</v>
      </c>
      <c r="J19" s="899">
        <v>258.44</v>
      </c>
      <c r="K19" s="899">
        <v>182</v>
      </c>
      <c r="L19" s="899">
        <v>273</v>
      </c>
      <c r="M19" s="899">
        <v>226.9957</v>
      </c>
      <c r="N19" s="899" t="e">
        <v>#N/A</v>
      </c>
      <c r="O19" s="899">
        <v>319.2645</v>
      </c>
      <c r="P19" s="900"/>
      <c r="Q19" s="900"/>
      <c r="R19" s="901">
        <v>214.19450000000001</v>
      </c>
      <c r="S19" s="834"/>
    </row>
    <row r="20" spans="1:19">
      <c r="A20" s="897"/>
      <c r="B20" s="897"/>
      <c r="C20" s="850" t="s">
        <v>385</v>
      </c>
      <c r="D20" s="902">
        <v>0</v>
      </c>
      <c r="E20" s="904">
        <v>0</v>
      </c>
      <c r="F20" s="903">
        <v>0</v>
      </c>
      <c r="G20" s="903">
        <v>0</v>
      </c>
      <c r="H20" s="903">
        <v>13.419999999999987</v>
      </c>
      <c r="I20" s="903">
        <v>1</v>
      </c>
      <c r="J20" s="903">
        <v>3.0000000000029559E-2</v>
      </c>
      <c r="K20" s="903">
        <v>9</v>
      </c>
      <c r="L20" s="903">
        <v>-1.3199999999999932</v>
      </c>
      <c r="M20" s="903">
        <v>-0.50489999999999213</v>
      </c>
      <c r="N20" s="904">
        <v>0</v>
      </c>
      <c r="O20" s="903">
        <v>2.6799999999980173E-2</v>
      </c>
      <c r="P20" s="905"/>
      <c r="Q20" s="906"/>
      <c r="R20" s="907">
        <v>2.270700000000005</v>
      </c>
      <c r="S20" s="834"/>
    </row>
    <row r="21" spans="1:19">
      <c r="A21" s="908"/>
      <c r="B21" s="908"/>
      <c r="C21" s="850" t="s">
        <v>386</v>
      </c>
      <c r="D21" s="851">
        <v>155.01798903472707</v>
      </c>
      <c r="E21" s="864">
        <v>76.040952541101291</v>
      </c>
      <c r="F21" s="852">
        <v>80.059057991769578</v>
      </c>
      <c r="G21" s="852">
        <v>90.51339430079291</v>
      </c>
      <c r="H21" s="852">
        <v>118.448600514078</v>
      </c>
      <c r="I21" s="852">
        <v>86.388019875712118</v>
      </c>
      <c r="J21" s="852">
        <v>119.40487431698028</v>
      </c>
      <c r="K21" s="852">
        <v>88.235891958615056</v>
      </c>
      <c r="L21" s="852">
        <v>125.5074718707672</v>
      </c>
      <c r="M21" s="852">
        <v>104.63150658858791</v>
      </c>
      <c r="N21" s="852"/>
      <c r="O21" s="852">
        <v>147.50236989594632</v>
      </c>
      <c r="P21" s="853"/>
      <c r="Q21" s="853"/>
      <c r="R21" s="854"/>
      <c r="S21" s="834"/>
    </row>
    <row r="22" spans="1:19" ht="13.5" thickBot="1">
      <c r="C22" s="865" t="s">
        <v>387</v>
      </c>
      <c r="D22" s="866">
        <v>3.56</v>
      </c>
      <c r="E22" s="867">
        <v>2.4</v>
      </c>
      <c r="F22" s="867">
        <v>17.25</v>
      </c>
      <c r="G22" s="867">
        <v>9.2899999999999991</v>
      </c>
      <c r="H22" s="867">
        <v>11.25</v>
      </c>
      <c r="I22" s="867">
        <v>27.96</v>
      </c>
      <c r="J22" s="867">
        <v>8.51</v>
      </c>
      <c r="K22" s="867">
        <v>6.21</v>
      </c>
      <c r="L22" s="867">
        <v>2.76</v>
      </c>
      <c r="M22" s="867">
        <v>8.8800000000000008</v>
      </c>
      <c r="N22" s="867">
        <v>0</v>
      </c>
      <c r="O22" s="867">
        <v>4.33</v>
      </c>
      <c r="P22" s="868"/>
      <c r="Q22" s="869"/>
      <c r="R22" s="870">
        <v>102.4</v>
      </c>
      <c r="S22" s="834"/>
    </row>
    <row r="23" spans="1:19" ht="13.5" thickBot="1">
      <c r="A23" s="892"/>
      <c r="B23" s="892"/>
      <c r="C23" s="834"/>
      <c r="D23" s="834"/>
      <c r="E23" s="834"/>
      <c r="F23" s="834"/>
      <c r="G23" s="834"/>
      <c r="H23" s="834"/>
      <c r="I23" s="834"/>
      <c r="J23" s="834"/>
      <c r="K23" s="834"/>
      <c r="L23" s="834"/>
      <c r="M23" s="834"/>
      <c r="N23" s="834"/>
      <c r="O23" s="834"/>
      <c r="P23" s="834"/>
      <c r="Q23" s="834"/>
      <c r="R23" s="834"/>
      <c r="S23" s="834"/>
    </row>
    <row r="24" spans="1:19" ht="18.75" thickBot="1">
      <c r="A24" s="892"/>
      <c r="B24" s="892"/>
      <c r="C24" s="871" t="s">
        <v>390</v>
      </c>
      <c r="D24" s="837"/>
      <c r="E24" s="837"/>
      <c r="F24" s="837"/>
      <c r="G24" s="837"/>
      <c r="H24" s="837"/>
      <c r="I24" s="837"/>
      <c r="J24" s="837"/>
      <c r="K24" s="837"/>
      <c r="L24" s="837"/>
      <c r="M24" s="837"/>
      <c r="N24" s="837"/>
      <c r="O24" s="837"/>
      <c r="P24" s="837"/>
      <c r="Q24" s="837"/>
      <c r="R24" s="838"/>
      <c r="S24" s="834"/>
    </row>
    <row r="25" spans="1:19" ht="13.5" thickBot="1">
      <c r="A25" s="711" t="s">
        <v>391</v>
      </c>
      <c r="B25" s="711" t="s">
        <v>392</v>
      </c>
      <c r="C25" s="839"/>
      <c r="D25" s="840" t="s">
        <v>326</v>
      </c>
      <c r="E25" s="841" t="s">
        <v>329</v>
      </c>
      <c r="F25" s="841" t="s">
        <v>330</v>
      </c>
      <c r="G25" s="841" t="s">
        <v>333</v>
      </c>
      <c r="H25" s="841" t="s">
        <v>335</v>
      </c>
      <c r="I25" s="841" t="s">
        <v>336</v>
      </c>
      <c r="J25" s="841" t="s">
        <v>338</v>
      </c>
      <c r="K25" s="841" t="s">
        <v>345</v>
      </c>
      <c r="L25" s="841" t="s">
        <v>346</v>
      </c>
      <c r="M25" s="841" t="s">
        <v>347</v>
      </c>
      <c r="N25" s="841" t="s">
        <v>348</v>
      </c>
      <c r="O25" s="841" t="s">
        <v>349</v>
      </c>
      <c r="P25" s="842" t="s">
        <v>350</v>
      </c>
      <c r="Q25" s="842" t="s">
        <v>353</v>
      </c>
      <c r="R25" s="843" t="s">
        <v>379</v>
      </c>
      <c r="S25" s="834"/>
    </row>
    <row r="26" spans="1:19" ht="14.25">
      <c r="C26" s="844" t="s">
        <v>393</v>
      </c>
      <c r="D26" s="845"/>
      <c r="E26" s="846"/>
      <c r="F26" s="846"/>
      <c r="G26" s="846"/>
      <c r="H26" s="846"/>
      <c r="I26" s="846"/>
      <c r="J26" s="846"/>
      <c r="K26" s="846"/>
      <c r="L26" s="846"/>
      <c r="M26" s="846"/>
      <c r="N26" s="846"/>
      <c r="O26" s="846"/>
      <c r="P26" s="846"/>
      <c r="Q26" s="846"/>
      <c r="R26" s="847"/>
      <c r="S26" s="834"/>
    </row>
    <row r="27" spans="1:19">
      <c r="C27" s="848" t="s">
        <v>394</v>
      </c>
      <c r="D27" s="893">
        <v>4.5</v>
      </c>
      <c r="E27" s="894"/>
      <c r="F27" s="894"/>
      <c r="G27" s="894">
        <v>2.2599999999999998</v>
      </c>
      <c r="H27" s="894">
        <v>3.08</v>
      </c>
      <c r="I27" s="894">
        <v>3.33</v>
      </c>
      <c r="J27" s="894">
        <v>3.32</v>
      </c>
      <c r="K27" s="894"/>
      <c r="L27" s="894">
        <v>2.5499999999999998</v>
      </c>
      <c r="M27" s="894"/>
      <c r="N27" s="894"/>
      <c r="O27" s="894"/>
      <c r="P27" s="895"/>
      <c r="Q27" s="895">
        <v>2.2109000000000001</v>
      </c>
      <c r="R27" s="896">
        <v>3.05</v>
      </c>
      <c r="S27" s="834"/>
    </row>
    <row r="28" spans="1:19">
      <c r="A28" s="897"/>
      <c r="B28" s="897"/>
      <c r="C28" s="849" t="s">
        <v>384</v>
      </c>
      <c r="D28" s="898">
        <v>4.5</v>
      </c>
      <c r="E28" s="872"/>
      <c r="F28" s="873"/>
      <c r="G28" s="873">
        <v>2.44</v>
      </c>
      <c r="H28" s="873">
        <v>3.07</v>
      </c>
      <c r="I28" s="873">
        <v>3.33</v>
      </c>
      <c r="J28" s="873">
        <v>3.33</v>
      </c>
      <c r="K28" s="873"/>
      <c r="L28" s="873">
        <v>2.88</v>
      </c>
      <c r="M28" s="873"/>
      <c r="N28" s="873"/>
      <c r="O28" s="873"/>
      <c r="P28" s="874"/>
      <c r="Q28" s="874">
        <v>2.5242</v>
      </c>
      <c r="R28" s="901">
        <v>3.1196000000000002</v>
      </c>
      <c r="S28" s="834"/>
    </row>
    <row r="29" spans="1:19">
      <c r="A29" s="897"/>
      <c r="B29" s="897"/>
      <c r="C29" s="850" t="s">
        <v>385</v>
      </c>
      <c r="D29" s="902">
        <v>0</v>
      </c>
      <c r="E29" s="904"/>
      <c r="F29" s="903"/>
      <c r="G29" s="903">
        <v>-0.18000000000000016</v>
      </c>
      <c r="H29" s="903">
        <v>1.0000000000000231E-2</v>
      </c>
      <c r="I29" s="903">
        <v>0</v>
      </c>
      <c r="J29" s="903">
        <v>-1.0000000000000231E-2</v>
      </c>
      <c r="K29" s="903"/>
      <c r="L29" s="903">
        <v>-0.33000000000000007</v>
      </c>
      <c r="M29" s="903"/>
      <c r="N29" s="904"/>
      <c r="O29" s="904"/>
      <c r="P29" s="906"/>
      <c r="Q29" s="905">
        <v>-0.31329999999999991</v>
      </c>
      <c r="R29" s="907">
        <v>-6.9600000000000328E-2</v>
      </c>
      <c r="S29" s="834"/>
    </row>
    <row r="30" spans="1:19">
      <c r="A30" s="908"/>
      <c r="B30" s="908"/>
      <c r="C30" s="850" t="s">
        <v>386</v>
      </c>
      <c r="D30" s="851">
        <v>147.54098360655738</v>
      </c>
      <c r="E30" s="864"/>
      <c r="F30" s="852"/>
      <c r="G30" s="852">
        <v>74.098360655737707</v>
      </c>
      <c r="H30" s="852">
        <v>100.98360655737706</v>
      </c>
      <c r="I30" s="852">
        <v>109.18032786885247</v>
      </c>
      <c r="J30" s="852">
        <v>108.85245901639344</v>
      </c>
      <c r="K30" s="852"/>
      <c r="L30" s="852">
        <v>83.606557377049185</v>
      </c>
      <c r="M30" s="852"/>
      <c r="N30" s="852"/>
      <c r="O30" s="852"/>
      <c r="P30" s="853"/>
      <c r="Q30" s="853">
        <v>72.488524590163934</v>
      </c>
      <c r="R30" s="875"/>
      <c r="S30" s="834"/>
    </row>
    <row r="31" spans="1:19">
      <c r="A31" s="711" t="s">
        <v>391</v>
      </c>
      <c r="B31" s="711" t="s">
        <v>395</v>
      </c>
      <c r="C31" s="855" t="s">
        <v>387</v>
      </c>
      <c r="D31" s="856">
        <v>5.46</v>
      </c>
      <c r="E31" s="857"/>
      <c r="F31" s="857"/>
      <c r="G31" s="857">
        <v>21.03</v>
      </c>
      <c r="H31" s="857">
        <v>8</v>
      </c>
      <c r="I31" s="857">
        <v>44.32</v>
      </c>
      <c r="J31" s="857">
        <v>7.76</v>
      </c>
      <c r="K31" s="857"/>
      <c r="L31" s="857">
        <v>4.62</v>
      </c>
      <c r="M31" s="857"/>
      <c r="N31" s="857"/>
      <c r="O31" s="857"/>
      <c r="P31" s="858"/>
      <c r="Q31" s="859">
        <v>4.46</v>
      </c>
      <c r="R31" s="860">
        <v>100</v>
      </c>
      <c r="S31" s="834"/>
    </row>
    <row r="32" spans="1:19" ht="14.25">
      <c r="C32" s="844" t="s">
        <v>396</v>
      </c>
      <c r="D32" s="861"/>
      <c r="E32" s="862"/>
      <c r="F32" s="862"/>
      <c r="G32" s="862"/>
      <c r="H32" s="862"/>
      <c r="I32" s="862"/>
      <c r="J32" s="862"/>
      <c r="K32" s="862"/>
      <c r="L32" s="862"/>
      <c r="M32" s="862"/>
      <c r="N32" s="862"/>
      <c r="O32" s="862"/>
      <c r="P32" s="862"/>
      <c r="Q32" s="862"/>
      <c r="R32" s="863"/>
      <c r="S32" s="834"/>
    </row>
    <row r="33" spans="1:19">
      <c r="C33" s="848" t="s">
        <v>394</v>
      </c>
      <c r="D33" s="893">
        <v>4.33</v>
      </c>
      <c r="E33" s="894"/>
      <c r="F33" s="894">
        <v>4.0999999999999996</v>
      </c>
      <c r="G33" s="894">
        <v>2.5</v>
      </c>
      <c r="H33" s="894" t="e">
        <v>#N/A</v>
      </c>
      <c r="I33" s="894">
        <v>3.29</v>
      </c>
      <c r="J33" s="894">
        <v>3.57</v>
      </c>
      <c r="K33" s="894"/>
      <c r="L33" s="894">
        <v>2.2999999999999998</v>
      </c>
      <c r="M33" s="894"/>
      <c r="N33" s="894"/>
      <c r="O33" s="894"/>
      <c r="P33" s="895"/>
      <c r="Q33" s="895">
        <v>2.3780999999999999</v>
      </c>
      <c r="R33" s="896">
        <v>3.2843</v>
      </c>
      <c r="S33" s="834"/>
    </row>
    <row r="34" spans="1:19">
      <c r="A34" s="897"/>
      <c r="B34" s="897"/>
      <c r="C34" s="849" t="s">
        <v>384</v>
      </c>
      <c r="D34" s="898">
        <v>4.33</v>
      </c>
      <c r="E34" s="899"/>
      <c r="F34" s="899">
        <v>4.0999999999999996</v>
      </c>
      <c r="G34" s="899">
        <v>2.2200000000000002</v>
      </c>
      <c r="H34" s="899" t="e">
        <v>#N/A</v>
      </c>
      <c r="I34" s="899">
        <v>3.29</v>
      </c>
      <c r="J34" s="899">
        <v>3.57</v>
      </c>
      <c r="K34" s="899"/>
      <c r="L34" s="899">
        <v>2.39</v>
      </c>
      <c r="M34" s="899"/>
      <c r="N34" s="899"/>
      <c r="O34" s="899"/>
      <c r="P34" s="900"/>
      <c r="Q34" s="900">
        <v>2.2562000000000002</v>
      </c>
      <c r="R34" s="901">
        <v>3.2162000000000002</v>
      </c>
      <c r="S34" s="834"/>
    </row>
    <row r="35" spans="1:19">
      <c r="A35" s="897"/>
      <c r="B35" s="897"/>
      <c r="C35" s="850" t="s">
        <v>385</v>
      </c>
      <c r="D35" s="902">
        <v>0</v>
      </c>
      <c r="E35" s="904"/>
      <c r="F35" s="903">
        <v>0</v>
      </c>
      <c r="G35" s="903">
        <v>0.2799999999999998</v>
      </c>
      <c r="H35" s="903" t="e">
        <v>#N/A</v>
      </c>
      <c r="I35" s="903">
        <v>0</v>
      </c>
      <c r="J35" s="903">
        <v>0</v>
      </c>
      <c r="K35" s="903"/>
      <c r="L35" s="903">
        <v>-9.0000000000000302E-2</v>
      </c>
      <c r="M35" s="904"/>
      <c r="N35" s="904"/>
      <c r="O35" s="904"/>
      <c r="P35" s="906"/>
      <c r="Q35" s="905">
        <v>0.12189999999999968</v>
      </c>
      <c r="R35" s="907">
        <v>6.8099999999999827E-2</v>
      </c>
      <c r="S35" s="834"/>
    </row>
    <row r="36" spans="1:19">
      <c r="A36" s="908"/>
      <c r="B36" s="908"/>
      <c r="C36" s="850" t="s">
        <v>386</v>
      </c>
      <c r="D36" s="851">
        <v>131.83935694059616</v>
      </c>
      <c r="E36" s="864"/>
      <c r="F36" s="852">
        <v>124.83634259964072</v>
      </c>
      <c r="G36" s="852">
        <v>76.119721097341895</v>
      </c>
      <c r="H36" s="852" t="e">
        <v>#N/A</v>
      </c>
      <c r="I36" s="852">
        <v>100.17355296410193</v>
      </c>
      <c r="J36" s="852">
        <v>108.69896172700422</v>
      </c>
      <c r="K36" s="852"/>
      <c r="L36" s="852">
        <v>70.03014340955454</v>
      </c>
      <c r="M36" s="852"/>
      <c r="N36" s="852"/>
      <c r="O36" s="852"/>
      <c r="P36" s="853"/>
      <c r="Q36" s="853">
        <v>72.408123496635497</v>
      </c>
      <c r="R36" s="854"/>
      <c r="S36" s="834"/>
    </row>
    <row r="37" spans="1:19">
      <c r="A37" s="711" t="s">
        <v>391</v>
      </c>
      <c r="B37" s="711" t="s">
        <v>397</v>
      </c>
      <c r="C37" s="855" t="s">
        <v>387</v>
      </c>
      <c r="D37" s="856">
        <v>2.91</v>
      </c>
      <c r="E37" s="857"/>
      <c r="F37" s="857">
        <v>24.6</v>
      </c>
      <c r="G37" s="857">
        <v>24.33</v>
      </c>
      <c r="H37" s="857">
        <v>0</v>
      </c>
      <c r="I37" s="857">
        <v>21.81</v>
      </c>
      <c r="J37" s="857">
        <v>16.37</v>
      </c>
      <c r="K37" s="857"/>
      <c r="L37" s="857">
        <v>4.87</v>
      </c>
      <c r="M37" s="857"/>
      <c r="N37" s="857"/>
      <c r="O37" s="857"/>
      <c r="P37" s="858"/>
      <c r="Q37" s="859">
        <v>3.54</v>
      </c>
      <c r="R37" s="860">
        <v>100.01000000000002</v>
      </c>
      <c r="S37" s="834"/>
    </row>
    <row r="38" spans="1:19" ht="14.25">
      <c r="C38" s="844" t="s">
        <v>398</v>
      </c>
      <c r="D38" s="861"/>
      <c r="E38" s="862"/>
      <c r="F38" s="862"/>
      <c r="G38" s="862"/>
      <c r="H38" s="862"/>
      <c r="I38" s="862"/>
      <c r="J38" s="862"/>
      <c r="K38" s="862"/>
      <c r="L38" s="862"/>
      <c r="M38" s="862"/>
      <c r="N38" s="862"/>
      <c r="O38" s="862"/>
      <c r="P38" s="862"/>
      <c r="Q38" s="862"/>
      <c r="R38" s="863"/>
      <c r="S38" s="834"/>
    </row>
    <row r="39" spans="1:19">
      <c r="C39" s="848" t="s">
        <v>394</v>
      </c>
      <c r="D39" s="893">
        <v>3.13</v>
      </c>
      <c r="E39" s="894"/>
      <c r="F39" s="894">
        <v>2.34</v>
      </c>
      <c r="G39" s="894">
        <v>2.6</v>
      </c>
      <c r="H39" s="894" t="e">
        <v>#N/A</v>
      </c>
      <c r="I39" s="894">
        <v>3.16</v>
      </c>
      <c r="J39" s="894">
        <v>3</v>
      </c>
      <c r="K39" s="894"/>
      <c r="L39" s="894">
        <v>2.56</v>
      </c>
      <c r="M39" s="894"/>
      <c r="N39" s="894"/>
      <c r="O39" s="894"/>
      <c r="P39" s="895"/>
      <c r="Q39" s="895">
        <v>2.2288000000000001</v>
      </c>
      <c r="R39" s="896">
        <v>2.7947000000000002</v>
      </c>
      <c r="S39" s="834"/>
    </row>
    <row r="40" spans="1:19">
      <c r="A40" s="897"/>
      <c r="B40" s="897"/>
      <c r="C40" s="849" t="s">
        <v>384</v>
      </c>
      <c r="D40" s="898">
        <v>3.13</v>
      </c>
      <c r="E40" s="899"/>
      <c r="F40" s="899">
        <v>2.34</v>
      </c>
      <c r="G40" s="899">
        <v>2.31</v>
      </c>
      <c r="H40" s="899" t="e">
        <v>#N/A</v>
      </c>
      <c r="I40" s="899">
        <v>3.16</v>
      </c>
      <c r="J40" s="899">
        <v>3</v>
      </c>
      <c r="K40" s="899"/>
      <c r="L40" s="899">
        <v>2.1</v>
      </c>
      <c r="M40" s="899"/>
      <c r="N40" s="899"/>
      <c r="O40" s="899"/>
      <c r="P40" s="900"/>
      <c r="Q40" s="900">
        <v>2.2526000000000002</v>
      </c>
      <c r="R40" s="901">
        <v>2.7385000000000002</v>
      </c>
      <c r="S40" s="834"/>
    </row>
    <row r="41" spans="1:19">
      <c r="A41" s="897"/>
      <c r="B41" s="897"/>
      <c r="C41" s="850" t="s">
        <v>385</v>
      </c>
      <c r="D41" s="902">
        <v>0</v>
      </c>
      <c r="E41" s="904"/>
      <c r="F41" s="903">
        <v>0</v>
      </c>
      <c r="G41" s="903">
        <v>0.29000000000000004</v>
      </c>
      <c r="H41" s="903" t="e">
        <v>#N/A</v>
      </c>
      <c r="I41" s="903">
        <v>0</v>
      </c>
      <c r="J41" s="903">
        <v>0</v>
      </c>
      <c r="K41" s="903"/>
      <c r="L41" s="903">
        <v>0.45999999999999996</v>
      </c>
      <c r="M41" s="904"/>
      <c r="N41" s="904"/>
      <c r="O41" s="904"/>
      <c r="P41" s="906"/>
      <c r="Q41" s="905">
        <v>-2.3800000000000043E-2</v>
      </c>
      <c r="R41" s="907">
        <v>5.6200000000000028E-2</v>
      </c>
      <c r="S41" s="834"/>
    </row>
    <row r="42" spans="1:19">
      <c r="A42" s="908"/>
      <c r="B42" s="908"/>
      <c r="C42" s="850" t="s">
        <v>386</v>
      </c>
      <c r="D42" s="851">
        <v>111.99770995097862</v>
      </c>
      <c r="E42" s="864"/>
      <c r="F42" s="852">
        <v>83.729917343543121</v>
      </c>
      <c r="G42" s="852">
        <v>93.033241492825709</v>
      </c>
      <c r="H42" s="852" t="e">
        <v>#N/A</v>
      </c>
      <c r="I42" s="852">
        <v>113.07117042974201</v>
      </c>
      <c r="J42" s="852">
        <v>107.34604787633735</v>
      </c>
      <c r="K42" s="852"/>
      <c r="L42" s="852">
        <v>91.601960854474541</v>
      </c>
      <c r="M42" s="852"/>
      <c r="N42" s="852"/>
      <c r="O42" s="852"/>
      <c r="P42" s="853"/>
      <c r="Q42" s="853">
        <v>79.750957168926888</v>
      </c>
      <c r="R42" s="854"/>
      <c r="S42" s="834"/>
    </row>
    <row r="43" spans="1:19" ht="13.5" thickBot="1">
      <c r="C43" s="865" t="s">
        <v>387</v>
      </c>
      <c r="D43" s="866">
        <v>5.08</v>
      </c>
      <c r="E43" s="867"/>
      <c r="F43" s="867">
        <v>24.92</v>
      </c>
      <c r="G43" s="867">
        <v>13.78</v>
      </c>
      <c r="H43" s="867">
        <v>0</v>
      </c>
      <c r="I43" s="867">
        <v>32.659999999999997</v>
      </c>
      <c r="J43" s="867">
        <v>14.49</v>
      </c>
      <c r="K43" s="867"/>
      <c r="L43" s="867">
        <v>3.69</v>
      </c>
      <c r="M43" s="867"/>
      <c r="N43" s="867"/>
      <c r="O43" s="867"/>
      <c r="P43" s="868"/>
      <c r="Q43" s="869">
        <v>3.08</v>
      </c>
      <c r="R43" s="870">
        <v>99.999999999999986</v>
      </c>
      <c r="S43" s="834"/>
    </row>
    <row r="44" spans="1:19" ht="13.5" thickBot="1">
      <c r="A44" s="892" t="s">
        <v>399</v>
      </c>
      <c r="B44" s="892" t="s">
        <v>400</v>
      </c>
      <c r="C44" s="834"/>
      <c r="D44" s="834"/>
      <c r="E44" s="834"/>
      <c r="F44" s="834"/>
      <c r="G44" s="834"/>
      <c r="H44" s="834"/>
      <c r="I44" s="834"/>
      <c r="J44" s="834"/>
      <c r="K44" s="834"/>
      <c r="L44" s="834"/>
      <c r="M44" s="834"/>
      <c r="N44" s="834"/>
      <c r="O44" s="834"/>
      <c r="P44" s="834"/>
      <c r="Q44" s="834"/>
      <c r="R44" s="834"/>
      <c r="S44" s="834"/>
    </row>
    <row r="45" spans="1:19" ht="18.75" thickBot="1">
      <c r="A45" s="892"/>
      <c r="B45" s="892"/>
      <c r="C45" s="836" t="s">
        <v>401</v>
      </c>
      <c r="D45" s="837"/>
      <c r="E45" s="837"/>
      <c r="F45" s="837"/>
      <c r="G45" s="837"/>
      <c r="H45" s="837"/>
      <c r="I45" s="837"/>
      <c r="J45" s="837"/>
      <c r="K45" s="837"/>
      <c r="L45" s="837"/>
      <c r="M45" s="837"/>
      <c r="N45" s="837"/>
      <c r="O45" s="837"/>
      <c r="P45" s="837"/>
      <c r="Q45" s="837"/>
      <c r="R45" s="838"/>
      <c r="S45" s="834"/>
    </row>
    <row r="46" spans="1:19" ht="13.5" thickBot="1">
      <c r="C46" s="839"/>
      <c r="D46" s="840" t="s">
        <v>326</v>
      </c>
      <c r="E46" s="841" t="s">
        <v>329</v>
      </c>
      <c r="F46" s="841" t="s">
        <v>330</v>
      </c>
      <c r="G46" s="841" t="s">
        <v>333</v>
      </c>
      <c r="H46" s="841" t="s">
        <v>335</v>
      </c>
      <c r="I46" s="841" t="s">
        <v>336</v>
      </c>
      <c r="J46" s="841" t="s">
        <v>338</v>
      </c>
      <c r="K46" s="841" t="s">
        <v>345</v>
      </c>
      <c r="L46" s="841" t="s">
        <v>346</v>
      </c>
      <c r="M46" s="841" t="s">
        <v>347</v>
      </c>
      <c r="N46" s="841" t="s">
        <v>348</v>
      </c>
      <c r="O46" s="841" t="s">
        <v>349</v>
      </c>
      <c r="P46" s="842" t="s">
        <v>350</v>
      </c>
      <c r="Q46" s="842" t="s">
        <v>353</v>
      </c>
      <c r="R46" s="843" t="s">
        <v>379</v>
      </c>
      <c r="S46" s="834"/>
    </row>
    <row r="47" spans="1:19">
      <c r="C47" s="876" t="s">
        <v>402</v>
      </c>
      <c r="D47" s="877">
        <v>717.5</v>
      </c>
      <c r="E47" s="878"/>
      <c r="F47" s="879">
        <v>606</v>
      </c>
      <c r="G47" s="879"/>
      <c r="H47" s="879"/>
      <c r="I47" s="879">
        <v>731</v>
      </c>
      <c r="J47" s="879">
        <v>558.33000000000004</v>
      </c>
      <c r="K47" s="878">
        <v>601.29999999999995</v>
      </c>
      <c r="L47" s="878"/>
      <c r="M47" s="878"/>
      <c r="N47" s="878">
        <v>472.36</v>
      </c>
      <c r="O47" s="878"/>
      <c r="P47" s="878">
        <v>439.14</v>
      </c>
      <c r="Q47" s="878"/>
      <c r="R47" s="880">
        <v>640.75599999999997</v>
      </c>
      <c r="S47" s="834"/>
    </row>
    <row r="48" spans="1:19">
      <c r="A48" s="897"/>
      <c r="B48" s="897"/>
      <c r="C48" s="881" t="s">
        <v>384</v>
      </c>
      <c r="D48" s="882">
        <v>717.5</v>
      </c>
      <c r="E48" s="883"/>
      <c r="F48" s="883">
        <v>605</v>
      </c>
      <c r="G48" s="883"/>
      <c r="H48" s="883"/>
      <c r="I48" s="883">
        <v>726</v>
      </c>
      <c r="J48" s="883">
        <v>669.67</v>
      </c>
      <c r="K48" s="883">
        <v>601.29999999999995</v>
      </c>
      <c r="L48" s="883"/>
      <c r="M48" s="883"/>
      <c r="N48" s="883">
        <v>469.05</v>
      </c>
      <c r="O48" s="883"/>
      <c r="P48" s="883">
        <v>446.2</v>
      </c>
      <c r="Q48" s="884"/>
      <c r="R48" s="885">
        <v>656.8682</v>
      </c>
      <c r="S48" s="834"/>
    </row>
    <row r="49" spans="1:19">
      <c r="A49" s="897"/>
      <c r="B49" s="897"/>
      <c r="C49" s="850" t="s">
        <v>385</v>
      </c>
      <c r="D49" s="902">
        <v>0</v>
      </c>
      <c r="E49" s="904"/>
      <c r="F49" s="903">
        <v>1</v>
      </c>
      <c r="G49" s="903"/>
      <c r="H49" s="903"/>
      <c r="I49" s="903">
        <v>5</v>
      </c>
      <c r="J49" s="903">
        <v>-111.33999999999992</v>
      </c>
      <c r="K49" s="903">
        <v>0</v>
      </c>
      <c r="L49" s="903"/>
      <c r="M49" s="903"/>
      <c r="N49" s="903">
        <v>3.3100000000000023</v>
      </c>
      <c r="O49" s="903"/>
      <c r="P49" s="903">
        <v>-7.0600000000000023</v>
      </c>
      <c r="Q49" s="906"/>
      <c r="R49" s="907">
        <v>-16.11220000000003</v>
      </c>
      <c r="S49" s="834"/>
    </row>
    <row r="50" spans="1:19">
      <c r="A50" s="908"/>
      <c r="B50" s="908"/>
      <c r="C50" s="850" t="s">
        <v>386</v>
      </c>
      <c r="D50" s="851">
        <v>111.97710204820557</v>
      </c>
      <c r="E50" s="852"/>
      <c r="F50" s="852">
        <v>94.575782357090688</v>
      </c>
      <c r="G50" s="852"/>
      <c r="H50" s="852"/>
      <c r="I50" s="852">
        <v>114.08398828883381</v>
      </c>
      <c r="J50" s="852">
        <v>87.13613294296114</v>
      </c>
      <c r="K50" s="852">
        <v>93.842273814057137</v>
      </c>
      <c r="L50" s="852"/>
      <c r="M50" s="852"/>
      <c r="N50" s="852">
        <v>73.719169231345489</v>
      </c>
      <c r="O50" s="852"/>
      <c r="P50" s="852">
        <v>68.534668422925421</v>
      </c>
      <c r="Q50" s="853"/>
      <c r="R50" s="875"/>
      <c r="S50" s="834"/>
    </row>
    <row r="51" spans="1:19" ht="13.5" thickBot="1">
      <c r="C51" s="865" t="s">
        <v>387</v>
      </c>
      <c r="D51" s="866">
        <v>7.56</v>
      </c>
      <c r="E51" s="867"/>
      <c r="F51" s="867">
        <v>8.02</v>
      </c>
      <c r="G51" s="867"/>
      <c r="H51" s="867"/>
      <c r="I51" s="867">
        <v>30.45</v>
      </c>
      <c r="J51" s="867">
        <v>15.93</v>
      </c>
      <c r="K51" s="867">
        <v>36.32</v>
      </c>
      <c r="L51" s="867"/>
      <c r="M51" s="867"/>
      <c r="N51" s="867">
        <v>1.37</v>
      </c>
      <c r="O51" s="867"/>
      <c r="P51" s="868">
        <v>0.36</v>
      </c>
      <c r="Q51" s="869"/>
      <c r="R51" s="870">
        <v>100.01</v>
      </c>
      <c r="S51" s="834"/>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M27" sqref="M27"/>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4.28515625" style="1147" customWidth="1"/>
    <col min="6" max="6" width="18.42578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20" ht="15.75">
      <c r="A1" s="1146" t="s">
        <v>247</v>
      </c>
    </row>
    <row r="2" spans="1:20" ht="26.25" customHeight="1">
      <c r="A2" s="1148" t="s">
        <v>248</v>
      </c>
    </row>
    <row r="5" spans="1:20" ht="38.25" customHeight="1" thickBot="1">
      <c r="A5" s="1665" t="s">
        <v>507</v>
      </c>
      <c r="B5" s="1665"/>
      <c r="C5" s="1665"/>
      <c r="D5" s="1665"/>
      <c r="E5" s="1665"/>
      <c r="F5" s="1665"/>
      <c r="H5" s="1149" t="s">
        <v>267</v>
      </c>
      <c r="K5"/>
      <c r="L5"/>
      <c r="M5"/>
      <c r="N5"/>
      <c r="O5"/>
      <c r="P5"/>
    </row>
    <row r="6" spans="1:20" ht="15.75" customHeight="1" thickBot="1">
      <c r="A6" s="1666" t="s">
        <v>116</v>
      </c>
      <c r="B6" s="1668" t="s">
        <v>508</v>
      </c>
      <c r="C6" s="1669"/>
      <c r="D6" s="1670"/>
      <c r="E6" s="1671" t="s">
        <v>509</v>
      </c>
      <c r="F6" s="1673" t="s">
        <v>510</v>
      </c>
      <c r="K6"/>
      <c r="L6"/>
      <c r="M6"/>
      <c r="N6"/>
      <c r="O6"/>
      <c r="P6"/>
    </row>
    <row r="7" spans="1:20" ht="21" customHeight="1" thickBot="1">
      <c r="A7" s="1667"/>
      <c r="B7" s="1150" t="s">
        <v>254</v>
      </c>
      <c r="C7" s="1150" t="s">
        <v>257</v>
      </c>
      <c r="D7" s="1150" t="s">
        <v>258</v>
      </c>
      <c r="E7" s="1672"/>
      <c r="F7" s="1674"/>
      <c r="K7"/>
      <c r="L7"/>
      <c r="M7"/>
      <c r="N7"/>
      <c r="O7"/>
      <c r="P7"/>
    </row>
    <row r="8" spans="1:20" ht="17.25" customHeight="1" thickBot="1">
      <c r="A8" s="1151" t="s">
        <v>117</v>
      </c>
      <c r="B8" s="1152">
        <v>11738.547</v>
      </c>
      <c r="C8" s="1153">
        <v>7125.3</v>
      </c>
      <c r="D8" s="1154">
        <f t="shared" ref="D8:D13" si="0">(C8/B8)*100</f>
        <v>60.700016790834496</v>
      </c>
      <c r="E8" s="1153">
        <v>13492.116</v>
      </c>
      <c r="F8" s="1154">
        <f t="shared" ref="F8:F13" si="1">((B8-E8)/E8)*100</f>
        <v>-12.996990242301502</v>
      </c>
      <c r="H8" s="1155" t="s">
        <v>118</v>
      </c>
      <c r="K8"/>
      <c r="L8"/>
      <c r="M8"/>
      <c r="N8"/>
      <c r="O8"/>
      <c r="P8"/>
    </row>
    <row r="9" spans="1:20" ht="18" customHeight="1" thickBot="1">
      <c r="A9" s="1151" t="s">
        <v>119</v>
      </c>
      <c r="B9" s="1156">
        <v>40100</v>
      </c>
      <c r="C9" s="1153">
        <v>14524</v>
      </c>
      <c r="D9" s="1154">
        <f t="shared" si="0"/>
        <v>36.219451371571068</v>
      </c>
      <c r="E9" s="1157">
        <v>51430</v>
      </c>
      <c r="F9" s="1154">
        <f t="shared" si="1"/>
        <v>-22.029943612677425</v>
      </c>
      <c r="H9" s="1158">
        <f>B9-E9</f>
        <v>-11330</v>
      </c>
      <c r="K9"/>
      <c r="L9"/>
      <c r="M9"/>
      <c r="N9"/>
      <c r="O9"/>
      <c r="P9"/>
      <c r="Q9" s="1117"/>
      <c r="R9" s="1117"/>
      <c r="S9" s="1117"/>
      <c r="T9" s="1117"/>
    </row>
    <row r="10" spans="1:20" ht="15" customHeight="1" thickBot="1">
      <c r="A10" s="1159" t="s">
        <v>249</v>
      </c>
      <c r="B10" s="1156">
        <v>11634</v>
      </c>
      <c r="C10" s="1160">
        <v>0</v>
      </c>
      <c r="D10" s="1161">
        <f t="shared" si="0"/>
        <v>0</v>
      </c>
      <c r="E10" s="1160">
        <v>11725</v>
      </c>
      <c r="F10" s="1161">
        <f t="shared" si="1"/>
        <v>-0.77611940298507465</v>
      </c>
      <c r="K10"/>
      <c r="L10"/>
      <c r="M10"/>
      <c r="N10"/>
      <c r="O10"/>
      <c r="P10" s="1117"/>
      <c r="Q10" s="1117"/>
      <c r="R10" s="1117"/>
      <c r="S10" s="1117"/>
      <c r="T10" s="1117"/>
    </row>
    <row r="11" spans="1:20" ht="17.25" customHeight="1" thickBot="1">
      <c r="A11" s="1151" t="s">
        <v>120</v>
      </c>
      <c r="B11" s="1156">
        <v>232621.81</v>
      </c>
      <c r="C11" s="1162">
        <v>19570.64</v>
      </c>
      <c r="D11" s="1154">
        <f t="shared" si="0"/>
        <v>8.4130718439513466</v>
      </c>
      <c r="E11" s="1162">
        <v>246621.212</v>
      </c>
      <c r="F11" s="1154">
        <f t="shared" si="1"/>
        <v>-5.6764792802980804</v>
      </c>
      <c r="J11" s="1163"/>
      <c r="K11"/>
      <c r="L11"/>
      <c r="M11"/>
      <c r="N11"/>
      <c r="O11"/>
      <c r="P11" s="1117"/>
      <c r="Q11" s="1117"/>
      <c r="R11" s="1117"/>
      <c r="S11" s="1117"/>
      <c r="T11" s="1117"/>
    </row>
    <row r="12" spans="1:20" ht="15" customHeight="1" thickBot="1">
      <c r="A12" s="1164" t="s">
        <v>121</v>
      </c>
      <c r="B12" s="1156">
        <v>99873.826000000001</v>
      </c>
      <c r="C12" s="1165">
        <v>20682.107</v>
      </c>
      <c r="D12" s="1154">
        <f t="shared" si="0"/>
        <v>20.70823540894488</v>
      </c>
      <c r="E12" s="1165">
        <v>98950.928</v>
      </c>
      <c r="F12" s="1154">
        <f t="shared" si="1"/>
        <v>0.93268251107256006</v>
      </c>
      <c r="K12"/>
      <c r="L12"/>
      <c r="M12"/>
      <c r="N12"/>
      <c r="O12"/>
      <c r="P12" s="1117"/>
      <c r="Q12" s="1117"/>
      <c r="R12" s="1117"/>
      <c r="S12" s="1117"/>
      <c r="T12" s="1117"/>
    </row>
    <row r="13" spans="1:20" ht="15" customHeight="1" thickBot="1">
      <c r="A13" s="1164" t="s">
        <v>122</v>
      </c>
      <c r="B13" s="1156">
        <f>B11+B12</f>
        <v>332495.636</v>
      </c>
      <c r="C13" s="1165">
        <f>C11+C12</f>
        <v>40252.747000000003</v>
      </c>
      <c r="D13" s="1166">
        <f t="shared" si="0"/>
        <v>12.106248215540489</v>
      </c>
      <c r="E13" s="1165">
        <f>E11+E12</f>
        <v>345572.14</v>
      </c>
      <c r="F13" s="1166">
        <f t="shared" si="1"/>
        <v>-3.7840156906167306</v>
      </c>
      <c r="K13"/>
      <c r="L13"/>
      <c r="M13"/>
      <c r="N13"/>
      <c r="O13"/>
      <c r="P13" s="1117"/>
      <c r="Q13" s="1117"/>
      <c r="R13" s="1117"/>
      <c r="S13" s="1117"/>
      <c r="T13" s="1117"/>
    </row>
    <row r="14" spans="1:20">
      <c r="E14" s="1167"/>
      <c r="K14"/>
      <c r="L14"/>
      <c r="M14"/>
      <c r="N14"/>
      <c r="O14"/>
      <c r="P14" s="1117"/>
      <c r="Q14" s="1117"/>
      <c r="R14" s="1117"/>
      <c r="S14" s="1117"/>
      <c r="T14" s="1117"/>
    </row>
    <row r="15" spans="1:20">
      <c r="K15"/>
      <c r="L15"/>
      <c r="M15"/>
      <c r="N15"/>
      <c r="O15"/>
      <c r="P15" s="1117"/>
      <c r="Q15" s="1117"/>
      <c r="R15" s="1117"/>
      <c r="S15" s="1117"/>
      <c r="T15" s="1117"/>
    </row>
    <row r="16" spans="1:20" ht="15.75">
      <c r="A16" s="1168" t="s">
        <v>250</v>
      </c>
      <c r="K16"/>
      <c r="L16"/>
      <c r="M16"/>
      <c r="N16"/>
      <c r="O16"/>
      <c r="P16" s="1117"/>
      <c r="Q16" s="1117"/>
      <c r="R16" s="1117"/>
      <c r="S16" s="1117"/>
      <c r="T16" s="1117"/>
    </row>
    <row r="17" spans="1:20">
      <c r="K17"/>
      <c r="L17"/>
      <c r="M17"/>
      <c r="N17"/>
      <c r="O17" s="1117"/>
      <c r="P17" s="1117"/>
      <c r="Q17" s="1117"/>
      <c r="R17" s="1117"/>
      <c r="S17" s="1117"/>
      <c r="T17" s="1117"/>
    </row>
    <row r="18" spans="1:20" ht="33" customHeight="1" thickBot="1">
      <c r="A18" s="1665" t="s">
        <v>512</v>
      </c>
      <c r="B18" s="1665"/>
      <c r="C18" s="1665"/>
      <c r="D18" s="1665"/>
      <c r="E18" s="1665"/>
      <c r="F18" s="1665"/>
      <c r="K18"/>
      <c r="L18"/>
      <c r="M18"/>
      <c r="N18"/>
      <c r="O18" s="1117"/>
      <c r="P18" s="1117"/>
      <c r="Q18" s="1117"/>
      <c r="R18" s="1117"/>
      <c r="S18" s="1117"/>
      <c r="T18" s="1117"/>
    </row>
    <row r="19" spans="1:20" ht="16.5" customHeight="1" thickBot="1">
      <c r="A19" s="1675" t="s">
        <v>501</v>
      </c>
      <c r="B19" s="1668" t="s">
        <v>508</v>
      </c>
      <c r="C19" s="1669"/>
      <c r="D19" s="1670"/>
      <c r="E19" s="1671" t="s">
        <v>509</v>
      </c>
      <c r="F19" s="1673" t="s">
        <v>513</v>
      </c>
      <c r="K19"/>
      <c r="L19"/>
      <c r="M19"/>
      <c r="N19"/>
      <c r="O19" s="1117"/>
      <c r="P19" s="1117"/>
      <c r="Q19" s="1117"/>
      <c r="R19" s="1117"/>
      <c r="S19" s="1117"/>
      <c r="T19" s="1117"/>
    </row>
    <row r="20" spans="1:20" ht="21" customHeight="1" thickBot="1">
      <c r="A20" s="1676"/>
      <c r="B20" s="1169" t="s">
        <v>254</v>
      </c>
      <c r="C20" s="1169" t="s">
        <v>367</v>
      </c>
      <c r="D20" s="1169" t="s">
        <v>368</v>
      </c>
      <c r="E20" s="1677"/>
      <c r="F20" s="1678"/>
      <c r="K20"/>
      <c r="L20"/>
      <c r="M20"/>
      <c r="N20"/>
      <c r="O20" s="1117"/>
      <c r="P20" s="1117"/>
      <c r="Q20" s="1117"/>
      <c r="R20" s="1117"/>
      <c r="S20" s="1117"/>
      <c r="T20" s="1117"/>
    </row>
    <row r="21" spans="1:20" ht="15.75" thickBot="1">
      <c r="A21" s="1170" t="s">
        <v>117</v>
      </c>
      <c r="B21" s="1156">
        <v>63580.637999999999</v>
      </c>
      <c r="C21" s="1171">
        <v>0</v>
      </c>
      <c r="D21" s="1172">
        <f t="shared" ref="D21:D26" si="2">(C21/B21)*100</f>
        <v>0</v>
      </c>
      <c r="E21" s="1165">
        <v>44551.542000000001</v>
      </c>
      <c r="F21" s="1172">
        <f t="shared" ref="F21:F26" si="3">((B21-E21)/E21)*100</f>
        <v>42.712541801583427</v>
      </c>
      <c r="H21" s="1155" t="s">
        <v>124</v>
      </c>
      <c r="K21"/>
      <c r="L21"/>
      <c r="M21"/>
      <c r="N21"/>
      <c r="O21" s="1117"/>
      <c r="P21" s="1117"/>
      <c r="Q21" s="1117"/>
      <c r="R21" s="1117"/>
      <c r="S21" s="1117"/>
      <c r="T21" s="1117"/>
    </row>
    <row r="22" spans="1:20" ht="15.75" thickBot="1">
      <c r="A22" s="1170" t="s">
        <v>119</v>
      </c>
      <c r="B22" s="1156">
        <v>235959</v>
      </c>
      <c r="C22" s="1171">
        <v>0</v>
      </c>
      <c r="D22" s="1154">
        <f t="shared" si="2"/>
        <v>0</v>
      </c>
      <c r="E22" s="1165">
        <v>165163</v>
      </c>
      <c r="F22" s="1154">
        <f t="shared" si="3"/>
        <v>42.864321912292702</v>
      </c>
      <c r="H22" s="1158">
        <f>B22-E22</f>
        <v>70796</v>
      </c>
      <c r="K22" s="1117"/>
      <c r="L22" s="1117"/>
      <c r="M22" s="1117"/>
      <c r="O22" s="1117"/>
      <c r="P22" s="1117"/>
      <c r="Q22" s="1117"/>
      <c r="R22" s="1117"/>
      <c r="S22" s="1117"/>
      <c r="T22" s="1117"/>
    </row>
    <row r="23" spans="1:20" ht="15.75" thickBot="1">
      <c r="A23" s="1173" t="s">
        <v>249</v>
      </c>
      <c r="B23" s="1156">
        <v>62996</v>
      </c>
      <c r="C23" s="1174">
        <v>0</v>
      </c>
      <c r="D23" s="1154">
        <f t="shared" si="2"/>
        <v>0</v>
      </c>
      <c r="E23" s="1160">
        <v>39155</v>
      </c>
      <c r="F23" s="1154">
        <f t="shared" si="3"/>
        <v>60.888775379900395</v>
      </c>
      <c r="N23" s="1117"/>
      <c r="O23" s="1117"/>
      <c r="P23" s="1117"/>
      <c r="Q23" s="1117"/>
      <c r="R23" s="1117"/>
      <c r="S23" s="1117"/>
      <c r="T23" s="1117"/>
    </row>
    <row r="24" spans="1:20" ht="15.75" thickBot="1">
      <c r="A24" s="1170" t="s">
        <v>120</v>
      </c>
      <c r="B24" s="1156">
        <v>14040.244000000001</v>
      </c>
      <c r="C24" s="1175">
        <v>160.62899999999999</v>
      </c>
      <c r="D24" s="1161">
        <f t="shared" si="2"/>
        <v>1.1440613140341436</v>
      </c>
      <c r="E24" s="1165">
        <v>13512.636</v>
      </c>
      <c r="F24" s="1161">
        <f t="shared" si="3"/>
        <v>3.9045527460371177</v>
      </c>
      <c r="N24" s="1117"/>
      <c r="O24" s="1117"/>
      <c r="P24" s="1117"/>
      <c r="Q24" s="1117"/>
      <c r="R24" s="1117"/>
      <c r="S24" s="1117"/>
      <c r="T24" s="1117"/>
    </row>
    <row r="25" spans="1:20" ht="15.75" thickBot="1">
      <c r="A25" s="1170" t="s">
        <v>121</v>
      </c>
      <c r="B25" s="1156">
        <v>10005.212</v>
      </c>
      <c r="C25" s="1175">
        <v>708.25900000000001</v>
      </c>
      <c r="D25" s="1154">
        <f t="shared" si="2"/>
        <v>7.0789004770713513</v>
      </c>
      <c r="E25" s="1165">
        <v>6736.1260000000002</v>
      </c>
      <c r="F25" s="1154">
        <f t="shared" si="3"/>
        <v>48.530653969358639</v>
      </c>
      <c r="N25" s="1117"/>
      <c r="O25" s="1117"/>
      <c r="P25" s="1117"/>
      <c r="Q25" s="1117"/>
      <c r="R25" s="1117"/>
      <c r="S25" s="1117"/>
      <c r="T25" s="1117"/>
    </row>
    <row r="26" spans="1:20" ht="15.75" thickBot="1">
      <c r="A26" s="1170" t="s">
        <v>122</v>
      </c>
      <c r="B26" s="1156">
        <f>B24+B25</f>
        <v>24045.455999999998</v>
      </c>
      <c r="C26" s="1165">
        <f>C24+C25</f>
        <v>868.88800000000003</v>
      </c>
      <c r="D26" s="1166">
        <f t="shared" si="2"/>
        <v>3.6135226547585546</v>
      </c>
      <c r="E26" s="1165">
        <f>E24+E25</f>
        <v>20248.762000000002</v>
      </c>
      <c r="F26" s="1166">
        <f t="shared" si="3"/>
        <v>18.750252484571629</v>
      </c>
      <c r="N26" s="1117"/>
      <c r="O26" s="1117"/>
      <c r="P26" s="1117"/>
      <c r="Q26" s="1117"/>
      <c r="R26" s="1117"/>
      <c r="S26" s="1117"/>
      <c r="T26" s="1117"/>
    </row>
    <row r="27" spans="1:20">
      <c r="A27" s="1176" t="s">
        <v>370</v>
      </c>
      <c r="B27" s="1177"/>
      <c r="C27" s="1178"/>
      <c r="D27" s="1178"/>
      <c r="E27" s="1178"/>
      <c r="F27" s="1179"/>
      <c r="H27" s="1117"/>
      <c r="I27" s="1117"/>
      <c r="J27" s="1117"/>
      <c r="K27" s="1117"/>
      <c r="L27" s="1117"/>
      <c r="M27" s="1117"/>
      <c r="N27" s="1117"/>
      <c r="O27" s="1117"/>
      <c r="P27" s="1117"/>
      <c r="Q27" s="1117"/>
      <c r="R27" s="1117"/>
      <c r="S27" s="1117"/>
      <c r="T27" s="1117"/>
    </row>
    <row r="28" spans="1:20">
      <c r="A28" s="1180"/>
      <c r="B28" s="1181"/>
      <c r="C28" s="1182"/>
      <c r="D28" s="1183"/>
      <c r="E28" s="1117"/>
      <c r="F28" s="1117"/>
      <c r="G28" s="1117"/>
      <c r="H28" s="1117"/>
      <c r="I28" s="1117"/>
      <c r="J28" s="1117"/>
      <c r="K28" s="1117"/>
      <c r="L28" s="1117"/>
      <c r="M28" s="1117"/>
      <c r="N28" s="1117"/>
      <c r="O28" s="1117"/>
      <c r="P28" s="1117"/>
      <c r="Q28" s="1117"/>
      <c r="R28" s="1117"/>
      <c r="S28" s="1117"/>
      <c r="T28" s="1117"/>
    </row>
    <row r="29" spans="1:20">
      <c r="A29" s="1180"/>
      <c r="B29" s="1184"/>
      <c r="C29" s="1183"/>
      <c r="D29" s="1185"/>
      <c r="E29" s="1117"/>
      <c r="F29" s="1117"/>
      <c r="G29" s="1117"/>
      <c r="H29" s="1117"/>
      <c r="I29" s="1117"/>
      <c r="J29" s="1117"/>
      <c r="K29" s="1117"/>
      <c r="L29" s="1117"/>
      <c r="M29" s="1117"/>
      <c r="N29" s="1117"/>
      <c r="O29" s="1117"/>
      <c r="P29" s="1117"/>
      <c r="Q29" s="1117"/>
      <c r="R29" s="1117"/>
      <c r="S29" s="1117"/>
      <c r="T29" s="1117"/>
    </row>
    <row r="30" spans="1:20">
      <c r="A30" s="1177"/>
      <c r="B30" s="1183"/>
      <c r="C30" s="1664"/>
      <c r="D30" s="1664"/>
      <c r="E30" s="1117"/>
      <c r="F30" s="1117"/>
      <c r="G30" s="1117"/>
      <c r="H30" s="1117"/>
      <c r="I30" s="1117"/>
      <c r="J30" s="1117"/>
      <c r="K30" s="1117"/>
      <c r="L30" s="1117"/>
      <c r="M30" s="1117"/>
      <c r="N30" s="1117"/>
      <c r="O30" s="1117"/>
      <c r="P30" s="1117"/>
      <c r="Q30" s="1117"/>
      <c r="R30" s="1117"/>
      <c r="S30" s="1117"/>
      <c r="T30" s="1117"/>
    </row>
    <row r="31" spans="1:20">
      <c r="A31" s="1183"/>
      <c r="B31" s="1185"/>
      <c r="C31" s="1183"/>
      <c r="D31" s="1183"/>
      <c r="E31" s="1117"/>
      <c r="F31" s="1117"/>
      <c r="G31" s="1117"/>
      <c r="H31" s="1117"/>
      <c r="I31" s="1117"/>
      <c r="J31" s="1117"/>
      <c r="K31" s="1117"/>
      <c r="L31" s="1117"/>
      <c r="M31" s="1117"/>
      <c r="N31" s="1117"/>
      <c r="O31" s="1117"/>
      <c r="P31" s="1117"/>
      <c r="Q31" s="1117"/>
      <c r="R31" s="1117"/>
      <c r="S31" s="1117"/>
      <c r="T31" s="1117"/>
    </row>
    <row r="32" spans="1:20" ht="15.75">
      <c r="A32" s="1186"/>
      <c r="B32" s="1185"/>
      <c r="C32" s="1187"/>
      <c r="D32" s="1117"/>
      <c r="E32" s="1117"/>
      <c r="F32" s="1117"/>
      <c r="G32" s="1117"/>
      <c r="H32" s="1117"/>
      <c r="I32" s="1117"/>
      <c r="J32" s="1117"/>
      <c r="K32" s="1117"/>
      <c r="L32" s="1117"/>
      <c r="M32" s="1117"/>
      <c r="N32" s="1117"/>
      <c r="O32" s="1117"/>
      <c r="P32" s="1117"/>
      <c r="Q32" s="1117"/>
      <c r="R32" s="1117"/>
      <c r="S32" s="1117"/>
      <c r="T32" s="1117"/>
    </row>
    <row r="33" spans="1:20">
      <c r="A33" s="1183"/>
      <c r="B33" s="1188"/>
      <c r="C33" s="1183"/>
      <c r="D33" s="1117"/>
      <c r="E33" s="1117"/>
      <c r="F33" s="1117"/>
      <c r="G33" s="1117"/>
      <c r="H33" s="1117"/>
      <c r="I33" s="1117"/>
      <c r="J33" s="1117"/>
      <c r="K33" s="1117"/>
      <c r="L33" s="1117"/>
      <c r="M33" s="1117"/>
      <c r="N33" s="1117"/>
      <c r="O33" s="1117"/>
      <c r="P33" s="1117"/>
      <c r="Q33" s="1117"/>
      <c r="R33" s="1117"/>
      <c r="S33" s="1117"/>
      <c r="T33" s="1117"/>
    </row>
    <row r="34" spans="1:20">
      <c r="A34" s="1189"/>
      <c r="B34" s="1188"/>
      <c r="C34" s="1183"/>
      <c r="D34" s="1117"/>
      <c r="E34" s="1117"/>
      <c r="F34" s="1117"/>
      <c r="G34" s="1117"/>
      <c r="H34" s="1117"/>
      <c r="I34" s="1117"/>
      <c r="J34" s="1117"/>
      <c r="K34" s="1117"/>
      <c r="L34" s="1117"/>
      <c r="M34" s="1117"/>
      <c r="N34" s="1117"/>
      <c r="O34" s="1117"/>
      <c r="P34" s="1117"/>
      <c r="Q34" s="1117"/>
      <c r="R34" s="1117"/>
      <c r="S34" s="1117"/>
      <c r="T34" s="1117"/>
    </row>
    <row r="35" spans="1:20">
      <c r="A35" s="1189"/>
      <c r="B35" s="1183"/>
      <c r="C35" s="1183"/>
      <c r="D35" s="1117"/>
      <c r="E35" s="1117"/>
      <c r="F35" s="1183"/>
      <c r="G35" s="1183"/>
      <c r="H35" s="1117"/>
      <c r="I35" s="1117"/>
      <c r="J35" s="1117"/>
      <c r="K35" s="1117"/>
      <c r="L35" s="1117"/>
      <c r="M35" s="1117"/>
      <c r="N35" s="1117"/>
      <c r="O35" s="1117"/>
      <c r="P35" s="1117"/>
      <c r="Q35" s="1117"/>
      <c r="R35" s="1117"/>
      <c r="S35" s="1117"/>
      <c r="T35" s="1117"/>
    </row>
    <row r="36" spans="1:20">
      <c r="A36" s="1180"/>
      <c r="B36" s="1190"/>
      <c r="C36" s="1190"/>
      <c r="D36" s="1117"/>
      <c r="E36" s="1117"/>
      <c r="F36" s="1179"/>
      <c r="G36" s="1183"/>
      <c r="H36" s="1117"/>
      <c r="I36" s="1117"/>
      <c r="J36" s="1117"/>
      <c r="K36" s="1117"/>
      <c r="L36" s="1117"/>
      <c r="M36" s="1117"/>
      <c r="N36" s="1117"/>
      <c r="O36" s="1117"/>
      <c r="P36" s="1117"/>
      <c r="Q36" s="1117"/>
      <c r="R36" s="1117"/>
    </row>
    <row r="37" spans="1:20">
      <c r="A37" s="1180"/>
      <c r="B37" s="1190"/>
      <c r="C37" s="1190"/>
      <c r="D37" s="1117"/>
      <c r="E37" s="1117"/>
      <c r="F37" s="1179"/>
      <c r="G37" s="1183"/>
      <c r="H37" s="1117"/>
      <c r="I37" s="1117"/>
      <c r="J37" s="1117"/>
      <c r="K37" s="1117"/>
      <c r="L37" s="1117"/>
      <c r="M37" s="1117"/>
      <c r="N37" s="1117"/>
      <c r="O37" s="1117"/>
      <c r="P37" s="1117"/>
      <c r="Q37" s="1117"/>
      <c r="R37" s="1117"/>
    </row>
    <row r="38" spans="1:20">
      <c r="A38" s="1177"/>
      <c r="B38" s="1178"/>
      <c r="C38" s="1178"/>
      <c r="D38" s="1117"/>
      <c r="E38" s="1117"/>
      <c r="F38" s="1179"/>
      <c r="G38" s="1191"/>
      <c r="H38" s="1117"/>
      <c r="I38" s="1117"/>
      <c r="J38" s="1117"/>
      <c r="K38" s="1117"/>
      <c r="L38" s="1117"/>
      <c r="M38" s="1117"/>
      <c r="N38" s="1117"/>
      <c r="O38" s="1117"/>
      <c r="P38" s="1117"/>
      <c r="Q38" s="1117"/>
      <c r="R38" s="1117"/>
    </row>
    <row r="39" spans="1:20">
      <c r="A39" s="1181"/>
      <c r="B39" s="1183"/>
      <c r="C39" s="1183"/>
      <c r="D39" s="1117"/>
      <c r="E39" s="1117"/>
      <c r="F39" s="1183"/>
      <c r="G39" s="1183"/>
      <c r="H39" s="1117"/>
      <c r="I39" s="1117"/>
      <c r="J39" s="1117"/>
      <c r="K39" s="1117"/>
      <c r="L39" s="1117"/>
      <c r="M39" s="1117"/>
      <c r="N39" s="1117"/>
      <c r="O39" s="1117"/>
      <c r="P39" s="1117"/>
      <c r="Q39" s="1117"/>
      <c r="R39" s="1117"/>
    </row>
    <row r="40" spans="1:20">
      <c r="A40" s="1184"/>
      <c r="B40" s="1183"/>
      <c r="C40" s="1185"/>
      <c r="D40" s="1117"/>
      <c r="E40" s="1117"/>
      <c r="F40" s="1183"/>
      <c r="G40" s="1183"/>
      <c r="H40" s="1183"/>
    </row>
    <row r="41" spans="1:20">
      <c r="A41" s="1183"/>
      <c r="B41" s="1664"/>
      <c r="C41" s="1664"/>
      <c r="D41" s="1183"/>
      <c r="E41" s="1183"/>
      <c r="F41" s="1183"/>
      <c r="G41" s="1183"/>
    </row>
    <row r="42" spans="1:20">
      <c r="A42" s="1185"/>
      <c r="B42" s="1183"/>
      <c r="C42" s="1183"/>
      <c r="D42" s="1183"/>
      <c r="E42" s="1183"/>
      <c r="F42" s="1183"/>
      <c r="G42" s="1183"/>
    </row>
    <row r="43" spans="1:20">
      <c r="A43" s="1185"/>
      <c r="B43" s="1187"/>
      <c r="C43" s="1183"/>
      <c r="D43" s="1183"/>
      <c r="E43" s="1183"/>
      <c r="F43" s="1183"/>
      <c r="G43" s="1183"/>
    </row>
    <row r="44" spans="1:20">
      <c r="A44" s="1188"/>
      <c r="B44" s="1183"/>
      <c r="C44" s="1183"/>
      <c r="D44" s="1183"/>
      <c r="E44" s="1183"/>
      <c r="F44" s="1183"/>
      <c r="G44" s="1183"/>
    </row>
    <row r="45" spans="1:20">
      <c r="A45" s="1188"/>
      <c r="B45" s="1183"/>
      <c r="C45" s="1183"/>
      <c r="D45" s="1187"/>
      <c r="E45" s="1183"/>
      <c r="F45" s="1183"/>
      <c r="G45" s="1183"/>
    </row>
    <row r="46" spans="1:20">
      <c r="A46" s="1183"/>
      <c r="B46" s="1183"/>
      <c r="C46" s="1183"/>
      <c r="D46" s="1183"/>
      <c r="E46" s="1183"/>
      <c r="F46" s="1183"/>
      <c r="G46" s="1183"/>
    </row>
    <row r="47" spans="1:20">
      <c r="A47" s="1183"/>
      <c r="B47" s="1183"/>
      <c r="C47" s="1183"/>
      <c r="D47" s="1183"/>
      <c r="E47" s="1183"/>
      <c r="F47" s="1183"/>
      <c r="G47" s="118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G22" sqref="G22"/>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7.42578125" style="1147" customWidth="1"/>
    <col min="6" max="6" width="20.28515625" style="1147" customWidth="1"/>
    <col min="7" max="7" width="10.5703125" style="1147" customWidth="1"/>
    <col min="8" max="8" width="9.85546875" style="1163" bestFit="1" customWidth="1"/>
    <col min="9" max="9" width="8.85546875" style="1147" bestFit="1" customWidth="1"/>
    <col min="10" max="10" width="2.85546875" style="1147" customWidth="1"/>
    <col min="11" max="11" width="22.85546875" style="1147" customWidth="1"/>
    <col min="12" max="12" width="12.140625" style="1147" customWidth="1"/>
    <col min="13" max="13" width="11.7109375" style="1147" customWidth="1"/>
    <col min="14" max="14" width="8.85546875" style="1147" bestFit="1" customWidth="1"/>
    <col min="15" max="15" width="4.42578125" style="1147" customWidth="1"/>
    <col min="16" max="16" width="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1192"/>
    </row>
    <row r="2" spans="1:24" ht="28.5" customHeight="1">
      <c r="A2" s="1679" t="s">
        <v>505</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0" t="s">
        <v>506</v>
      </c>
      <c r="B3" s="1680"/>
      <c r="C3" s="1680"/>
      <c r="D3" s="1680"/>
      <c r="E3" s="1680"/>
      <c r="F3" s="1680"/>
      <c r="P3" s="1179"/>
    </row>
    <row r="4" spans="1:24" ht="4.5" customHeight="1">
      <c r="A4" s="1193"/>
      <c r="B4" s="1193"/>
      <c r="C4" s="1194"/>
      <c r="D4" s="1194"/>
    </row>
    <row r="5" spans="1:24" ht="15.75" thickBot="1">
      <c r="A5" s="1195" t="s">
        <v>125</v>
      </c>
      <c r="B5" s="1681" t="s">
        <v>126</v>
      </c>
      <c r="C5" s="1681"/>
      <c r="D5" s="1196"/>
      <c r="E5" s="1196"/>
      <c r="F5" s="1195" t="s">
        <v>127</v>
      </c>
      <c r="G5" s="1197" t="s">
        <v>128</v>
      </c>
      <c r="H5" s="1198"/>
      <c r="I5" s="1196"/>
      <c r="J5" s="1196"/>
      <c r="K5" s="1195" t="s">
        <v>129</v>
      </c>
      <c r="L5" s="1199" t="s">
        <v>130</v>
      </c>
      <c r="M5" s="1196"/>
      <c r="N5" s="1200"/>
      <c r="O5" s="1117"/>
      <c r="P5" s="1195" t="s">
        <v>131</v>
      </c>
      <c r="Q5" s="1199" t="s">
        <v>132</v>
      </c>
      <c r="R5" s="1196"/>
    </row>
    <row r="6" spans="1:24" ht="30.75" thickBot="1">
      <c r="A6" s="1201" t="s">
        <v>133</v>
      </c>
      <c r="B6" s="1202" t="s">
        <v>134</v>
      </c>
      <c r="C6" s="1203" t="s">
        <v>135</v>
      </c>
      <c r="D6" s="1204" t="s">
        <v>136</v>
      </c>
      <c r="F6" s="1201" t="s">
        <v>133</v>
      </c>
      <c r="G6" s="1202" t="s">
        <v>134</v>
      </c>
      <c r="H6" s="1205" t="s">
        <v>135</v>
      </c>
      <c r="I6" s="1204" t="s">
        <v>136</v>
      </c>
      <c r="K6" s="1206" t="s">
        <v>133</v>
      </c>
      <c r="L6" s="1207" t="s">
        <v>134</v>
      </c>
      <c r="M6" s="1208" t="s">
        <v>137</v>
      </c>
      <c r="N6" s="1209" t="s">
        <v>136</v>
      </c>
      <c r="O6" s="1117"/>
      <c r="P6" s="1206" t="s">
        <v>133</v>
      </c>
      <c r="Q6" s="1207" t="s">
        <v>134</v>
      </c>
      <c r="R6" s="1208" t="s">
        <v>137</v>
      </c>
      <c r="S6" s="1209" t="s">
        <v>136</v>
      </c>
    </row>
    <row r="7" spans="1:24" ht="15.75">
      <c r="A7" s="1210" t="s">
        <v>371</v>
      </c>
      <c r="B7" s="1211">
        <v>21312.252</v>
      </c>
      <c r="C7" s="1211">
        <v>9618</v>
      </c>
      <c r="D7" s="1212">
        <v>4.2854840195080515</v>
      </c>
      <c r="F7" s="1213" t="s">
        <v>138</v>
      </c>
      <c r="G7" s="1214">
        <v>1692.1590000000001</v>
      </c>
      <c r="H7" s="1214">
        <v>7614</v>
      </c>
      <c r="I7" s="1580">
        <v>3.3352563786697678</v>
      </c>
      <c r="K7" s="1216" t="s">
        <v>138</v>
      </c>
      <c r="L7" s="1217">
        <v>336524.54100000003</v>
      </c>
      <c r="M7" s="1217">
        <v>57585.18</v>
      </c>
      <c r="N7" s="1363">
        <v>5.843943545891495</v>
      </c>
      <c r="O7" s="1117"/>
      <c r="P7" s="1210" t="s">
        <v>139</v>
      </c>
      <c r="Q7" s="1211">
        <v>113054.91800000001</v>
      </c>
      <c r="R7" s="1211">
        <v>19476.973000000002</v>
      </c>
      <c r="S7" s="1212">
        <v>5.8045425231117793</v>
      </c>
    </row>
    <row r="8" spans="1:24" ht="15.75">
      <c r="A8" s="1210" t="s">
        <v>138</v>
      </c>
      <c r="B8" s="1211">
        <v>5714.05</v>
      </c>
      <c r="C8" s="1211">
        <v>13305</v>
      </c>
      <c r="D8" s="1212">
        <v>3.5539115075070593</v>
      </c>
      <c r="F8" s="1210" t="s">
        <v>140</v>
      </c>
      <c r="G8" s="1211">
        <v>636.71900000000005</v>
      </c>
      <c r="H8" s="1211">
        <v>3156</v>
      </c>
      <c r="I8" s="1212">
        <v>2.8335773569791503</v>
      </c>
      <c r="K8" s="1210" t="s">
        <v>141</v>
      </c>
      <c r="L8" s="1211">
        <v>289028.891</v>
      </c>
      <c r="M8" s="1211">
        <v>52206.055999999997</v>
      </c>
      <c r="N8" s="1362">
        <v>5.5363096381002235</v>
      </c>
      <c r="O8" s="1117"/>
      <c r="P8" s="1210" t="s">
        <v>141</v>
      </c>
      <c r="Q8" s="1211">
        <v>62250.027000000002</v>
      </c>
      <c r="R8" s="1211">
        <v>11974.456</v>
      </c>
      <c r="S8" s="1212">
        <v>5.1985682689885868</v>
      </c>
    </row>
    <row r="9" spans="1:24" ht="16.5" thickBot="1">
      <c r="A9" s="1210" t="s">
        <v>404</v>
      </c>
      <c r="B9" s="1211">
        <v>4886.4480000000003</v>
      </c>
      <c r="C9" s="1211">
        <v>2131</v>
      </c>
      <c r="D9" s="1212">
        <v>4.7065994228539063</v>
      </c>
      <c r="F9" s="1231" t="s">
        <v>159</v>
      </c>
      <c r="G9" s="1232">
        <v>404.20499999999998</v>
      </c>
      <c r="H9" s="1232">
        <v>2408</v>
      </c>
      <c r="I9" s="1581">
        <v>2.4806527435974544</v>
      </c>
      <c r="K9" s="1210" t="s">
        <v>372</v>
      </c>
      <c r="L9" s="1211">
        <v>120009.791</v>
      </c>
      <c r="M9" s="1211">
        <v>23834.031999999999</v>
      </c>
      <c r="N9" s="1362">
        <v>5.0352282400225024</v>
      </c>
      <c r="O9" s="1117"/>
      <c r="P9" s="1210" t="s">
        <v>140</v>
      </c>
      <c r="Q9" s="1211">
        <v>48140.49</v>
      </c>
      <c r="R9" s="1211">
        <v>9124.5769999999993</v>
      </c>
      <c r="S9" s="1212">
        <v>5.2759147081557867</v>
      </c>
    </row>
    <row r="10" spans="1:24" ht="16.5" thickBot="1">
      <c r="A10" s="1210" t="s">
        <v>148</v>
      </c>
      <c r="B10" s="1211">
        <v>4386.4930000000004</v>
      </c>
      <c r="C10" s="1211">
        <v>2596</v>
      </c>
      <c r="D10" s="1212">
        <v>3.1278227281446025</v>
      </c>
      <c r="F10" s="1218" t="s">
        <v>259</v>
      </c>
      <c r="G10" s="1219">
        <v>2847.1860000000001</v>
      </c>
      <c r="H10" s="1219">
        <v>13872</v>
      </c>
      <c r="I10" s="1582">
        <v>3.047595906833362</v>
      </c>
      <c r="K10" s="1210" t="s">
        <v>140</v>
      </c>
      <c r="L10" s="1211">
        <v>96349.406000000003</v>
      </c>
      <c r="M10" s="1211">
        <v>14468.206</v>
      </c>
      <c r="N10" s="1362">
        <v>6.6593885931676668</v>
      </c>
      <c r="O10" s="1117"/>
      <c r="P10" s="1210" t="s">
        <v>145</v>
      </c>
      <c r="Q10" s="1211">
        <v>45610.63</v>
      </c>
      <c r="R10" s="1211">
        <v>5880.7809999999999</v>
      </c>
      <c r="S10" s="1212">
        <v>7.7558797037332283</v>
      </c>
    </row>
    <row r="11" spans="1:24" ht="15.75">
      <c r="A11" s="1210" t="s">
        <v>308</v>
      </c>
      <c r="B11" s="1211">
        <v>1493.3</v>
      </c>
      <c r="C11" s="1211">
        <v>706</v>
      </c>
      <c r="D11" s="1212">
        <v>3.9460089368527584</v>
      </c>
      <c r="F11"/>
      <c r="G11"/>
      <c r="H11"/>
      <c r="I11"/>
      <c r="K11" s="1210" t="s">
        <v>147</v>
      </c>
      <c r="L11" s="1211">
        <v>72595.686000000002</v>
      </c>
      <c r="M11" s="1211">
        <v>10150.522999999999</v>
      </c>
      <c r="N11" s="1362">
        <v>7.1519158175396482</v>
      </c>
      <c r="O11" s="1117"/>
      <c r="P11" s="1210" t="s">
        <v>142</v>
      </c>
      <c r="Q11" s="1211">
        <v>42524.324999999997</v>
      </c>
      <c r="R11" s="1211">
        <v>6772.52</v>
      </c>
      <c r="S11" s="1212">
        <v>6.2789515571751728</v>
      </c>
    </row>
    <row r="12" spans="1:24" ht="15.75">
      <c r="A12" s="1210" t="s">
        <v>146</v>
      </c>
      <c r="B12" s="1211">
        <v>1455.933</v>
      </c>
      <c r="C12" s="1211">
        <v>1820</v>
      </c>
      <c r="D12" s="1212">
        <v>3.219359945869809</v>
      </c>
      <c r="K12" s="1210" t="s">
        <v>145</v>
      </c>
      <c r="L12" s="1211">
        <v>54348.468999999997</v>
      </c>
      <c r="M12" s="1211">
        <v>6415.3239999999996</v>
      </c>
      <c r="N12" s="1362">
        <v>8.4716639409015038</v>
      </c>
      <c r="O12" s="1117"/>
      <c r="P12" s="1210" t="s">
        <v>275</v>
      </c>
      <c r="Q12" s="1211">
        <v>37052.932999999997</v>
      </c>
      <c r="R12" s="1211">
        <v>6823.7020000000002</v>
      </c>
      <c r="S12" s="1212">
        <v>5.4300338731087612</v>
      </c>
    </row>
    <row r="13" spans="1:24" ht="15.75">
      <c r="A13" s="1210" t="s">
        <v>151</v>
      </c>
      <c r="B13" s="1211">
        <v>943.36800000000005</v>
      </c>
      <c r="C13" s="1211">
        <v>560</v>
      </c>
      <c r="D13" s="1212">
        <v>2.9759993943064811</v>
      </c>
      <c r="H13" s="1147"/>
      <c r="K13" s="1210" t="s">
        <v>143</v>
      </c>
      <c r="L13" s="1211">
        <v>52579.24</v>
      </c>
      <c r="M13" s="1211">
        <v>9210.8029999999999</v>
      </c>
      <c r="N13" s="1362">
        <v>5.7084317187111697</v>
      </c>
      <c r="O13" s="1117"/>
      <c r="P13" s="1210" t="s">
        <v>138</v>
      </c>
      <c r="Q13" s="1211">
        <v>31160.07</v>
      </c>
      <c r="R13" s="1211">
        <v>5774.6030000000001</v>
      </c>
      <c r="S13" s="1212">
        <v>5.3960540664007555</v>
      </c>
    </row>
    <row r="14" spans="1:24" ht="15.75">
      <c r="A14" s="1210" t="s">
        <v>377</v>
      </c>
      <c r="B14" s="1211">
        <v>912.45500000000004</v>
      </c>
      <c r="C14" s="1211">
        <v>419</v>
      </c>
      <c r="D14" s="1212">
        <v>4.3149220911261912</v>
      </c>
      <c r="F14" s="1117"/>
      <c r="K14" s="1210" t="s">
        <v>139</v>
      </c>
      <c r="L14" s="1211">
        <v>52295.212</v>
      </c>
      <c r="M14" s="1211">
        <v>7732.8029999999999</v>
      </c>
      <c r="N14" s="1362">
        <v>6.7627756713833262</v>
      </c>
      <c r="O14" s="1117"/>
      <c r="P14" s="1210" t="s">
        <v>372</v>
      </c>
      <c r="Q14" s="1211">
        <v>30265.215</v>
      </c>
      <c r="R14" s="1211">
        <v>5797.6369999999997</v>
      </c>
      <c r="S14" s="1212">
        <v>5.220267326153742</v>
      </c>
    </row>
    <row r="15" spans="1:24" ht="15.75">
      <c r="A15" s="1210" t="s">
        <v>140</v>
      </c>
      <c r="B15" s="1211">
        <v>763.67399999999998</v>
      </c>
      <c r="C15" s="1211">
        <v>3223</v>
      </c>
      <c r="D15" s="1212">
        <v>2.9014418419102981</v>
      </c>
      <c r="E15" s="1221"/>
      <c r="F15" s="1117"/>
      <c r="K15" s="1210" t="s">
        <v>148</v>
      </c>
      <c r="L15" s="1211">
        <v>43485.445</v>
      </c>
      <c r="M15" s="1211">
        <v>7301.12</v>
      </c>
      <c r="N15" s="1362">
        <v>5.9559964772528051</v>
      </c>
      <c r="O15" s="1117"/>
      <c r="P15" s="1210" t="s">
        <v>147</v>
      </c>
      <c r="Q15" s="1211">
        <v>21571.351999999999</v>
      </c>
      <c r="R15" s="1211">
        <v>4169.6819999999998</v>
      </c>
      <c r="S15" s="1212">
        <v>5.1733806079216595</v>
      </c>
    </row>
    <row r="16" spans="1:24" ht="15.75">
      <c r="A16" s="1210" t="s">
        <v>494</v>
      </c>
      <c r="B16" s="1211">
        <v>584.6</v>
      </c>
      <c r="C16" s="1211">
        <v>276</v>
      </c>
      <c r="D16" s="1212">
        <v>4.1314487632508836</v>
      </c>
      <c r="E16" s="1222"/>
      <c r="F16" s="1117"/>
      <c r="K16" s="1210" t="s">
        <v>155</v>
      </c>
      <c r="L16" s="1211">
        <v>42601.760999999999</v>
      </c>
      <c r="M16" s="1211">
        <v>8200.8410000000003</v>
      </c>
      <c r="N16" s="1362">
        <v>5.1948039231586129</v>
      </c>
      <c r="O16" s="1117"/>
      <c r="P16" s="1210" t="s">
        <v>148</v>
      </c>
      <c r="Q16" s="1211">
        <v>12564.84</v>
      </c>
      <c r="R16" s="1211">
        <v>2140.5129999999999</v>
      </c>
      <c r="S16" s="1212">
        <v>5.8700134033290148</v>
      </c>
    </row>
    <row r="17" spans="1:19" ht="15.75">
      <c r="A17" s="1210" t="s">
        <v>150</v>
      </c>
      <c r="B17" s="1211">
        <v>534.08600000000001</v>
      </c>
      <c r="C17" s="1211">
        <v>247</v>
      </c>
      <c r="D17" s="1212">
        <v>3.3501188661610932</v>
      </c>
      <c r="K17" s="1210" t="s">
        <v>286</v>
      </c>
      <c r="L17" s="1211">
        <v>34842.063999999998</v>
      </c>
      <c r="M17" s="1211">
        <v>4131.3599999999997</v>
      </c>
      <c r="N17" s="1362">
        <v>8.4335579567019092</v>
      </c>
      <c r="O17" s="1117"/>
      <c r="P17" s="1210" t="s">
        <v>154</v>
      </c>
      <c r="Q17" s="1211">
        <v>10837.436</v>
      </c>
      <c r="R17" s="1211">
        <v>2263.9360000000001</v>
      </c>
      <c r="S17" s="1212">
        <v>4.7869886781251765</v>
      </c>
    </row>
    <row r="18" spans="1:19" ht="15.75">
      <c r="A18" s="1210" t="s">
        <v>144</v>
      </c>
      <c r="B18" s="1211">
        <v>459.60700000000003</v>
      </c>
      <c r="C18" s="1211">
        <v>977</v>
      </c>
      <c r="D18" s="1212">
        <v>2.9401487963869219</v>
      </c>
      <c r="K18" s="1210" t="s">
        <v>152</v>
      </c>
      <c r="L18" s="1211">
        <v>29738.670999999998</v>
      </c>
      <c r="M18" s="1211">
        <v>4722.5060000000003</v>
      </c>
      <c r="N18" s="1362">
        <v>6.2972224916177977</v>
      </c>
      <c r="O18" s="1117"/>
      <c r="P18" s="1210" t="s">
        <v>152</v>
      </c>
      <c r="Q18" s="1211">
        <v>8201.5840000000007</v>
      </c>
      <c r="R18" s="1211">
        <v>1788.0609999999999</v>
      </c>
      <c r="S18" s="1212">
        <v>4.5868591731490147</v>
      </c>
    </row>
    <row r="19" spans="1:19" ht="15.75">
      <c r="A19" s="1210" t="s">
        <v>141</v>
      </c>
      <c r="B19" s="1211">
        <v>435.654</v>
      </c>
      <c r="C19" s="1211">
        <v>308</v>
      </c>
      <c r="D19" s="1212">
        <v>4.5075426797723743</v>
      </c>
      <c r="K19" s="1210" t="s">
        <v>146</v>
      </c>
      <c r="L19" s="1211">
        <v>21242.31</v>
      </c>
      <c r="M19" s="1211">
        <v>4507.2969999999996</v>
      </c>
      <c r="N19" s="1362">
        <v>4.712871150935916</v>
      </c>
      <c r="O19" s="1117"/>
      <c r="P19" s="1210" t="s">
        <v>286</v>
      </c>
      <c r="Q19" s="1211">
        <v>7452.4610000000002</v>
      </c>
      <c r="R19" s="1211">
        <v>1194.1769999999999</v>
      </c>
      <c r="S19" s="1212">
        <v>6.2406670033001808</v>
      </c>
    </row>
    <row r="20" spans="1:19" ht="16.5" thickBot="1">
      <c r="A20" s="1210" t="s">
        <v>159</v>
      </c>
      <c r="B20" s="1211">
        <v>404.20499999999998</v>
      </c>
      <c r="C20" s="1211">
        <v>2408</v>
      </c>
      <c r="D20" s="1212">
        <v>2.4806527435974544</v>
      </c>
      <c r="K20" s="1210" t="s">
        <v>156</v>
      </c>
      <c r="L20" s="1211">
        <v>18864.36</v>
      </c>
      <c r="M20" s="1211">
        <v>4658.84</v>
      </c>
      <c r="N20" s="1362">
        <v>4.0491538666277442</v>
      </c>
      <c r="O20" s="1117"/>
      <c r="P20" s="1210" t="s">
        <v>156</v>
      </c>
      <c r="Q20" s="1211">
        <v>7430.8180000000002</v>
      </c>
      <c r="R20" s="1211">
        <v>1528.501</v>
      </c>
      <c r="S20" s="1212">
        <v>4.8615067965281016</v>
      </c>
    </row>
    <row r="21" spans="1:19" ht="16.5" thickBot="1">
      <c r="A21" s="1218" t="s">
        <v>259</v>
      </c>
      <c r="B21" s="1219">
        <v>45640.593000000001</v>
      </c>
      <c r="C21" s="1219">
        <v>40100</v>
      </c>
      <c r="D21" s="1220">
        <v>3.8880956050182363</v>
      </c>
      <c r="K21" s="1210" t="s">
        <v>153</v>
      </c>
      <c r="L21" s="1211">
        <v>18523.187999999998</v>
      </c>
      <c r="M21" s="1211">
        <v>3382.6480000000001</v>
      </c>
      <c r="N21" s="1362">
        <v>5.4759431072934577</v>
      </c>
      <c r="O21" s="1117"/>
      <c r="P21" s="1210" t="s">
        <v>157</v>
      </c>
      <c r="Q21" s="1211">
        <v>7296.43</v>
      </c>
      <c r="R21" s="1211">
        <v>1359.597</v>
      </c>
      <c r="S21" s="1212">
        <v>5.3666123123249019</v>
      </c>
    </row>
    <row r="22" spans="1:19" ht="15.75">
      <c r="A22"/>
      <c r="B22"/>
      <c r="C22"/>
      <c r="D22"/>
      <c r="H22" s="1147"/>
      <c r="K22" s="1210" t="s">
        <v>285</v>
      </c>
      <c r="L22" s="1211">
        <v>15939.128000000001</v>
      </c>
      <c r="M22" s="1211">
        <v>2655.3649999999998</v>
      </c>
      <c r="N22" s="1362">
        <v>6.0026128234724796</v>
      </c>
      <c r="O22" s="1117"/>
      <c r="P22" s="1210" t="s">
        <v>155</v>
      </c>
      <c r="Q22" s="1211">
        <v>6873.8159999999998</v>
      </c>
      <c r="R22" s="1211">
        <v>1405.944</v>
      </c>
      <c r="S22" s="1212">
        <v>4.8891108038442495</v>
      </c>
    </row>
    <row r="23" spans="1:19" ht="15.75">
      <c r="A23"/>
      <c r="B23"/>
      <c r="C23"/>
      <c r="D23"/>
      <c r="H23" s="1147"/>
      <c r="K23" s="1210" t="s">
        <v>142</v>
      </c>
      <c r="L23" s="1211">
        <v>14038.788</v>
      </c>
      <c r="M23" s="1211">
        <v>2066.8510000000001</v>
      </c>
      <c r="N23" s="1362">
        <v>6.7923561011413014</v>
      </c>
      <c r="O23" s="1117"/>
      <c r="P23" s="1210" t="s">
        <v>285</v>
      </c>
      <c r="Q23" s="1211">
        <v>6588.5230000000001</v>
      </c>
      <c r="R23" s="1211">
        <v>1169.8679999999999</v>
      </c>
      <c r="S23" s="1212">
        <v>5.6318516277050064</v>
      </c>
    </row>
    <row r="24" spans="1:19" ht="15.75">
      <c r="A24"/>
      <c r="B24"/>
      <c r="C24"/>
      <c r="D24"/>
      <c r="H24" s="1147"/>
      <c r="K24" s="1210" t="s">
        <v>287</v>
      </c>
      <c r="L24" s="1211">
        <v>12755.743</v>
      </c>
      <c r="M24" s="1211">
        <v>2463.4140000000002</v>
      </c>
      <c r="N24" s="1362">
        <v>5.1780752240589685</v>
      </c>
      <c r="O24" s="1117"/>
      <c r="P24" s="1210" t="s">
        <v>143</v>
      </c>
      <c r="Q24" s="1211">
        <v>5262.4120000000003</v>
      </c>
      <c r="R24" s="1211">
        <v>1252.454</v>
      </c>
      <c r="S24" s="1212">
        <v>4.2016808601353821</v>
      </c>
    </row>
    <row r="25" spans="1:19" ht="15.75">
      <c r="A25"/>
      <c r="B25"/>
      <c r="C25"/>
      <c r="D25"/>
      <c r="H25" s="1147"/>
      <c r="K25" s="1210" t="s">
        <v>151</v>
      </c>
      <c r="L25" s="1211">
        <v>9813.1129999999994</v>
      </c>
      <c r="M25" s="1211">
        <v>1828.9880000000001</v>
      </c>
      <c r="N25" s="1362">
        <v>5.3653238840276698</v>
      </c>
      <c r="O25" s="1117"/>
      <c r="P25" s="1210" t="s">
        <v>158</v>
      </c>
      <c r="Q25" s="1211">
        <v>4716.835</v>
      </c>
      <c r="R25" s="1211">
        <v>1443.2529999999999</v>
      </c>
      <c r="S25" s="1212">
        <v>3.2681969135002662</v>
      </c>
    </row>
    <row r="26" spans="1:19" ht="15.75">
      <c r="A26"/>
      <c r="B26"/>
      <c r="C26"/>
      <c r="D26"/>
      <c r="H26" s="1147"/>
      <c r="K26" s="1210" t="s">
        <v>144</v>
      </c>
      <c r="L26" s="1211">
        <v>7860.9319999999998</v>
      </c>
      <c r="M26" s="1211">
        <v>2048.2220000000002</v>
      </c>
      <c r="N26" s="1362">
        <v>3.8379296775447194</v>
      </c>
      <c r="O26" s="1117"/>
      <c r="P26" s="1210" t="s">
        <v>415</v>
      </c>
      <c r="Q26" s="1211">
        <v>4583.6779999999999</v>
      </c>
      <c r="R26" s="1211">
        <v>841.29300000000001</v>
      </c>
      <c r="S26" s="1212">
        <v>5.4483729212058103</v>
      </c>
    </row>
    <row r="27" spans="1:19" ht="15.75">
      <c r="A27"/>
      <c r="B27"/>
      <c r="C27"/>
      <c r="D27"/>
      <c r="H27" s="1147"/>
      <c r="K27" s="1210" t="s">
        <v>159</v>
      </c>
      <c r="L27" s="1211">
        <v>3569.674</v>
      </c>
      <c r="M27" s="1211">
        <v>818.60199999999998</v>
      </c>
      <c r="N27" s="1362">
        <v>4.3606954295249709</v>
      </c>
      <c r="O27" s="1117"/>
      <c r="P27" s="1210" t="s">
        <v>151</v>
      </c>
      <c r="Q27" s="1211">
        <v>4096.4859999999999</v>
      </c>
      <c r="R27" s="1211">
        <v>800.22799999999995</v>
      </c>
      <c r="S27" s="1212">
        <v>5.1191485426653403</v>
      </c>
    </row>
    <row r="28" spans="1:19" ht="15.75">
      <c r="A28"/>
      <c r="B28"/>
      <c r="C28"/>
      <c r="D28"/>
      <c r="H28" s="1147"/>
      <c r="K28" s="1210" t="s">
        <v>414</v>
      </c>
      <c r="L28" s="1211">
        <v>3271.66</v>
      </c>
      <c r="M28" s="1211">
        <v>389.673</v>
      </c>
      <c r="N28" s="1362">
        <v>8.3959114436976652</v>
      </c>
      <c r="O28" s="1117"/>
      <c r="P28" s="1210" t="s">
        <v>159</v>
      </c>
      <c r="Q28" s="1211">
        <v>3744.4679999999998</v>
      </c>
      <c r="R28" s="1211">
        <v>1018.163</v>
      </c>
      <c r="S28" s="1212">
        <v>3.6776704712310306</v>
      </c>
    </row>
    <row r="29" spans="1:19" ht="15.75">
      <c r="H29" s="1147"/>
      <c r="K29" s="1210" t="s">
        <v>160</v>
      </c>
      <c r="L29" s="1211">
        <v>3142.7460000000001</v>
      </c>
      <c r="M29" s="1211">
        <v>433.39499999999998</v>
      </c>
      <c r="N29" s="1362">
        <v>7.2514588308586854</v>
      </c>
      <c r="O29" s="1117"/>
      <c r="P29" s="1210" t="s">
        <v>153</v>
      </c>
      <c r="Q29" s="1211">
        <v>3255.8359999999998</v>
      </c>
      <c r="R29" s="1211">
        <v>653.69000000000005</v>
      </c>
      <c r="S29" s="1212">
        <v>4.9807033915158563</v>
      </c>
    </row>
    <row r="30" spans="1:19" ht="15.75">
      <c r="A30" s="1117"/>
      <c r="B30" s="1117"/>
      <c r="C30" s="1117"/>
      <c r="D30" s="1117"/>
      <c r="E30" s="1117"/>
      <c r="F30" s="1117"/>
      <c r="G30" s="1117"/>
      <c r="H30" s="1117"/>
      <c r="I30" s="1117"/>
      <c r="J30" s="1117"/>
      <c r="K30" s="1210" t="s">
        <v>415</v>
      </c>
      <c r="L30" s="1211">
        <v>1740.8879999999999</v>
      </c>
      <c r="M30" s="1211">
        <v>358.35300000000001</v>
      </c>
      <c r="N30" s="1362">
        <v>4.8580254665092797</v>
      </c>
      <c r="O30" s="1117"/>
      <c r="P30" s="1210" t="s">
        <v>413</v>
      </c>
      <c r="Q30" s="1211">
        <v>2597.2800000000002</v>
      </c>
      <c r="R30" s="1211">
        <v>470.06</v>
      </c>
      <c r="S30" s="1212">
        <v>5.5254222865166147</v>
      </c>
    </row>
    <row r="31" spans="1:19" ht="15.75">
      <c r="A31" s="1117"/>
      <c r="B31" s="1117"/>
      <c r="C31" s="1117"/>
      <c r="D31" s="1117"/>
      <c r="E31" s="1117"/>
      <c r="F31" s="1117"/>
      <c r="G31" s="1117"/>
      <c r="H31" s="1117"/>
      <c r="I31" s="1117"/>
      <c r="J31" s="1117"/>
      <c r="K31" s="1210" t="s">
        <v>405</v>
      </c>
      <c r="L31" s="1211">
        <v>1714.203</v>
      </c>
      <c r="M31" s="1211">
        <v>411</v>
      </c>
      <c r="N31" s="1362">
        <v>4.1708102189781018</v>
      </c>
      <c r="O31" s="1117"/>
      <c r="P31" s="1210" t="s">
        <v>473</v>
      </c>
      <c r="Q31" s="1211">
        <v>2433.06</v>
      </c>
      <c r="R31" s="1211">
        <v>385.46800000000002</v>
      </c>
      <c r="S31" s="1212">
        <v>6.3119636390050537</v>
      </c>
    </row>
    <row r="32" spans="1:19" ht="15.75">
      <c r="A32" s="1117"/>
      <c r="B32" s="1117"/>
      <c r="C32" s="1117"/>
      <c r="D32" s="1117"/>
      <c r="E32" s="1117"/>
      <c r="F32" s="1117"/>
      <c r="G32" s="1117"/>
      <c r="H32" s="1117"/>
      <c r="I32" s="1117"/>
      <c r="J32" s="1117"/>
      <c r="K32" s="1210" t="s">
        <v>158</v>
      </c>
      <c r="L32" s="1211">
        <v>1625.6279999999999</v>
      </c>
      <c r="M32" s="1211">
        <v>186.512</v>
      </c>
      <c r="N32" s="1362">
        <v>8.7159432100883585</v>
      </c>
      <c r="O32" s="1117"/>
      <c r="P32" s="1210" t="s">
        <v>149</v>
      </c>
      <c r="Q32" s="1211">
        <v>2304.5070000000001</v>
      </c>
      <c r="R32" s="1211">
        <v>659.43499999999995</v>
      </c>
      <c r="S32" s="1212">
        <v>3.4946689211218693</v>
      </c>
    </row>
    <row r="33" spans="1:19" ht="16.5" thickBot="1">
      <c r="A33" s="1223" t="s">
        <v>370</v>
      </c>
      <c r="B33" s="1223"/>
      <c r="C33" s="1117"/>
      <c r="D33" s="1117"/>
      <c r="E33" s="1117"/>
      <c r="F33" s="1117"/>
      <c r="G33" s="1117"/>
      <c r="H33" s="1117"/>
      <c r="I33" s="1117"/>
      <c r="J33" s="1117"/>
      <c r="K33" s="1210" t="s">
        <v>377</v>
      </c>
      <c r="L33" s="1211">
        <v>1017.255</v>
      </c>
      <c r="M33" s="1211">
        <v>87.581999999999994</v>
      </c>
      <c r="N33" s="1362">
        <v>11.614886620538467</v>
      </c>
      <c r="O33" s="1117"/>
      <c r="P33" s="1210" t="s">
        <v>377</v>
      </c>
      <c r="Q33" s="1211">
        <v>2168.6849999999999</v>
      </c>
      <c r="R33" s="1211">
        <v>473.964</v>
      </c>
      <c r="S33" s="1212">
        <v>4.5756323265058105</v>
      </c>
    </row>
    <row r="34" spans="1:19" ht="16.5" thickBot="1">
      <c r="A34" s="1176"/>
      <c r="C34" s="1117"/>
      <c r="D34" s="1117"/>
      <c r="E34" s="1117"/>
      <c r="F34" s="1117"/>
      <c r="G34" s="1117"/>
      <c r="H34" s="1117"/>
      <c r="I34" s="1117"/>
      <c r="J34" s="1117"/>
      <c r="K34" s="1218" t="s">
        <v>259</v>
      </c>
      <c r="L34" s="1219">
        <v>1361453.5819999999</v>
      </c>
      <c r="M34" s="1219">
        <v>232621.81</v>
      </c>
      <c r="N34" s="1582">
        <v>5.8526480470597315</v>
      </c>
      <c r="O34" s="1117"/>
      <c r="P34" s="1210" t="s">
        <v>287</v>
      </c>
      <c r="Q34" s="1211">
        <v>1877.317</v>
      </c>
      <c r="R34" s="1211">
        <v>276.34100000000001</v>
      </c>
      <c r="S34" s="1212">
        <v>6.7934797948910948</v>
      </c>
    </row>
    <row r="35" spans="1:19" ht="15.75">
      <c r="A35" s="1117"/>
      <c r="B35" s="1117"/>
      <c r="C35" s="1117"/>
      <c r="D35" s="1117"/>
      <c r="E35" s="1117"/>
      <c r="F35" s="1117"/>
      <c r="G35" s="1117"/>
      <c r="H35" s="1117"/>
      <c r="I35" s="1117"/>
      <c r="J35" s="1117"/>
      <c r="K35"/>
      <c r="L35"/>
      <c r="M35"/>
      <c r="N35"/>
      <c r="O35" s="1117"/>
      <c r="P35" s="1210" t="s">
        <v>411</v>
      </c>
      <c r="Q35" s="1211">
        <v>1396.644</v>
      </c>
      <c r="R35" s="1211">
        <v>258.16800000000001</v>
      </c>
      <c r="S35" s="1212">
        <v>5.4098261597099562</v>
      </c>
    </row>
    <row r="36" spans="1:19" ht="15.75">
      <c r="A36"/>
      <c r="B36"/>
      <c r="C36"/>
      <c r="D36"/>
      <c r="E36"/>
      <c r="F36"/>
      <c r="G36"/>
      <c r="H36"/>
      <c r="I36"/>
      <c r="J36"/>
      <c r="K36"/>
      <c r="L36"/>
      <c r="M36"/>
      <c r="N36"/>
      <c r="O36" s="1117"/>
      <c r="P36" s="1210" t="s">
        <v>511</v>
      </c>
      <c r="Q36" s="1211">
        <v>1171.085</v>
      </c>
      <c r="R36" s="1211">
        <v>98.3</v>
      </c>
      <c r="S36" s="1212">
        <v>11.913377416073246</v>
      </c>
    </row>
    <row r="37" spans="1:19" ht="17.25" customHeight="1" thickBot="1">
      <c r="A37"/>
      <c r="B37"/>
      <c r="C37"/>
      <c r="D37"/>
      <c r="E37"/>
      <c r="F37"/>
      <c r="G37"/>
      <c r="H37"/>
      <c r="I37"/>
      <c r="J37"/>
      <c r="K37"/>
      <c r="L37"/>
      <c r="M37"/>
      <c r="N37"/>
      <c r="O37" s="1117"/>
      <c r="P37" s="1231" t="s">
        <v>146</v>
      </c>
      <c r="Q37" s="1232">
        <v>1151.7149999999999</v>
      </c>
      <c r="R37" s="1232">
        <v>241.75800000000001</v>
      </c>
      <c r="S37" s="1233">
        <v>4.7639168093713549</v>
      </c>
    </row>
    <row r="38" spans="1:19" ht="16.5" thickBot="1">
      <c r="A38"/>
      <c r="B38"/>
      <c r="C38"/>
      <c r="D38"/>
      <c r="E38"/>
      <c r="F38"/>
      <c r="G38"/>
      <c r="H38"/>
      <c r="I38"/>
      <c r="J38"/>
      <c r="K38"/>
      <c r="L38"/>
      <c r="M38"/>
      <c r="N38"/>
      <c r="O38" s="1117"/>
      <c r="P38" s="1218" t="s">
        <v>259</v>
      </c>
      <c r="Q38" s="1219">
        <v>546791.61399999994</v>
      </c>
      <c r="R38" s="1219">
        <v>99873.826000000001</v>
      </c>
      <c r="S38" s="1220">
        <v>5.4748239443635613</v>
      </c>
    </row>
    <row r="39" spans="1:19">
      <c r="A39"/>
      <c r="B39"/>
      <c r="C39"/>
      <c r="D39"/>
      <c r="E39"/>
      <c r="F39"/>
      <c r="G39"/>
      <c r="H39"/>
      <c r="I39"/>
      <c r="J39"/>
      <c r="K39"/>
      <c r="L39"/>
      <c r="M39"/>
      <c r="N39"/>
      <c r="O39" s="1117"/>
      <c r="P39"/>
      <c r="Q39"/>
      <c r="R39"/>
      <c r="S39"/>
    </row>
    <row r="40" spans="1:19">
      <c r="A40"/>
      <c r="B40"/>
      <c r="C40"/>
      <c r="D40"/>
      <c r="E40"/>
      <c r="F40"/>
      <c r="G40"/>
      <c r="H40"/>
      <c r="I40"/>
      <c r="J40"/>
      <c r="K40"/>
      <c r="L40"/>
      <c r="M40"/>
      <c r="N40"/>
      <c r="O40" s="111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c r="Q69" s="1117"/>
      <c r="R69" s="1117"/>
      <c r="S69" s="1117"/>
    </row>
    <row r="70" spans="1:19">
      <c r="A70"/>
      <c r="B70"/>
      <c r="C70"/>
      <c r="D70"/>
      <c r="E70"/>
      <c r="F70"/>
      <c r="G70"/>
      <c r="H70"/>
      <c r="I70"/>
      <c r="J70"/>
      <c r="K70"/>
      <c r="L70"/>
      <c r="M70"/>
      <c r="N70"/>
      <c r="O70"/>
      <c r="P70"/>
      <c r="Q70" s="1117"/>
      <c r="R70" s="1117"/>
      <c r="S70" s="1117"/>
    </row>
    <row r="71" spans="1:19">
      <c r="A71"/>
      <c r="B71"/>
      <c r="C71"/>
      <c r="D71"/>
      <c r="E71"/>
      <c r="F71"/>
      <c r="G71"/>
      <c r="H71"/>
      <c r="I71"/>
      <c r="J71"/>
      <c r="K71"/>
      <c r="L71" s="1117"/>
      <c r="M71" s="1117"/>
      <c r="N71" s="1117"/>
      <c r="O71" s="1117"/>
      <c r="P71" s="1117"/>
      <c r="Q71" s="1117"/>
      <c r="R71" s="1117"/>
      <c r="S71" s="1117"/>
    </row>
    <row r="72" spans="1:19">
      <c r="A72"/>
      <c r="B72"/>
      <c r="C72"/>
      <c r="D72"/>
      <c r="E72"/>
      <c r="F72"/>
      <c r="G72"/>
      <c r="H72"/>
      <c r="I72"/>
      <c r="J72"/>
      <c r="K72"/>
      <c r="L72" s="1117"/>
      <c r="M72" s="1117"/>
      <c r="N72" s="1117"/>
      <c r="O72" s="1117"/>
      <c r="P72" s="1117"/>
      <c r="Q72" s="1117"/>
      <c r="R72" s="1117"/>
      <c r="S72" s="1117"/>
    </row>
    <row r="73" spans="1:19">
      <c r="A73"/>
      <c r="B73"/>
      <c r="C73"/>
      <c r="D73"/>
      <c r="E73"/>
      <c r="F73"/>
      <c r="G73"/>
      <c r="H73"/>
      <c r="I73"/>
      <c r="J73"/>
      <c r="K73"/>
      <c r="L73" s="1117"/>
      <c r="M73" s="1117"/>
      <c r="N73" s="1117"/>
      <c r="O73" s="1117"/>
      <c r="P73" s="1117"/>
      <c r="Q73" s="1117"/>
      <c r="R73" s="1117"/>
      <c r="S73" s="1117"/>
    </row>
    <row r="74" spans="1:19">
      <c r="A74"/>
      <c r="B74"/>
      <c r="C74"/>
      <c r="D74"/>
      <c r="E74"/>
      <c r="F74"/>
      <c r="G74"/>
      <c r="H74"/>
      <c r="I74"/>
      <c r="J74"/>
      <c r="K74"/>
      <c r="L74" s="1117"/>
      <c r="M74" s="1117"/>
      <c r="N74" s="1117"/>
      <c r="O74" s="1117"/>
      <c r="P74" s="1117"/>
      <c r="Q74" s="1117"/>
      <c r="R74" s="1117"/>
    </row>
    <row r="75" spans="1:19">
      <c r="A75"/>
      <c r="B75"/>
      <c r="C75"/>
      <c r="D75"/>
      <c r="E75"/>
      <c r="F75"/>
      <c r="G75"/>
      <c r="H75"/>
      <c r="I75"/>
      <c r="J75"/>
      <c r="K75"/>
      <c r="L75" s="1117"/>
      <c r="M75" s="1117"/>
      <c r="N75" s="1117"/>
      <c r="O75" s="1117"/>
      <c r="P75" s="1117"/>
      <c r="Q75" s="1117"/>
      <c r="R75" s="1117"/>
    </row>
    <row r="76" spans="1:19">
      <c r="A76"/>
      <c r="B76"/>
      <c r="C76"/>
      <c r="D76"/>
      <c r="E76"/>
      <c r="F76"/>
      <c r="G76"/>
      <c r="H76"/>
      <c r="I76"/>
      <c r="J76"/>
      <c r="K76"/>
      <c r="L76" s="1117"/>
      <c r="M76" s="1117"/>
      <c r="N76" s="1117"/>
      <c r="O76" s="1117"/>
      <c r="P76" s="1117"/>
      <c r="Q76" s="1117"/>
      <c r="R76" s="1117"/>
    </row>
    <row r="77" spans="1:19">
      <c r="A77"/>
      <c r="B77"/>
      <c r="C77"/>
      <c r="D77"/>
      <c r="E77"/>
      <c r="F77"/>
      <c r="G77"/>
      <c r="H77"/>
      <c r="I77"/>
      <c r="J77"/>
      <c r="K77"/>
      <c r="L77" s="1117"/>
      <c r="M77" s="1117"/>
      <c r="N77" s="1117"/>
      <c r="O77" s="1117"/>
      <c r="P77" s="1117"/>
      <c r="Q77" s="1117"/>
      <c r="R77" s="1117"/>
    </row>
    <row r="78" spans="1:19">
      <c r="A78"/>
      <c r="B78"/>
      <c r="C78"/>
      <c r="D78"/>
      <c r="E78"/>
      <c r="F78"/>
      <c r="G78"/>
      <c r="H78"/>
      <c r="I78"/>
      <c r="J78"/>
      <c r="K78"/>
      <c r="L78" s="1117"/>
      <c r="M78" s="1117"/>
      <c r="N78" s="1117"/>
      <c r="O78" s="1117"/>
      <c r="P78" s="1117"/>
      <c r="Q78" s="1117"/>
      <c r="R78" s="1117"/>
    </row>
    <row r="79" spans="1:19">
      <c r="A79"/>
      <c r="B79"/>
      <c r="C79"/>
      <c r="D79"/>
      <c r="E79"/>
      <c r="F79"/>
      <c r="G79"/>
      <c r="H79"/>
      <c r="I79"/>
      <c r="J79"/>
      <c r="K79"/>
      <c r="L79" s="1117"/>
      <c r="M79" s="1117"/>
      <c r="N79" s="1117"/>
      <c r="O79" s="1117"/>
      <c r="P79" s="1117"/>
      <c r="Q79" s="1117"/>
      <c r="R79" s="1117"/>
    </row>
    <row r="80" spans="1:19">
      <c r="A80"/>
      <c r="B80"/>
      <c r="C80"/>
      <c r="D80"/>
      <c r="E80"/>
      <c r="F80"/>
      <c r="G80"/>
      <c r="H80"/>
      <c r="I80"/>
      <c r="J80"/>
      <c r="K80"/>
      <c r="L80" s="1117"/>
      <c r="M80" s="1117"/>
      <c r="N80" s="1117"/>
      <c r="O80" s="1117"/>
      <c r="P80" s="1117"/>
      <c r="Q80" s="1117"/>
      <c r="R80" s="1117"/>
    </row>
    <row r="81" spans="1:18">
      <c r="A81"/>
      <c r="B81"/>
      <c r="C81"/>
      <c r="D81"/>
      <c r="E81"/>
      <c r="F81"/>
      <c r="G81"/>
      <c r="H81"/>
      <c r="I81"/>
      <c r="J81"/>
      <c r="K81"/>
      <c r="L81" s="1117"/>
      <c r="M81" s="1117"/>
      <c r="N81" s="1117"/>
      <c r="O81" s="1117"/>
      <c r="P81" s="1117"/>
      <c r="Q81" s="1117"/>
      <c r="R81" s="1117"/>
    </row>
    <row r="82" spans="1:18">
      <c r="A82"/>
      <c r="B82"/>
      <c r="C82"/>
      <c r="D82"/>
      <c r="E82"/>
      <c r="F82"/>
      <c r="G82"/>
      <c r="H82"/>
      <c r="I82"/>
      <c r="J82"/>
      <c r="K82"/>
      <c r="L82" s="1117"/>
      <c r="M82" s="1117"/>
      <c r="N82" s="1117"/>
      <c r="O82" s="1117"/>
      <c r="P82" s="1117"/>
      <c r="Q82" s="1117"/>
      <c r="R82" s="1117"/>
    </row>
    <row r="83" spans="1:18">
      <c r="A83"/>
      <c r="B83"/>
      <c r="C83"/>
      <c r="D83"/>
      <c r="E83"/>
      <c r="F83"/>
      <c r="G83"/>
      <c r="H83"/>
      <c r="I83"/>
      <c r="J83"/>
      <c r="K83"/>
      <c r="L83" s="1117"/>
      <c r="M83" s="1117"/>
      <c r="N83" s="1117"/>
      <c r="O83" s="1117"/>
      <c r="P83" s="1117"/>
      <c r="Q83" s="1117"/>
      <c r="R83" s="1117"/>
    </row>
    <row r="84" spans="1:18">
      <c r="A84"/>
      <c r="B84"/>
      <c r="C84"/>
      <c r="D84"/>
      <c r="E84"/>
      <c r="F84"/>
      <c r="G84"/>
      <c r="H84"/>
      <c r="I84"/>
      <c r="J84"/>
      <c r="K84"/>
      <c r="L84" s="1117"/>
      <c r="M84" s="1117"/>
      <c r="N84" s="1117"/>
      <c r="O84" s="1117"/>
      <c r="P84" s="1117"/>
      <c r="Q84" s="1117"/>
      <c r="R84" s="1117"/>
    </row>
    <row r="85" spans="1:18">
      <c r="A85"/>
      <c r="B85"/>
      <c r="C85"/>
      <c r="D85"/>
      <c r="E85"/>
      <c r="F85"/>
      <c r="G85"/>
      <c r="H85"/>
      <c r="I85"/>
      <c r="J85"/>
      <c r="K85"/>
      <c r="L85" s="1117"/>
      <c r="M85" s="1117"/>
      <c r="N85" s="1117"/>
      <c r="O85" s="1117"/>
      <c r="P85" s="1117"/>
      <c r="Q85" s="1117"/>
      <c r="R85" s="1117"/>
    </row>
    <row r="86" spans="1:18">
      <c r="A86"/>
      <c r="B86"/>
      <c r="C86"/>
      <c r="D86"/>
      <c r="E86"/>
      <c r="F86"/>
      <c r="G86"/>
      <c r="H86"/>
      <c r="I86"/>
      <c r="J86"/>
      <c r="K86"/>
      <c r="L86" s="1117"/>
      <c r="M86" s="1117"/>
      <c r="N86" s="1117"/>
      <c r="O86" s="1117"/>
      <c r="P86" s="1117"/>
      <c r="Q86" s="1117"/>
      <c r="R86" s="1117"/>
    </row>
    <row r="87" spans="1:18">
      <c r="A87"/>
      <c r="B87"/>
      <c r="C87"/>
      <c r="D87"/>
      <c r="E87"/>
      <c r="F87"/>
      <c r="G87"/>
      <c r="H87"/>
      <c r="I87"/>
      <c r="J87"/>
      <c r="K87"/>
      <c r="L87" s="1117"/>
      <c r="M87" s="1117"/>
      <c r="N87" s="1117"/>
      <c r="O87" s="1117"/>
      <c r="P87" s="1117"/>
      <c r="Q87" s="1117"/>
      <c r="R87" s="1117"/>
    </row>
    <row r="88" spans="1:18">
      <c r="A88"/>
      <c r="B88"/>
      <c r="C88"/>
      <c r="D88"/>
      <c r="E88"/>
      <c r="F88"/>
      <c r="G88"/>
      <c r="H88"/>
      <c r="I88"/>
      <c r="J88"/>
      <c r="K88"/>
      <c r="L88" s="1117"/>
      <c r="M88" s="1117"/>
      <c r="N88" s="1117"/>
      <c r="O88" s="1117"/>
      <c r="P88" s="1117"/>
      <c r="Q88" s="1117"/>
      <c r="R88" s="1117"/>
    </row>
    <row r="89" spans="1:18">
      <c r="A89"/>
      <c r="B89"/>
      <c r="C89"/>
      <c r="D89"/>
      <c r="E89"/>
      <c r="F89"/>
      <c r="G89"/>
      <c r="H89"/>
      <c r="I89"/>
      <c r="J89"/>
      <c r="K89"/>
      <c r="L89" s="1117"/>
      <c r="M89" s="1117"/>
      <c r="N89" s="1117"/>
      <c r="O89" s="1117"/>
      <c r="P89" s="1117"/>
      <c r="Q89" s="1117"/>
      <c r="R89" s="1117"/>
    </row>
    <row r="90" spans="1:18">
      <c r="A90"/>
      <c r="B90"/>
      <c r="C90"/>
      <c r="D90"/>
      <c r="E90"/>
      <c r="F90"/>
      <c r="G90"/>
      <c r="H90"/>
      <c r="I90"/>
      <c r="J90"/>
      <c r="K90"/>
      <c r="L90" s="1117"/>
      <c r="M90" s="1117"/>
      <c r="N90" s="1117"/>
      <c r="O90" s="1117"/>
      <c r="P90" s="1117"/>
      <c r="Q90" s="1117"/>
      <c r="R90" s="1117"/>
    </row>
    <row r="91" spans="1:18">
      <c r="A91"/>
      <c r="B91"/>
      <c r="C91"/>
      <c r="D91"/>
      <c r="E91"/>
      <c r="F91"/>
      <c r="G91"/>
      <c r="H91"/>
      <c r="I91"/>
      <c r="J91"/>
      <c r="K91"/>
      <c r="L91" s="1117"/>
      <c r="M91" s="1117"/>
      <c r="N91" s="1117"/>
      <c r="O91" s="1117"/>
      <c r="P91" s="1117"/>
      <c r="Q91" s="1117"/>
      <c r="R91" s="1117"/>
    </row>
    <row r="92" spans="1:18">
      <c r="A92"/>
      <c r="B92"/>
      <c r="C92"/>
      <c r="D92"/>
      <c r="E92"/>
      <c r="F92"/>
      <c r="G92"/>
      <c r="H92"/>
      <c r="I92"/>
      <c r="J92"/>
      <c r="K92"/>
      <c r="L92" s="1117"/>
      <c r="M92" s="1117"/>
      <c r="N92" s="1117"/>
      <c r="O92" s="1117"/>
      <c r="P92" s="1117"/>
      <c r="Q92" s="1117"/>
      <c r="R92" s="1117"/>
    </row>
    <row r="93" spans="1:18">
      <c r="A93"/>
      <c r="B93"/>
      <c r="C93"/>
      <c r="D93"/>
      <c r="E93"/>
      <c r="F93"/>
      <c r="G93"/>
      <c r="H93"/>
      <c r="I93"/>
      <c r="J93"/>
      <c r="K93"/>
      <c r="L93" s="1117"/>
      <c r="M93" s="1117"/>
      <c r="N93" s="1117"/>
      <c r="O93" s="1117"/>
      <c r="P93" s="1117"/>
      <c r="Q93" s="1117"/>
      <c r="R93" s="1117"/>
    </row>
    <row r="94" spans="1:18">
      <c r="A94"/>
      <c r="B94"/>
      <c r="C94"/>
      <c r="D94"/>
      <c r="E94"/>
      <c r="F94"/>
      <c r="G94"/>
      <c r="H94"/>
      <c r="I94"/>
      <c r="J94"/>
      <c r="K94"/>
      <c r="L94" s="1117"/>
      <c r="M94" s="1117"/>
      <c r="N94" s="1117"/>
      <c r="O94" s="1117"/>
      <c r="P94" s="1117"/>
      <c r="Q94" s="1117"/>
      <c r="R94" s="1117"/>
    </row>
    <row r="95" spans="1:18">
      <c r="A95"/>
      <c r="B95"/>
      <c r="C95"/>
      <c r="D95"/>
      <c r="E95"/>
      <c r="F95"/>
      <c r="G95"/>
      <c r="H95"/>
      <c r="I95"/>
      <c r="J95"/>
      <c r="K95"/>
      <c r="L95" s="1117"/>
      <c r="M95" s="1117"/>
      <c r="N95" s="1117"/>
      <c r="O95" s="1117"/>
      <c r="P95" s="1117"/>
      <c r="Q95" s="1117"/>
      <c r="R95" s="1117"/>
    </row>
    <row r="96" spans="1:18">
      <c r="A96"/>
      <c r="B96"/>
      <c r="C96"/>
      <c r="D96"/>
      <c r="E96"/>
      <c r="F96"/>
      <c r="G96"/>
      <c r="H96"/>
      <c r="I96"/>
      <c r="J96"/>
      <c r="K96"/>
      <c r="L96" s="1117"/>
      <c r="M96" s="1117"/>
      <c r="N96" s="1117"/>
      <c r="O96" s="1117"/>
      <c r="P96" s="1117"/>
      <c r="Q96" s="1117"/>
      <c r="R96" s="1117"/>
    </row>
    <row r="97" spans="1:13">
      <c r="A97"/>
      <c r="B97"/>
      <c r="C97"/>
      <c r="D97"/>
      <c r="E97"/>
      <c r="F97"/>
      <c r="G97"/>
      <c r="H97"/>
      <c r="I97"/>
      <c r="J97"/>
      <c r="K97"/>
      <c r="L97" s="1117"/>
      <c r="M97" s="1117"/>
    </row>
    <row r="98" spans="1:13">
      <c r="A98"/>
      <c r="B98"/>
      <c r="C98"/>
      <c r="D98"/>
      <c r="E98"/>
      <c r="F98"/>
      <c r="G98"/>
      <c r="H98"/>
      <c r="I98"/>
      <c r="J98"/>
      <c r="K98"/>
      <c r="L98" s="1117"/>
    </row>
    <row r="99" spans="1:13">
      <c r="A99"/>
      <c r="B99"/>
      <c r="C99"/>
      <c r="D99"/>
      <c r="E99"/>
      <c r="F99" s="3"/>
      <c r="G99" s="3"/>
      <c r="H99" s="3"/>
      <c r="I99"/>
      <c r="J99"/>
      <c r="K99"/>
      <c r="L99" s="1117"/>
    </row>
    <row r="100" spans="1:13">
      <c r="A100"/>
      <c r="B100"/>
      <c r="C100"/>
      <c r="D100"/>
      <c r="E100"/>
      <c r="F100" s="3"/>
      <c r="G100" s="3"/>
      <c r="H100" s="3"/>
      <c r="I100"/>
      <c r="J100"/>
      <c r="K100"/>
      <c r="L100" s="1117"/>
    </row>
    <row r="101" spans="1:13">
      <c r="A101"/>
      <c r="B101"/>
      <c r="C101"/>
      <c r="D101"/>
      <c r="E101"/>
      <c r="F101"/>
      <c r="G101"/>
      <c r="H101"/>
      <c r="I101"/>
      <c r="J101"/>
      <c r="K101"/>
      <c r="L101" s="1117"/>
    </row>
    <row r="102" spans="1:13">
      <c r="A102"/>
      <c r="B102"/>
      <c r="C102"/>
      <c r="D102"/>
      <c r="E102"/>
      <c r="F102"/>
      <c r="G102"/>
      <c r="H102"/>
      <c r="I102"/>
      <c r="J102"/>
      <c r="K102"/>
      <c r="L102" s="1117"/>
    </row>
    <row r="103" spans="1:13">
      <c r="A103"/>
      <c r="B103"/>
      <c r="C103"/>
      <c r="D103"/>
      <c r="E103"/>
      <c r="F103"/>
      <c r="G103"/>
      <c r="H103"/>
      <c r="I103"/>
      <c r="J103"/>
      <c r="K103"/>
      <c r="L103" s="1117"/>
    </row>
    <row r="104" spans="1:13">
      <c r="A104"/>
      <c r="B104"/>
      <c r="C104"/>
      <c r="D104"/>
      <c r="E104"/>
      <c r="F104"/>
      <c r="G104"/>
      <c r="H104"/>
      <c r="I104"/>
      <c r="J104"/>
      <c r="K104"/>
      <c r="L104" s="1117"/>
    </row>
    <row r="105" spans="1:13">
      <c r="A105"/>
      <c r="B105"/>
      <c r="C105"/>
      <c r="D105"/>
      <c r="E105"/>
      <c r="F105"/>
      <c r="G105"/>
      <c r="H105"/>
      <c r="I105"/>
      <c r="J105"/>
      <c r="K105"/>
      <c r="L105" s="1117"/>
    </row>
    <row r="106" spans="1:13">
      <c r="A106"/>
      <c r="B106"/>
      <c r="C106"/>
      <c r="D106"/>
      <c r="E106"/>
      <c r="F106"/>
      <c r="G106"/>
      <c r="H106"/>
      <c r="I106"/>
      <c r="J106"/>
      <c r="K106"/>
      <c r="L106" s="1117"/>
    </row>
    <row r="107" spans="1:13">
      <c r="A107"/>
      <c r="B107"/>
      <c r="C107"/>
      <c r="D107"/>
      <c r="E107"/>
      <c r="F107"/>
      <c r="G107"/>
      <c r="H107"/>
      <c r="I107"/>
      <c r="J107"/>
      <c r="K107"/>
      <c r="L107" s="1117"/>
    </row>
    <row r="108" spans="1:13">
      <c r="A108" s="1117"/>
      <c r="B108" s="1117"/>
      <c r="C108" s="1117"/>
      <c r="D108" s="1117"/>
      <c r="E108" s="1117"/>
      <c r="F108" s="1117"/>
      <c r="G108" s="1117"/>
      <c r="H108" s="1117"/>
      <c r="I108" s="1117"/>
      <c r="J108" s="1117"/>
      <c r="K108" s="1117"/>
      <c r="L108" s="1117"/>
    </row>
    <row r="109" spans="1:13">
      <c r="A109" s="1117"/>
      <c r="B109" s="1117"/>
      <c r="C109" s="1117"/>
      <c r="D109" s="1117"/>
      <c r="E109" s="1117"/>
      <c r="F109" s="1117"/>
      <c r="G109" s="1117"/>
      <c r="H109" s="1117"/>
      <c r="I109" s="1117"/>
      <c r="J109" s="1117"/>
      <c r="K109" s="1117"/>
      <c r="L109" s="1117"/>
    </row>
    <row r="110" spans="1:13">
      <c r="A110" s="1117"/>
      <c r="B110" s="1117"/>
      <c r="C110" s="1117"/>
      <c r="D110" s="1117"/>
      <c r="E110" s="1117"/>
      <c r="F110" s="1117"/>
      <c r="G110" s="1117"/>
      <c r="H110" s="1117"/>
      <c r="I110" s="1117"/>
      <c r="J110" s="1117"/>
      <c r="K110" s="1117"/>
    </row>
    <row r="111" spans="1:13">
      <c r="A111" s="1117"/>
      <c r="B111" s="1117"/>
      <c r="C111" s="1117"/>
      <c r="D111" s="1117"/>
      <c r="E111" s="1117"/>
      <c r="F111" s="1117"/>
      <c r="G111" s="1117"/>
      <c r="H111" s="1117"/>
      <c r="I111" s="1117"/>
      <c r="J111" s="1117"/>
      <c r="K111" s="1117"/>
    </row>
    <row r="112" spans="1:13">
      <c r="A112" s="1117"/>
      <c r="B112" s="1117"/>
      <c r="C112" s="1117"/>
      <c r="D112" s="1117"/>
      <c r="E112" s="1117"/>
      <c r="F112" s="1117"/>
      <c r="G112" s="1117"/>
      <c r="H112" s="1117"/>
      <c r="I112" s="1117"/>
      <c r="J112" s="1117"/>
      <c r="K112" s="1117"/>
    </row>
    <row r="113" spans="1:11">
      <c r="A113" s="1117"/>
      <c r="B113" s="1117"/>
      <c r="C113" s="1117"/>
      <c r="D113" s="1117"/>
      <c r="E113" s="1117"/>
      <c r="F113" s="1117"/>
      <c r="G113" s="1117"/>
      <c r="H113" s="1117"/>
      <c r="I113" s="1117"/>
      <c r="J113" s="1117"/>
      <c r="K113" s="1117"/>
    </row>
    <row r="114" spans="1:11">
      <c r="A114" s="1117"/>
      <c r="B114" s="1117"/>
      <c r="C114" s="1117"/>
      <c r="D114" s="1117"/>
      <c r="E114" s="1117"/>
      <c r="F114" s="1117"/>
      <c r="G114" s="1117"/>
      <c r="H114" s="1117"/>
      <c r="I114" s="1117"/>
      <c r="J114" s="1117"/>
      <c r="K114" s="1117"/>
    </row>
    <row r="115" spans="1:11">
      <c r="A115" s="1117"/>
      <c r="B115" s="1117"/>
      <c r="C115" s="1117"/>
      <c r="D115" s="1117"/>
      <c r="E115" s="1117"/>
      <c r="F115" s="1117"/>
      <c r="G115" s="1117"/>
      <c r="H115" s="1117"/>
      <c r="I115" s="1117"/>
      <c r="J115" s="1117"/>
      <c r="K115" s="1117"/>
    </row>
    <row r="116" spans="1:11">
      <c r="A116" s="1117"/>
      <c r="B116" s="1117"/>
      <c r="C116" s="1117"/>
      <c r="D116" s="1117"/>
      <c r="E116" s="1117"/>
      <c r="F116" s="1117"/>
      <c r="G116" s="1117"/>
      <c r="H116" s="1117"/>
      <c r="I116" s="1117"/>
      <c r="J116" s="1117"/>
      <c r="K116" s="1117"/>
    </row>
    <row r="117" spans="1:11">
      <c r="A117" s="1117"/>
      <c r="B117" s="1117"/>
      <c r="C117" s="1117"/>
      <c r="D117" s="1117"/>
      <c r="E117" s="1117"/>
      <c r="F117" s="1117"/>
      <c r="G117" s="1117"/>
      <c r="H117" s="1117"/>
      <c r="I117" s="1117"/>
      <c r="J117" s="1117"/>
      <c r="K117" s="1117"/>
    </row>
  </sheetData>
  <sortState ref="P7:S67">
    <sortCondition descending="1" ref="Q7:Q67"/>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0" workbookViewId="0">
      <selection activeCell="J18" sqref="I18:J18"/>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27.28515625"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1192" t="s">
        <v>247</v>
      </c>
    </row>
    <row r="2" spans="1:27" ht="18" customHeight="1">
      <c r="A2" s="1679" t="s">
        <v>514</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2" t="s">
        <v>506</v>
      </c>
      <c r="B3" s="1682"/>
      <c r="C3" s="1682"/>
      <c r="D3" s="1682"/>
      <c r="E3" s="1682"/>
      <c r="F3" s="1682"/>
      <c r="G3" s="1682"/>
      <c r="H3" s="1224"/>
      <c r="I3" s="1224"/>
      <c r="J3" s="1224"/>
      <c r="K3" s="1224"/>
      <c r="L3" s="1224"/>
      <c r="M3" s="1224"/>
      <c r="N3" s="1224"/>
      <c r="O3" s="1224"/>
      <c r="P3" s="1224"/>
      <c r="Q3" s="1224"/>
      <c r="R3" s="1224"/>
      <c r="S3" s="1224"/>
      <c r="T3" s="1224"/>
      <c r="U3" s="1224"/>
      <c r="V3" s="1224"/>
      <c r="W3" s="1224"/>
      <c r="X3" s="1224"/>
      <c r="Y3" s="1224"/>
      <c r="Z3" s="1224"/>
      <c r="AA3" s="1224"/>
    </row>
    <row r="5" spans="1:27" s="1226" customFormat="1" ht="15">
      <c r="A5" s="1195" t="s">
        <v>125</v>
      </c>
      <c r="B5" s="1195" t="s">
        <v>126</v>
      </c>
      <c r="C5" s="1196"/>
      <c r="D5" s="1196"/>
      <c r="E5" s="1196"/>
      <c r="F5" s="1195" t="s">
        <v>127</v>
      </c>
      <c r="G5" s="1197" t="s">
        <v>128</v>
      </c>
      <c r="H5" s="1196"/>
      <c r="I5" s="1196"/>
      <c r="J5" s="1196"/>
      <c r="K5" s="1225" t="s">
        <v>129</v>
      </c>
      <c r="L5" s="1199" t="s">
        <v>130</v>
      </c>
      <c r="M5" s="1196"/>
      <c r="N5" s="1200"/>
      <c r="O5" s="1196"/>
      <c r="P5" s="1195" t="s">
        <v>131</v>
      </c>
      <c r="Q5" s="1199" t="s">
        <v>132</v>
      </c>
      <c r="R5" s="1196"/>
      <c r="S5" s="1196"/>
    </row>
    <row r="6" spans="1:27" ht="4.5" customHeight="1" thickBot="1"/>
    <row r="7" spans="1:27" ht="30.75" thickBot="1">
      <c r="A7" s="1201" t="s">
        <v>133</v>
      </c>
      <c r="B7" s="1202" t="s">
        <v>134</v>
      </c>
      <c r="C7" s="1203" t="s">
        <v>135</v>
      </c>
      <c r="D7" s="1227" t="s">
        <v>136</v>
      </c>
      <c r="E7" s="1228"/>
      <c r="F7" s="1201" t="s">
        <v>133</v>
      </c>
      <c r="G7" s="1202" t="s">
        <v>134</v>
      </c>
      <c r="H7" s="1203" t="s">
        <v>135</v>
      </c>
      <c r="I7" s="1227" t="s">
        <v>136</v>
      </c>
      <c r="K7" s="1201" t="s">
        <v>133</v>
      </c>
      <c r="L7" s="1202" t="s">
        <v>134</v>
      </c>
      <c r="M7" s="1203" t="s">
        <v>137</v>
      </c>
      <c r="N7" s="1227" t="s">
        <v>136</v>
      </c>
      <c r="P7" s="1201" t="s">
        <v>133</v>
      </c>
      <c r="Q7" s="1202" t="s">
        <v>134</v>
      </c>
      <c r="R7" s="1203" t="s">
        <v>137</v>
      </c>
      <c r="S7" s="1227" t="s">
        <v>136</v>
      </c>
    </row>
    <row r="8" spans="1:27" ht="15.75">
      <c r="A8" s="1210" t="s">
        <v>153</v>
      </c>
      <c r="B8" s="1211">
        <v>40083.745000000003</v>
      </c>
      <c r="C8" s="1211">
        <v>42856</v>
      </c>
      <c r="D8" s="1212">
        <v>2.713012314964026</v>
      </c>
      <c r="E8" s="1229"/>
      <c r="F8" s="1210" t="s">
        <v>372</v>
      </c>
      <c r="G8" s="1211">
        <v>6295.3779999999997</v>
      </c>
      <c r="H8" s="1211">
        <v>1465.038</v>
      </c>
      <c r="I8" s="1212">
        <v>4.297074888159897</v>
      </c>
      <c r="J8" s="1222"/>
      <c r="K8" s="1213" t="s">
        <v>141</v>
      </c>
      <c r="L8" s="1214">
        <v>20078.937000000002</v>
      </c>
      <c r="M8" s="1214">
        <v>4277.1120000000001</v>
      </c>
      <c r="N8" s="1215">
        <v>4.6945081166918241</v>
      </c>
      <c r="O8" s="1222"/>
      <c r="P8" s="1213" t="s">
        <v>143</v>
      </c>
      <c r="Q8" s="1214">
        <v>7235.6090000000004</v>
      </c>
      <c r="R8" s="1214">
        <v>1392.222</v>
      </c>
      <c r="S8" s="1215">
        <v>5.197166112875677</v>
      </c>
    </row>
    <row r="9" spans="1:27" ht="15.75">
      <c r="A9" s="1210" t="s">
        <v>151</v>
      </c>
      <c r="B9" s="1211">
        <v>33337.716999999997</v>
      </c>
      <c r="C9" s="1211">
        <v>24489</v>
      </c>
      <c r="D9" s="1212">
        <v>2.4601574785717713</v>
      </c>
      <c r="E9" s="1230"/>
      <c r="F9" s="1210" t="s">
        <v>156</v>
      </c>
      <c r="G9" s="1211">
        <v>4606.1970000000001</v>
      </c>
      <c r="H9" s="1211">
        <v>1590.4829999999999</v>
      </c>
      <c r="I9" s="1212">
        <v>2.8960994867596828</v>
      </c>
      <c r="J9" s="1222"/>
      <c r="K9" s="1210" t="s">
        <v>143</v>
      </c>
      <c r="L9" s="1211">
        <v>10247.078</v>
      </c>
      <c r="M9" s="1211">
        <v>1815.606</v>
      </c>
      <c r="N9" s="1212">
        <v>5.6438885969753345</v>
      </c>
      <c r="O9" s="1222"/>
      <c r="P9" s="1210" t="s">
        <v>372</v>
      </c>
      <c r="Q9" s="1211">
        <v>6762.5039999999999</v>
      </c>
      <c r="R9" s="1211">
        <v>1319.4929999999999</v>
      </c>
      <c r="S9" s="1212">
        <v>5.125077586618497</v>
      </c>
    </row>
    <row r="10" spans="1:27" ht="15.75">
      <c r="A10" s="1210" t="s">
        <v>372</v>
      </c>
      <c r="B10" s="1211">
        <v>20350.397000000001</v>
      </c>
      <c r="C10" s="1211">
        <v>47010</v>
      </c>
      <c r="D10" s="1212">
        <v>3.8819026178391978</v>
      </c>
      <c r="E10" s="1229"/>
      <c r="F10" s="1210" t="s">
        <v>153</v>
      </c>
      <c r="G10" s="1211">
        <v>1756.615</v>
      </c>
      <c r="H10" s="1211">
        <v>737.77200000000005</v>
      </c>
      <c r="I10" s="1212">
        <v>2.3809727124369044</v>
      </c>
      <c r="J10" s="1222"/>
      <c r="K10" s="1210" t="s">
        <v>158</v>
      </c>
      <c r="L10" s="1211">
        <v>5825.9939999999997</v>
      </c>
      <c r="M10" s="1211">
        <v>945.27700000000004</v>
      </c>
      <c r="N10" s="1212">
        <v>6.1632664287822507</v>
      </c>
      <c r="O10" s="1222"/>
      <c r="P10" s="1210" t="s">
        <v>155</v>
      </c>
      <c r="Q10" s="1211">
        <v>6547.0119999999997</v>
      </c>
      <c r="R10" s="1211">
        <v>1313.41</v>
      </c>
      <c r="S10" s="1212">
        <v>4.9847435302000136</v>
      </c>
    </row>
    <row r="11" spans="1:27" ht="15.75">
      <c r="A11" s="1210" t="s">
        <v>160</v>
      </c>
      <c r="B11" s="1211">
        <v>15327.244000000001</v>
      </c>
      <c r="C11" s="1211">
        <v>26938</v>
      </c>
      <c r="D11" s="1212">
        <v>2.2358891919884467</v>
      </c>
      <c r="E11" s="1230"/>
      <c r="F11" s="1210" t="s">
        <v>160</v>
      </c>
      <c r="G11" s="1211">
        <v>1038.451</v>
      </c>
      <c r="H11" s="1211">
        <v>473.64699999999999</v>
      </c>
      <c r="I11" s="1212">
        <v>2.1924576741750714</v>
      </c>
      <c r="J11" s="1222"/>
      <c r="K11" s="1210" t="s">
        <v>372</v>
      </c>
      <c r="L11" s="1211">
        <v>5515.2079999999996</v>
      </c>
      <c r="M11" s="1211">
        <v>812.86900000000003</v>
      </c>
      <c r="N11" s="1212">
        <v>6.7848669342784627</v>
      </c>
      <c r="O11" s="1222"/>
      <c r="P11" s="1210" t="s">
        <v>141</v>
      </c>
      <c r="Q11" s="1211">
        <v>5990.94</v>
      </c>
      <c r="R11" s="1211">
        <v>1873.922</v>
      </c>
      <c r="S11" s="1212">
        <v>3.1970060653538406</v>
      </c>
    </row>
    <row r="12" spans="1:27" ht="16.5" thickBot="1">
      <c r="A12" s="1210" t="s">
        <v>143</v>
      </c>
      <c r="B12" s="1211">
        <v>14533.893</v>
      </c>
      <c r="C12" s="1211">
        <v>14085</v>
      </c>
      <c r="D12" s="1212">
        <v>2.485844572509921</v>
      </c>
      <c r="E12" s="1230"/>
      <c r="F12" s="1210" t="s">
        <v>155</v>
      </c>
      <c r="G12" s="1211">
        <v>469.44</v>
      </c>
      <c r="H12" s="1211">
        <v>138.87299999999999</v>
      </c>
      <c r="I12" s="1212">
        <v>3.3803547125791193</v>
      </c>
      <c r="J12" s="1222"/>
      <c r="K12" s="1210" t="s">
        <v>159</v>
      </c>
      <c r="L12" s="1211">
        <v>4088.3380000000002</v>
      </c>
      <c r="M12" s="1211">
        <v>1078.9269999999999</v>
      </c>
      <c r="N12" s="1212">
        <v>3.7892628509621136</v>
      </c>
      <c r="O12" s="1222"/>
      <c r="P12" s="1210" t="s">
        <v>140</v>
      </c>
      <c r="Q12" s="1211">
        <v>3198.4630000000002</v>
      </c>
      <c r="R12" s="1211">
        <v>551.55799999999999</v>
      </c>
      <c r="S12" s="1212">
        <v>5.7989603994502845</v>
      </c>
    </row>
    <row r="13" spans="1:27" ht="16.5" thickBot="1">
      <c r="A13" s="1210" t="s">
        <v>157</v>
      </c>
      <c r="B13" s="1211">
        <v>14225.273999999999</v>
      </c>
      <c r="C13" s="1211">
        <v>18509</v>
      </c>
      <c r="D13" s="1212">
        <v>2.4997608359250094</v>
      </c>
      <c r="E13" s="1230"/>
      <c r="F13" s="1218" t="s">
        <v>259</v>
      </c>
      <c r="G13" s="1219">
        <v>14484.677</v>
      </c>
      <c r="H13" s="1219">
        <v>4503.9870000000001</v>
      </c>
      <c r="I13" s="1220">
        <v>3.2159677636724973</v>
      </c>
      <c r="J13" s="1222"/>
      <c r="K13" s="1210" t="s">
        <v>156</v>
      </c>
      <c r="L13" s="1211">
        <v>3318.645</v>
      </c>
      <c r="M13" s="1211">
        <v>774.53899999999999</v>
      </c>
      <c r="N13" s="1212">
        <v>4.2846712689741899</v>
      </c>
      <c r="O13" s="1222"/>
      <c r="P13" s="1210" t="s">
        <v>138</v>
      </c>
      <c r="Q13" s="1211">
        <v>1786.999</v>
      </c>
      <c r="R13" s="1211">
        <v>480.255</v>
      </c>
      <c r="S13" s="1212">
        <v>3.7209378351084319</v>
      </c>
    </row>
    <row r="14" spans="1:27" ht="15.75">
      <c r="A14" s="1210" t="s">
        <v>156</v>
      </c>
      <c r="B14" s="1211">
        <v>14147.528</v>
      </c>
      <c r="C14" s="1211">
        <v>34731</v>
      </c>
      <c r="D14" s="1212">
        <v>2.6019236633247105</v>
      </c>
      <c r="E14" s="1230"/>
      <c r="J14" s="1222"/>
      <c r="K14" s="1210" t="s">
        <v>140</v>
      </c>
      <c r="L14" s="1211">
        <v>3246.8</v>
      </c>
      <c r="M14" s="1211">
        <v>706.61199999999997</v>
      </c>
      <c r="N14" s="1212">
        <v>4.5948837551584187</v>
      </c>
      <c r="O14" s="1222"/>
      <c r="P14" s="1210" t="s">
        <v>156</v>
      </c>
      <c r="Q14" s="1211">
        <v>1487.1110000000001</v>
      </c>
      <c r="R14" s="1211">
        <v>589.37300000000005</v>
      </c>
      <c r="S14" s="1212">
        <v>2.5232085623196174</v>
      </c>
    </row>
    <row r="15" spans="1:27" ht="15.75">
      <c r="A15" s="1210" t="s">
        <v>141</v>
      </c>
      <c r="B15" s="1211">
        <v>5513.7359999999999</v>
      </c>
      <c r="C15" s="1211">
        <v>4927</v>
      </c>
      <c r="D15" s="1212">
        <v>2.8704009695485539</v>
      </c>
      <c r="E15" s="1230"/>
      <c r="F15"/>
      <c r="G15"/>
      <c r="H15"/>
      <c r="I15"/>
      <c r="J15" s="1222"/>
      <c r="K15" s="1210" t="s">
        <v>155</v>
      </c>
      <c r="L15" s="1211">
        <v>2118.9940000000001</v>
      </c>
      <c r="M15" s="1211">
        <v>449.82299999999998</v>
      </c>
      <c r="N15" s="1212">
        <v>4.710728442076106</v>
      </c>
      <c r="O15" s="1222"/>
      <c r="P15" s="1231" t="s">
        <v>159</v>
      </c>
      <c r="Q15" s="1232">
        <v>1308.671</v>
      </c>
      <c r="R15" s="1232">
        <v>422.57</v>
      </c>
      <c r="S15" s="1233">
        <v>3.0969330525120102</v>
      </c>
      <c r="U15" s="1117"/>
      <c r="V15" s="1117"/>
      <c r="W15" s="1117"/>
      <c r="X15" s="1117"/>
    </row>
    <row r="16" spans="1:27" ht="15.75">
      <c r="A16" s="1210" t="s">
        <v>152</v>
      </c>
      <c r="B16" s="1211">
        <v>4396.7489999999998</v>
      </c>
      <c r="C16" s="1211">
        <v>2595</v>
      </c>
      <c r="D16" s="1212">
        <v>3.5531581839634074</v>
      </c>
      <c r="E16" s="1230"/>
      <c r="F16"/>
      <c r="G16"/>
      <c r="H16"/>
      <c r="I16"/>
      <c r="J16" s="1222"/>
      <c r="K16" s="1210" t="s">
        <v>151</v>
      </c>
      <c r="L16" s="1211">
        <v>2011.848</v>
      </c>
      <c r="M16" s="1211">
        <v>450.48399999999998</v>
      </c>
      <c r="N16" s="1212">
        <v>4.4659699345592738</v>
      </c>
      <c r="O16" s="1222"/>
      <c r="P16" s="1231" t="s">
        <v>152</v>
      </c>
      <c r="Q16" s="1232">
        <v>1166.819</v>
      </c>
      <c r="R16" s="1232">
        <v>320.97399999999999</v>
      </c>
      <c r="S16" s="1233">
        <v>3.6352445992510298</v>
      </c>
      <c r="U16" s="1117"/>
      <c r="V16" s="1117"/>
      <c r="W16" s="1117"/>
      <c r="X16" s="1117"/>
    </row>
    <row r="17" spans="1:24" ht="15.75">
      <c r="A17" s="1210" t="s">
        <v>138</v>
      </c>
      <c r="B17" s="1211">
        <v>3654.08</v>
      </c>
      <c r="C17" s="1211">
        <v>12087</v>
      </c>
      <c r="D17" s="1212">
        <v>3.8000039517511977</v>
      </c>
      <c r="E17" s="1229"/>
      <c r="F17"/>
      <c r="G17"/>
      <c r="H17"/>
      <c r="I17"/>
      <c r="J17" s="1222"/>
      <c r="K17" s="1210" t="s">
        <v>152</v>
      </c>
      <c r="L17" s="1211">
        <v>2000.808</v>
      </c>
      <c r="M17" s="1211">
        <v>275.69900000000001</v>
      </c>
      <c r="N17" s="1212">
        <v>7.2572189235361746</v>
      </c>
      <c r="O17" s="1222"/>
      <c r="P17" s="1210" t="s">
        <v>139</v>
      </c>
      <c r="Q17" s="1211">
        <v>1132.644</v>
      </c>
      <c r="R17" s="1211">
        <v>410.88400000000001</v>
      </c>
      <c r="S17" s="1212">
        <v>2.7566028368103894</v>
      </c>
      <c r="U17" s="1117"/>
      <c r="V17" s="1117"/>
      <c r="W17" s="1117"/>
      <c r="X17" s="1117"/>
    </row>
    <row r="18" spans="1:24" ht="15.75">
      <c r="A18" s="1210" t="s">
        <v>146</v>
      </c>
      <c r="B18" s="1211">
        <v>1591.721</v>
      </c>
      <c r="C18" s="1211">
        <v>678</v>
      </c>
      <c r="D18" s="1212">
        <v>3.6904423510754469</v>
      </c>
      <c r="E18" s="1234"/>
      <c r="K18" s="1231" t="s">
        <v>285</v>
      </c>
      <c r="L18" s="1232">
        <v>1990.58</v>
      </c>
      <c r="M18" s="1232">
        <v>1045.4939999999999</v>
      </c>
      <c r="N18" s="1233">
        <v>1.9039611896385824</v>
      </c>
      <c r="O18" s="1222"/>
      <c r="P18" s="1210" t="s">
        <v>158</v>
      </c>
      <c r="Q18" s="1211">
        <v>825.86199999999997</v>
      </c>
      <c r="R18" s="1211">
        <v>155.35</v>
      </c>
      <c r="S18" s="1212">
        <v>5.3161377534599294</v>
      </c>
      <c r="U18" s="1117"/>
      <c r="V18" s="1117"/>
      <c r="W18" s="1117"/>
      <c r="X18" s="1117"/>
    </row>
    <row r="19" spans="1:24" ht="15.75">
      <c r="A19" s="1210" t="s">
        <v>140</v>
      </c>
      <c r="B19" s="1211">
        <v>1317.6010000000001</v>
      </c>
      <c r="C19" s="1211">
        <v>1813</v>
      </c>
      <c r="D19" s="1212">
        <v>1.6588683796710719</v>
      </c>
      <c r="E19" s="1235"/>
      <c r="J19" s="1222"/>
      <c r="K19" s="1210" t="s">
        <v>138</v>
      </c>
      <c r="L19" s="1211">
        <v>1650.6320000000001</v>
      </c>
      <c r="M19" s="1211">
        <v>473.35199999999998</v>
      </c>
      <c r="N19" s="1212">
        <v>3.4871131842687899</v>
      </c>
      <c r="O19" s="1222"/>
      <c r="P19" s="1210" t="s">
        <v>151</v>
      </c>
      <c r="Q19" s="1211">
        <v>515.06799999999998</v>
      </c>
      <c r="R19" s="1211">
        <v>101.324</v>
      </c>
      <c r="S19" s="1212">
        <v>5.0833761004303026</v>
      </c>
      <c r="U19" s="1117"/>
      <c r="V19" s="1117"/>
      <c r="W19" s="1117"/>
      <c r="X19" s="1117"/>
    </row>
    <row r="20" spans="1:24" ht="15" customHeight="1">
      <c r="A20" s="1210" t="s">
        <v>158</v>
      </c>
      <c r="B20" s="1211">
        <v>744.04600000000005</v>
      </c>
      <c r="C20" s="1211">
        <v>1502</v>
      </c>
      <c r="D20" s="1212">
        <v>3.1854420597918462</v>
      </c>
      <c r="E20" s="1235"/>
      <c r="F20" s="1117"/>
      <c r="G20" s="1117"/>
      <c r="H20" s="1117"/>
      <c r="J20" s="1222"/>
      <c r="K20" s="1210" t="s">
        <v>146</v>
      </c>
      <c r="L20" s="1211">
        <v>1197.2360000000001</v>
      </c>
      <c r="M20" s="1211">
        <v>297.89</v>
      </c>
      <c r="N20" s="1212">
        <v>4.0190540132263592</v>
      </c>
      <c r="O20" s="1222"/>
      <c r="P20" s="1210" t="s">
        <v>362</v>
      </c>
      <c r="Q20" s="1211">
        <v>508.714</v>
      </c>
      <c r="R20" s="1211">
        <v>110.14</v>
      </c>
      <c r="S20" s="1212">
        <v>4.6187942618485565</v>
      </c>
      <c r="U20" s="1117"/>
      <c r="V20" s="1117"/>
      <c r="W20" s="1117"/>
      <c r="X20" s="1117"/>
    </row>
    <row r="21" spans="1:24" ht="16.5" thickBot="1">
      <c r="A21" s="1210" t="s">
        <v>155</v>
      </c>
      <c r="B21" s="1211">
        <v>521.745</v>
      </c>
      <c r="C21" s="1211">
        <v>2143</v>
      </c>
      <c r="D21" s="1212">
        <v>3.3831653892541729</v>
      </c>
      <c r="E21" s="1236"/>
      <c r="F21" s="1117"/>
      <c r="G21" s="1117"/>
      <c r="H21" s="1117"/>
      <c r="J21" s="1222"/>
      <c r="K21" s="1210" t="s">
        <v>502</v>
      </c>
      <c r="L21" s="1211">
        <v>1092.9100000000001</v>
      </c>
      <c r="M21" s="1211">
        <v>56.713999999999999</v>
      </c>
      <c r="N21" s="1212">
        <v>19.27055048136263</v>
      </c>
      <c r="P21" s="1210" t="s">
        <v>285</v>
      </c>
      <c r="Q21" s="1211">
        <v>474.35700000000003</v>
      </c>
      <c r="R21" s="1211">
        <v>72.656000000000006</v>
      </c>
      <c r="S21" s="1212">
        <v>6.5288069808412246</v>
      </c>
    </row>
    <row r="22" spans="1:24" ht="16.5" thickBot="1">
      <c r="A22" s="1218" t="s">
        <v>259</v>
      </c>
      <c r="B22" s="1219">
        <v>171101.079</v>
      </c>
      <c r="C22" s="1219">
        <v>235959</v>
      </c>
      <c r="D22" s="1220">
        <v>2.6910877962564643</v>
      </c>
      <c r="E22" s="1117"/>
      <c r="F22" s="1117"/>
      <c r="G22" s="1117"/>
      <c r="H22" s="1117"/>
      <c r="I22" s="1117"/>
      <c r="J22" s="1117"/>
      <c r="K22" s="1210" t="s">
        <v>139</v>
      </c>
      <c r="L22" s="1211">
        <v>749.59500000000003</v>
      </c>
      <c r="M22" s="1211">
        <v>162.126</v>
      </c>
      <c r="N22" s="1212">
        <v>4.6235335479812001</v>
      </c>
      <c r="P22" s="1210" t="s">
        <v>452</v>
      </c>
      <c r="Q22" s="1211">
        <v>450.73500000000001</v>
      </c>
      <c r="R22" s="1211">
        <v>81.7</v>
      </c>
      <c r="S22" s="1212">
        <v>5.5169522643818851</v>
      </c>
    </row>
    <row r="23" spans="1:24" ht="15.75">
      <c r="A23"/>
      <c r="B23"/>
      <c r="C23"/>
      <c r="D23"/>
      <c r="E23" s="1117"/>
      <c r="F23" s="1117"/>
      <c r="G23" s="1117"/>
      <c r="H23" s="1117"/>
      <c r="I23" s="1117"/>
      <c r="J23" s="1117"/>
      <c r="K23" s="1210" t="s">
        <v>153</v>
      </c>
      <c r="L23" s="1211">
        <v>611.46699999999998</v>
      </c>
      <c r="M23" s="1211">
        <v>181.15</v>
      </c>
      <c r="N23" s="1212">
        <v>3.3754733646149599</v>
      </c>
      <c r="P23" s="1231" t="s">
        <v>377</v>
      </c>
      <c r="Q23" s="1232">
        <v>411.298</v>
      </c>
      <c r="R23" s="1232">
        <v>347.279</v>
      </c>
      <c r="S23" s="1233">
        <v>1.1843445759749367</v>
      </c>
    </row>
    <row r="24" spans="1:24" ht="16.5" thickBot="1">
      <c r="A24"/>
      <c r="B24"/>
      <c r="C24"/>
      <c r="D24"/>
      <c r="E24" s="1117"/>
      <c r="F24" s="1117"/>
      <c r="G24" s="1117"/>
      <c r="H24" s="1117"/>
      <c r="I24" s="1117"/>
      <c r="J24" s="1117"/>
      <c r="K24" s="1231" t="s">
        <v>407</v>
      </c>
      <c r="L24" s="1232">
        <v>494.142</v>
      </c>
      <c r="M24" s="1232">
        <v>21.919</v>
      </c>
      <c r="N24" s="1233">
        <v>22.544002919841233</v>
      </c>
      <c r="P24" s="1210" t="s">
        <v>148</v>
      </c>
      <c r="Q24" s="1211">
        <v>409.66399999999999</v>
      </c>
      <c r="R24" s="1211">
        <v>45.607999999999997</v>
      </c>
      <c r="S24" s="1212">
        <v>8.9822838098579201</v>
      </c>
    </row>
    <row r="25" spans="1:24" ht="16.5" thickBot="1">
      <c r="A25"/>
      <c r="B25"/>
      <c r="C25"/>
      <c r="D25"/>
      <c r="E25" s="1117"/>
      <c r="F25" s="1117"/>
      <c r="G25" s="1117"/>
      <c r="H25" s="1117"/>
      <c r="I25" s="1117"/>
      <c r="J25" s="1117"/>
      <c r="K25" s="1218" t="s">
        <v>259</v>
      </c>
      <c r="L25" s="1219">
        <v>67681.294999999998</v>
      </c>
      <c r="M25" s="1219">
        <v>14040.244000000001</v>
      </c>
      <c r="N25" s="1220">
        <v>4.8205212815389817</v>
      </c>
      <c r="P25" s="1218" t="s">
        <v>259</v>
      </c>
      <c r="Q25" s="1219">
        <v>41222.248</v>
      </c>
      <c r="R25" s="1219">
        <v>10005.212</v>
      </c>
      <c r="S25" s="1220">
        <v>4.1200774156509627</v>
      </c>
    </row>
    <row r="26" spans="1:24">
      <c r="A26"/>
      <c r="B26"/>
      <c r="C26"/>
      <c r="D26"/>
      <c r="E26" s="1117"/>
      <c r="F26" s="1117"/>
      <c r="G26" s="1117"/>
      <c r="H26" s="1117"/>
      <c r="I26" s="1117"/>
      <c r="J26" s="1117"/>
      <c r="K26"/>
      <c r="L26"/>
      <c r="M26"/>
      <c r="N26"/>
      <c r="P26"/>
      <c r="Q26"/>
      <c r="R26"/>
      <c r="S26"/>
    </row>
    <row r="27" spans="1:24">
      <c r="E27" s="1117"/>
      <c r="F27" s="1117"/>
      <c r="G27" s="1117"/>
      <c r="H27" s="1117"/>
      <c r="I27" s="1117"/>
      <c r="J27" s="1117"/>
      <c r="K27"/>
      <c r="L27"/>
      <c r="M27"/>
      <c r="N27"/>
      <c r="O27" s="1117"/>
      <c r="P27"/>
      <c r="Q27"/>
      <c r="R27"/>
      <c r="S27"/>
    </row>
    <row r="28" spans="1:24">
      <c r="A28" s="1117"/>
      <c r="B28" s="1117"/>
      <c r="C28" s="1117"/>
      <c r="D28" s="1117"/>
      <c r="E28" s="1117"/>
      <c r="F28" s="1117"/>
      <c r="G28" s="1117"/>
      <c r="H28" s="1117"/>
      <c r="I28" s="1117"/>
      <c r="J28" s="1117"/>
      <c r="K28"/>
      <c r="L28"/>
      <c r="M28"/>
      <c r="N28"/>
      <c r="O28" s="1117"/>
      <c r="P28"/>
      <c r="Q28"/>
      <c r="R28"/>
      <c r="S28"/>
    </row>
    <row r="29" spans="1:24">
      <c r="A29" s="1117"/>
      <c r="B29" s="1117"/>
      <c r="C29" s="1117"/>
      <c r="D29" s="1117"/>
      <c r="E29" s="1117"/>
      <c r="F29" s="1117"/>
      <c r="G29" s="1117"/>
      <c r="H29" s="1117"/>
      <c r="I29" s="1117"/>
      <c r="J29" s="1117"/>
      <c r="K29"/>
      <c r="L29"/>
      <c r="M29"/>
      <c r="N29"/>
      <c r="O29" s="1117"/>
      <c r="P29"/>
      <c r="Q29"/>
      <c r="R29"/>
      <c r="S29"/>
    </row>
    <row r="30" spans="1:24">
      <c r="A30" s="1117"/>
      <c r="B30" s="1117"/>
      <c r="C30" s="1117"/>
      <c r="D30" s="1117"/>
      <c r="E30" s="1117"/>
      <c r="F30" s="1117"/>
      <c r="G30" s="1117"/>
      <c r="H30" s="1117"/>
      <c r="I30" s="1117"/>
      <c r="J30" s="1117"/>
      <c r="K30"/>
      <c r="L30"/>
      <c r="M30"/>
      <c r="N30"/>
      <c r="O30" s="1117"/>
      <c r="P30"/>
      <c r="Q30"/>
      <c r="R30"/>
      <c r="S30"/>
    </row>
    <row r="31" spans="1:24">
      <c r="A31" s="1117"/>
      <c r="B31" s="1117"/>
      <c r="C31" s="1117"/>
      <c r="D31" s="1117"/>
      <c r="E31" s="1117"/>
      <c r="F31" s="1117"/>
      <c r="G31" s="1117"/>
      <c r="H31" s="1117"/>
      <c r="I31" s="1117"/>
      <c r="J31" s="1117"/>
      <c r="K31"/>
      <c r="L31"/>
      <c r="M31"/>
      <c r="N31"/>
      <c r="O31" s="1117"/>
      <c r="P31"/>
      <c r="Q31"/>
      <c r="R31"/>
      <c r="S31"/>
    </row>
    <row r="32" spans="1:24">
      <c r="A32"/>
      <c r="B32"/>
      <c r="C32"/>
      <c r="D32"/>
      <c r="E32"/>
      <c r="F32" s="1117"/>
      <c r="G32" s="1117"/>
      <c r="H32" s="1117"/>
      <c r="I32"/>
      <c r="J32"/>
      <c r="K32"/>
      <c r="L32"/>
      <c r="M32"/>
      <c r="N32"/>
      <c r="O32" s="1117"/>
      <c r="P32"/>
      <c r="Q32"/>
      <c r="R32"/>
      <c r="S32"/>
    </row>
    <row r="33" spans="1:19">
      <c r="A33"/>
      <c r="B33"/>
      <c r="C33"/>
      <c r="D33"/>
      <c r="E33"/>
      <c r="F33"/>
      <c r="G33"/>
      <c r="H33"/>
      <c r="I33"/>
      <c r="J33"/>
      <c r="K33"/>
      <c r="L33"/>
      <c r="M33"/>
      <c r="N33"/>
      <c r="O33" s="1117"/>
      <c r="P33"/>
      <c r="Q33"/>
      <c r="R33"/>
      <c r="S33"/>
    </row>
    <row r="34" spans="1:19">
      <c r="A34"/>
      <c r="B34"/>
      <c r="C34"/>
      <c r="D34"/>
      <c r="E34"/>
      <c r="F34"/>
      <c r="G34"/>
      <c r="H34"/>
      <c r="I34"/>
      <c r="J34"/>
      <c r="K34"/>
      <c r="L34"/>
      <c r="M34"/>
      <c r="N34"/>
      <c r="O34" s="1117"/>
      <c r="P34"/>
      <c r="Q34"/>
      <c r="R34"/>
      <c r="S34"/>
    </row>
    <row r="35" spans="1:19">
      <c r="A35"/>
      <c r="B35"/>
      <c r="C35"/>
      <c r="D35"/>
      <c r="E35"/>
      <c r="F35"/>
      <c r="G35"/>
      <c r="H35"/>
      <c r="I35"/>
      <c r="J35"/>
      <c r="K35"/>
      <c r="L35"/>
      <c r="M35"/>
      <c r="N35"/>
      <c r="O35" s="1117"/>
      <c r="P35"/>
      <c r="Q35"/>
      <c r="R35"/>
      <c r="S35"/>
    </row>
    <row r="36" spans="1:19">
      <c r="A36"/>
      <c r="B36"/>
      <c r="C36"/>
      <c r="D36"/>
      <c r="E36"/>
      <c r="F36"/>
      <c r="G36"/>
      <c r="H36"/>
      <c r="I36"/>
      <c r="J36"/>
      <c r="K36"/>
      <c r="L36"/>
      <c r="M36"/>
      <c r="N36"/>
      <c r="O36" s="1117"/>
    </row>
    <row r="37" spans="1:19">
      <c r="A37"/>
      <c r="B37"/>
      <c r="C37"/>
      <c r="D37"/>
      <c r="E37"/>
      <c r="F37"/>
      <c r="G37"/>
      <c r="H37"/>
      <c r="I37"/>
      <c r="J37"/>
      <c r="K37"/>
      <c r="L37"/>
      <c r="M37"/>
      <c r="N37"/>
      <c r="O37" s="1117"/>
    </row>
    <row r="38" spans="1:19">
      <c r="A38"/>
      <c r="B38"/>
      <c r="C38"/>
      <c r="D38"/>
      <c r="E38"/>
      <c r="F38"/>
      <c r="G38"/>
      <c r="H38"/>
      <c r="I38"/>
      <c r="J38"/>
      <c r="K38"/>
      <c r="L38"/>
      <c r="M38"/>
      <c r="N38"/>
      <c r="O38" s="1117"/>
    </row>
    <row r="39" spans="1:19">
      <c r="A39"/>
      <c r="B39"/>
      <c r="C39"/>
      <c r="D39"/>
      <c r="E39"/>
      <c r="F39"/>
      <c r="G39"/>
      <c r="H39"/>
      <c r="I39"/>
      <c r="J39"/>
      <c r="K39"/>
      <c r="O39" s="1117"/>
    </row>
    <row r="40" spans="1:19">
      <c r="A40"/>
      <c r="B40"/>
      <c r="C40"/>
      <c r="D40"/>
      <c r="E40"/>
      <c r="F40"/>
      <c r="G40"/>
      <c r="H40"/>
      <c r="I40"/>
      <c r="J40"/>
      <c r="K40"/>
      <c r="L40" s="1117"/>
    </row>
    <row r="41" spans="1:19">
      <c r="A41"/>
      <c r="B41"/>
      <c r="C41"/>
      <c r="D41"/>
      <c r="E41"/>
      <c r="F41"/>
      <c r="G41"/>
      <c r="H41"/>
      <c r="I41"/>
      <c r="J41"/>
      <c r="K41"/>
      <c r="L41" s="1117"/>
    </row>
    <row r="42" spans="1:19">
      <c r="A42"/>
      <c r="B42"/>
      <c r="C42"/>
      <c r="D42"/>
      <c r="E42"/>
      <c r="F42"/>
      <c r="G42"/>
      <c r="H42"/>
      <c r="I42"/>
      <c r="J42"/>
      <c r="K42"/>
      <c r="L42" s="1117"/>
    </row>
    <row r="43" spans="1:19">
      <c r="A43"/>
      <c r="B43"/>
      <c r="C43"/>
      <c r="D43"/>
      <c r="E43"/>
      <c r="F43"/>
      <c r="G43"/>
      <c r="H43"/>
      <c r="I43"/>
      <c r="J43"/>
      <c r="K43"/>
      <c r="L43" s="1117"/>
    </row>
    <row r="44" spans="1:19">
      <c r="A44"/>
      <c r="B44"/>
      <c r="C44"/>
      <c r="D44"/>
      <c r="E44"/>
      <c r="F44"/>
      <c r="G44"/>
      <c r="H44"/>
      <c r="I44"/>
      <c r="J44"/>
      <c r="K44"/>
      <c r="L44" s="1117"/>
    </row>
    <row r="45" spans="1:19">
      <c r="A45"/>
      <c r="B45"/>
      <c r="C45"/>
      <c r="D45"/>
      <c r="E45"/>
      <c r="F45"/>
      <c r="G45"/>
      <c r="H45"/>
      <c r="I45"/>
      <c r="J45"/>
      <c r="K45"/>
      <c r="L45" s="1117"/>
    </row>
    <row r="46" spans="1:19">
      <c r="A46"/>
      <c r="B46"/>
      <c r="C46"/>
      <c r="D46"/>
      <c r="E46"/>
      <c r="F46"/>
      <c r="G46"/>
      <c r="H46"/>
      <c r="I46"/>
      <c r="J46"/>
      <c r="K46"/>
      <c r="L46" s="1117"/>
    </row>
    <row r="47" spans="1:19">
      <c r="A47"/>
      <c r="B47"/>
      <c r="C47"/>
      <c r="D47"/>
      <c r="E47"/>
      <c r="F47"/>
      <c r="G47"/>
      <c r="H47"/>
      <c r="I47"/>
      <c r="J47"/>
      <c r="K47"/>
      <c r="L47" s="1117"/>
    </row>
    <row r="48" spans="1:19">
      <c r="A48"/>
      <c r="B48"/>
      <c r="C48"/>
      <c r="D48"/>
      <c r="E48"/>
      <c r="F48"/>
      <c r="G48"/>
      <c r="H48"/>
      <c r="I48"/>
      <c r="J48"/>
      <c r="K48"/>
      <c r="L48" s="1117"/>
    </row>
    <row r="49" spans="1:12">
      <c r="A49"/>
      <c r="B49"/>
      <c r="C49"/>
      <c r="D49"/>
      <c r="E49"/>
      <c r="F49"/>
      <c r="G49"/>
      <c r="H49"/>
      <c r="I49"/>
      <c r="J49"/>
      <c r="K49"/>
      <c r="L49" s="1117"/>
    </row>
    <row r="50" spans="1:12">
      <c r="A50"/>
      <c r="B50"/>
      <c r="C50"/>
      <c r="D50"/>
      <c r="E50"/>
      <c r="F50"/>
      <c r="G50"/>
      <c r="H50"/>
      <c r="I50"/>
      <c r="J50"/>
      <c r="K50"/>
      <c r="L50" s="1117"/>
    </row>
    <row r="51" spans="1:12">
      <c r="A51"/>
      <c r="B51"/>
      <c r="C51"/>
      <c r="D51"/>
      <c r="E51"/>
      <c r="F51"/>
      <c r="G51"/>
      <c r="H51"/>
      <c r="I51"/>
      <c r="J51"/>
      <c r="K51"/>
      <c r="L51" s="1117"/>
    </row>
    <row r="52" spans="1:12">
      <c r="A52"/>
      <c r="B52"/>
      <c r="C52"/>
      <c r="D52"/>
      <c r="E52"/>
      <c r="F52"/>
      <c r="G52"/>
      <c r="H52"/>
      <c r="I52"/>
      <c r="J52"/>
      <c r="K52"/>
      <c r="L52" s="1117"/>
    </row>
    <row r="53" spans="1:12">
      <c r="A53"/>
      <c r="B53"/>
      <c r="C53"/>
      <c r="D53"/>
      <c r="E53"/>
      <c r="F53"/>
      <c r="G53"/>
      <c r="H53"/>
      <c r="I53"/>
      <c r="J53"/>
      <c r="K53"/>
      <c r="L53" s="1117"/>
    </row>
    <row r="54" spans="1:12">
      <c r="A54"/>
      <c r="B54"/>
      <c r="C54"/>
      <c r="D54"/>
      <c r="E54"/>
      <c r="F54"/>
      <c r="G54"/>
      <c r="H54"/>
      <c r="I54"/>
      <c r="J54"/>
      <c r="K54"/>
      <c r="L54" s="1117"/>
    </row>
    <row r="55" spans="1:12">
      <c r="A55"/>
      <c r="B55"/>
      <c r="C55"/>
      <c r="D55"/>
      <c r="E55"/>
      <c r="F55"/>
      <c r="G55"/>
      <c r="H55"/>
      <c r="I55"/>
      <c r="J55"/>
      <c r="K55"/>
      <c r="L55" s="1117"/>
    </row>
    <row r="56" spans="1:12">
      <c r="A56"/>
      <c r="B56"/>
      <c r="C56"/>
      <c r="D56"/>
      <c r="E56"/>
      <c r="F56"/>
      <c r="G56"/>
      <c r="H56"/>
      <c r="I56"/>
      <c r="J56"/>
      <c r="K56"/>
      <c r="L56" s="1117"/>
    </row>
    <row r="57" spans="1:12">
      <c r="A57"/>
      <c r="B57"/>
      <c r="C57"/>
      <c r="D57"/>
      <c r="E57"/>
      <c r="F57"/>
      <c r="G57"/>
      <c r="H57"/>
      <c r="I57"/>
      <c r="J57"/>
      <c r="K57"/>
      <c r="L57" s="1117"/>
    </row>
    <row r="58" spans="1:12">
      <c r="A58"/>
      <c r="B58"/>
      <c r="C58"/>
      <c r="D58"/>
      <c r="E58"/>
      <c r="F58"/>
      <c r="G58"/>
      <c r="H58"/>
      <c r="I58"/>
      <c r="J58"/>
      <c r="K58"/>
      <c r="L58" s="1117"/>
    </row>
    <row r="59" spans="1:12">
      <c r="A59"/>
      <c r="B59"/>
      <c r="C59"/>
      <c r="D59"/>
      <c r="E59"/>
      <c r="F59"/>
      <c r="G59"/>
      <c r="H59"/>
      <c r="I59"/>
      <c r="J59"/>
      <c r="K59"/>
      <c r="L59" s="1117"/>
    </row>
    <row r="60" spans="1:12">
      <c r="A60"/>
      <c r="B60"/>
      <c r="C60"/>
      <c r="D60"/>
      <c r="E60"/>
      <c r="F60"/>
      <c r="G60"/>
      <c r="H60"/>
      <c r="I60"/>
      <c r="J60"/>
      <c r="K60"/>
      <c r="L60" s="1117"/>
    </row>
    <row r="61" spans="1:12">
      <c r="A61"/>
      <c r="B61"/>
      <c r="C61"/>
      <c r="D61"/>
      <c r="E61"/>
      <c r="F61"/>
      <c r="G61"/>
      <c r="H61"/>
      <c r="I61"/>
      <c r="J61"/>
      <c r="K61"/>
      <c r="L61" s="1117"/>
    </row>
    <row r="62" spans="1:12">
      <c r="A62"/>
      <c r="B62"/>
      <c r="C62"/>
      <c r="D62"/>
      <c r="E62"/>
      <c r="F62"/>
      <c r="G62"/>
      <c r="H62"/>
      <c r="I62"/>
      <c r="J62"/>
      <c r="K62"/>
      <c r="L62" s="1117"/>
    </row>
    <row r="63" spans="1:12">
      <c r="A63"/>
      <c r="B63"/>
      <c r="C63"/>
      <c r="D63"/>
      <c r="E63"/>
      <c r="F63"/>
      <c r="G63"/>
      <c r="H63"/>
      <c r="I63"/>
      <c r="J63"/>
      <c r="K63"/>
      <c r="L63" s="1117"/>
    </row>
    <row r="64" spans="1:12">
      <c r="A64"/>
      <c r="B64"/>
      <c r="C64"/>
      <c r="D64"/>
      <c r="E64"/>
      <c r="F64"/>
      <c r="G64"/>
      <c r="H64"/>
      <c r="I64"/>
      <c r="J64"/>
      <c r="K64"/>
      <c r="L64" s="1117"/>
    </row>
    <row r="65" spans="1:12">
      <c r="A65"/>
      <c r="B65"/>
      <c r="C65"/>
      <c r="D65"/>
      <c r="E65"/>
      <c r="F65"/>
      <c r="G65"/>
      <c r="H65"/>
      <c r="I65"/>
      <c r="J65"/>
      <c r="K65"/>
      <c r="L65" s="1117"/>
    </row>
    <row r="66" spans="1:12">
      <c r="A66"/>
      <c r="B66"/>
      <c r="C66"/>
      <c r="D66"/>
      <c r="E66"/>
      <c r="F66"/>
      <c r="G66"/>
      <c r="H66"/>
      <c r="I66"/>
      <c r="J66"/>
      <c r="K66"/>
      <c r="L66" s="1117"/>
    </row>
    <row r="67" spans="1:12">
      <c r="A67"/>
      <c r="B67"/>
      <c r="C67"/>
      <c r="D67"/>
      <c r="E67"/>
      <c r="F67"/>
      <c r="G67"/>
      <c r="H67"/>
      <c r="I67"/>
      <c r="J67"/>
      <c r="K67"/>
      <c r="L67" s="1117"/>
    </row>
    <row r="68" spans="1:12">
      <c r="A68"/>
      <c r="B68"/>
      <c r="C68"/>
      <c r="D68"/>
      <c r="E68"/>
      <c r="F68"/>
      <c r="G68"/>
      <c r="H68"/>
      <c r="I68"/>
      <c r="J68"/>
      <c r="K68"/>
      <c r="L68" s="1117"/>
    </row>
    <row r="69" spans="1:12">
      <c r="A69"/>
      <c r="B69"/>
      <c r="C69"/>
      <c r="D69"/>
      <c r="E69"/>
      <c r="F69"/>
      <c r="G69"/>
      <c r="H69"/>
      <c r="I69"/>
      <c r="J69"/>
      <c r="K69"/>
      <c r="L69" s="1117"/>
    </row>
    <row r="70" spans="1:12">
      <c r="A70"/>
      <c r="B70"/>
      <c r="C70"/>
      <c r="D70"/>
      <c r="E70"/>
      <c r="F70"/>
      <c r="G70"/>
      <c r="H70"/>
      <c r="I70"/>
      <c r="J70"/>
      <c r="K70"/>
      <c r="L70" s="1117"/>
    </row>
    <row r="71" spans="1:12">
      <c r="A71"/>
      <c r="B71"/>
      <c r="C71"/>
      <c r="D71"/>
      <c r="E71"/>
      <c r="F71"/>
      <c r="G71"/>
      <c r="H71"/>
      <c r="I71"/>
      <c r="J71"/>
      <c r="K71"/>
      <c r="L71" s="1117"/>
    </row>
    <row r="72" spans="1:12">
      <c r="A72"/>
      <c r="B72"/>
      <c r="C72"/>
      <c r="D72"/>
      <c r="E72"/>
      <c r="F72"/>
      <c r="G72"/>
      <c r="H72"/>
      <c r="I72"/>
      <c r="J72"/>
      <c r="K72"/>
      <c r="L72" s="111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s="1117"/>
      <c r="K134" s="1117"/>
    </row>
    <row r="135" spans="1:11">
      <c r="A135"/>
      <c r="B135"/>
      <c r="C135"/>
      <c r="D135"/>
      <c r="E135"/>
      <c r="F135"/>
      <c r="G135"/>
      <c r="H135"/>
      <c r="I135"/>
      <c r="J135" s="1117"/>
      <c r="K135" s="1117"/>
    </row>
    <row r="136" spans="1:11">
      <c r="A136"/>
      <c r="B136"/>
      <c r="C136"/>
      <c r="D136"/>
      <c r="E136"/>
      <c r="F136"/>
      <c r="G136"/>
      <c r="H136"/>
      <c r="I136"/>
      <c r="J136" s="1117"/>
      <c r="K136" s="1117"/>
    </row>
    <row r="137" spans="1:11">
      <c r="A137"/>
      <c r="B137"/>
      <c r="C137"/>
      <c r="D137"/>
      <c r="E137"/>
      <c r="F137"/>
      <c r="G137"/>
      <c r="H137"/>
      <c r="I137"/>
      <c r="J137" s="1117"/>
      <c r="K137" s="1117"/>
    </row>
    <row r="138" spans="1:11">
      <c r="A138"/>
      <c r="B138"/>
      <c r="C138"/>
      <c r="D138"/>
      <c r="E138"/>
      <c r="F138"/>
      <c r="G138"/>
      <c r="H138"/>
      <c r="I138"/>
      <c r="J138" s="1117"/>
      <c r="K138" s="1117"/>
    </row>
    <row r="139" spans="1:11">
      <c r="A139"/>
      <c r="B139"/>
      <c r="C139"/>
      <c r="D139"/>
      <c r="E139"/>
      <c r="F139"/>
      <c r="G139"/>
      <c r="H139"/>
      <c r="I139"/>
      <c r="J139" s="1117"/>
      <c r="K139" s="1117"/>
    </row>
    <row r="140" spans="1:11">
      <c r="A140"/>
      <c r="B140"/>
      <c r="C140"/>
      <c r="D140"/>
      <c r="E140"/>
      <c r="F140"/>
      <c r="G140"/>
      <c r="H140"/>
      <c r="I140"/>
      <c r="J140" s="1117"/>
      <c r="K140" s="1117"/>
    </row>
    <row r="141" spans="1:11">
      <c r="A141"/>
      <c r="B141"/>
      <c r="C141"/>
      <c r="D141"/>
      <c r="E141"/>
      <c r="F141"/>
      <c r="G141"/>
      <c r="H141"/>
      <c r="I141"/>
      <c r="J141" s="1117"/>
      <c r="K141" s="1117"/>
    </row>
    <row r="142" spans="1:11">
      <c r="A142"/>
      <c r="B142"/>
      <c r="C142"/>
      <c r="D142"/>
      <c r="E142"/>
      <c r="F142"/>
      <c r="G142"/>
      <c r="H142"/>
      <c r="I142"/>
      <c r="J142" s="1117"/>
      <c r="K142" s="1117"/>
    </row>
    <row r="143" spans="1:11">
      <c r="A143"/>
      <c r="B143"/>
      <c r="C143"/>
      <c r="D143"/>
      <c r="E143"/>
      <c r="F143"/>
      <c r="G143"/>
      <c r="H143"/>
      <c r="I143"/>
      <c r="J143" s="1117"/>
      <c r="K143" s="1117"/>
    </row>
    <row r="144" spans="1:11">
      <c r="A144"/>
      <c r="B144"/>
      <c r="C144"/>
      <c r="D144"/>
      <c r="E144"/>
      <c r="F144"/>
      <c r="G144"/>
      <c r="H144"/>
      <c r="I144"/>
      <c r="J144" s="1117"/>
      <c r="K144" s="1117"/>
    </row>
    <row r="145" spans="1:11">
      <c r="A145"/>
      <c r="B145"/>
      <c r="C145"/>
      <c r="D145"/>
      <c r="E145"/>
      <c r="F145"/>
      <c r="G145"/>
      <c r="H145"/>
      <c r="I145"/>
      <c r="J145" s="1117"/>
      <c r="K145" s="1117"/>
    </row>
    <row r="146" spans="1:11">
      <c r="A146"/>
      <c r="B146"/>
      <c r="C146"/>
      <c r="D146"/>
      <c r="E146"/>
      <c r="F146"/>
      <c r="G146"/>
      <c r="H146"/>
      <c r="I146"/>
      <c r="J146" s="1117"/>
      <c r="K146" s="1117"/>
    </row>
    <row r="147" spans="1:11">
      <c r="A147"/>
      <c r="B147"/>
      <c r="C147"/>
      <c r="D147"/>
      <c r="E147"/>
      <c r="F147"/>
      <c r="G147"/>
      <c r="H147"/>
      <c r="I147"/>
      <c r="J147" s="1117"/>
      <c r="K147" s="1117"/>
    </row>
    <row r="148" spans="1:11">
      <c r="A148" s="1117"/>
      <c r="B148" s="1117"/>
      <c r="C148" s="1117"/>
      <c r="D148" s="1117"/>
      <c r="E148" s="1117"/>
      <c r="F148" s="1117"/>
      <c r="G148" s="1117"/>
      <c r="H148" s="1117"/>
      <c r="I148" s="1117"/>
      <c r="J148" s="1117"/>
      <c r="K148" s="1117"/>
    </row>
    <row r="149" spans="1:11">
      <c r="A149" s="1117"/>
      <c r="B149" s="1117"/>
      <c r="C149" s="1117"/>
      <c r="D149" s="1117"/>
      <c r="E149" s="1117"/>
      <c r="F149" s="1117"/>
      <c r="G149" s="1117"/>
      <c r="H149" s="1117"/>
      <c r="I149" s="1117"/>
      <c r="J149" s="1117"/>
      <c r="K149" s="1117"/>
    </row>
    <row r="150" spans="1:11">
      <c r="A150" s="1117"/>
      <c r="B150" s="1117"/>
      <c r="C150" s="1117"/>
      <c r="D150" s="1117"/>
      <c r="E150" s="1117"/>
      <c r="F150" s="1117"/>
      <c r="G150" s="1117"/>
      <c r="H150" s="1117"/>
      <c r="I150" s="1117"/>
      <c r="J150" s="1117"/>
      <c r="K150" s="1117"/>
    </row>
    <row r="151" spans="1:11">
      <c r="A151" s="1117"/>
      <c r="B151" s="1117"/>
      <c r="C151" s="1117"/>
      <c r="D151" s="1117"/>
      <c r="E151" s="1117"/>
      <c r="F151" s="1117"/>
      <c r="G151" s="1117"/>
      <c r="H151" s="1117"/>
      <c r="I151" s="1117"/>
      <c r="J151" s="1117"/>
      <c r="K151" s="1117"/>
    </row>
    <row r="152" spans="1:11">
      <c r="A152" s="1117"/>
      <c r="B152" s="1117"/>
      <c r="C152" s="1117"/>
      <c r="D152" s="1117"/>
      <c r="E152" s="1117"/>
      <c r="F152" s="1117"/>
      <c r="G152" s="1117"/>
      <c r="H152" s="1117"/>
      <c r="I152" s="1117"/>
      <c r="J152" s="1117"/>
      <c r="K152" s="1117"/>
    </row>
    <row r="153" spans="1:11">
      <c r="A153" s="1117"/>
      <c r="B153" s="1117"/>
      <c r="C153" s="1117"/>
      <c r="D153" s="1117"/>
      <c r="E153" s="1117"/>
      <c r="F153" s="1117"/>
      <c r="G153" s="1117"/>
      <c r="H153" s="1117"/>
      <c r="I153" s="1117"/>
      <c r="J153" s="1117"/>
      <c r="K153" s="1117"/>
    </row>
    <row r="154" spans="1:11">
      <c r="A154" s="1117"/>
      <c r="B154" s="1117"/>
      <c r="C154" s="1117"/>
      <c r="D154" s="1117"/>
      <c r="E154" s="1117"/>
      <c r="F154" s="1117"/>
      <c r="G154" s="1117"/>
      <c r="H154" s="1117"/>
      <c r="I154" s="1117"/>
      <c r="J154" s="1117"/>
      <c r="K154" s="1117"/>
    </row>
    <row r="155" spans="1:11">
      <c r="A155" s="1117"/>
      <c r="B155" s="1117"/>
      <c r="C155" s="1117"/>
      <c r="D155" s="1117"/>
      <c r="E155" s="1117"/>
      <c r="F155" s="1117"/>
      <c r="G155" s="1117"/>
      <c r="H155" s="1117"/>
      <c r="I155" s="1117"/>
      <c r="J155" s="1117"/>
      <c r="K155" s="1117"/>
    </row>
    <row r="156" spans="1:11">
      <c r="A156" s="1117"/>
      <c r="B156" s="1117"/>
      <c r="C156" s="1117"/>
      <c r="D156" s="1117"/>
      <c r="E156" s="1117"/>
      <c r="F156" s="1117"/>
      <c r="G156" s="1117"/>
      <c r="H156" s="1117"/>
      <c r="I156" s="1117"/>
      <c r="J156" s="1117"/>
      <c r="K156" s="1117"/>
    </row>
    <row r="157" spans="1:11">
      <c r="A157" s="1117"/>
      <c r="B157" s="1117"/>
      <c r="C157" s="1117"/>
      <c r="D157" s="1117"/>
      <c r="E157" s="1117"/>
      <c r="F157" s="1117"/>
      <c r="G157" s="1117"/>
      <c r="H157" s="1117"/>
      <c r="I157" s="1117"/>
      <c r="J157" s="1117"/>
      <c r="K157" s="1117"/>
    </row>
    <row r="158" spans="1:11">
      <c r="A158" s="1117"/>
      <c r="B158" s="1117"/>
      <c r="C158" s="1117"/>
      <c r="D158" s="1117"/>
      <c r="E158" s="1117"/>
      <c r="F158" s="1117"/>
      <c r="G158" s="1117"/>
      <c r="H158" s="1117"/>
      <c r="I158" s="1117"/>
      <c r="J158" s="1117"/>
      <c r="K158" s="1117"/>
    </row>
    <row r="159" spans="1:11">
      <c r="A159" s="1117"/>
      <c r="B159" s="1117"/>
      <c r="C159" s="1117"/>
      <c r="D159" s="1117"/>
      <c r="E159" s="1117"/>
      <c r="F159" s="1117"/>
      <c r="G159" s="1117"/>
      <c r="H159" s="1117"/>
      <c r="I159" s="1117"/>
      <c r="J159" s="1117"/>
      <c r="K159" s="1117"/>
    </row>
    <row r="160" spans="1:11">
      <c r="A160" s="1117"/>
      <c r="B160" s="1117"/>
      <c r="C160" s="1117"/>
      <c r="D160" s="1117"/>
      <c r="E160" s="1117"/>
      <c r="F160" s="1117"/>
      <c r="G160" s="1117"/>
      <c r="H160" s="1117"/>
      <c r="I160" s="1117"/>
      <c r="J160" s="1117"/>
      <c r="K160" s="1117"/>
    </row>
    <row r="161" spans="1:11">
      <c r="A161" s="1117"/>
      <c r="B161" s="1117"/>
      <c r="C161" s="1117"/>
      <c r="D161" s="1117"/>
      <c r="E161" s="1117"/>
      <c r="F161" s="1117"/>
      <c r="G161" s="1117"/>
      <c r="H161" s="1117"/>
      <c r="I161" s="1117"/>
      <c r="J161" s="1117"/>
      <c r="K161" s="1117"/>
    </row>
    <row r="162" spans="1:11">
      <c r="A162" s="1117"/>
      <c r="B162" s="1117"/>
      <c r="C162" s="1117"/>
      <c r="D162" s="1117"/>
      <c r="E162" s="1117"/>
      <c r="F162" s="1117"/>
      <c r="G162" s="1117"/>
      <c r="H162" s="1117"/>
      <c r="I162" s="1117"/>
      <c r="J162" s="1117"/>
      <c r="K162" s="1117"/>
    </row>
    <row r="163" spans="1:11">
      <c r="A163" s="1117"/>
      <c r="B163" s="1117"/>
      <c r="C163" s="1117"/>
      <c r="D163" s="1117"/>
      <c r="E163" s="1117"/>
      <c r="F163" s="1117"/>
      <c r="G163" s="1117"/>
      <c r="H163" s="1117"/>
      <c r="I163" s="1117"/>
      <c r="J163" s="1117"/>
      <c r="K163" s="1117"/>
    </row>
    <row r="164" spans="1:11">
      <c r="A164" s="1117"/>
      <c r="B164" s="1117"/>
      <c r="C164" s="1117"/>
      <c r="D164" s="1117"/>
      <c r="E164" s="1117"/>
      <c r="F164" s="1117"/>
      <c r="G164" s="1117"/>
      <c r="H164" s="1117"/>
      <c r="I164" s="1117"/>
      <c r="J164" s="1117"/>
      <c r="K164" s="1117"/>
    </row>
    <row r="165" spans="1:11">
      <c r="A165" s="1117"/>
      <c r="B165" s="1117"/>
      <c r="C165" s="1117"/>
      <c r="D165" s="1117"/>
      <c r="E165" s="1117"/>
      <c r="F165" s="1117"/>
      <c r="G165" s="1117"/>
      <c r="H165" s="1117"/>
      <c r="I165" s="1117"/>
      <c r="J165" s="1117"/>
      <c r="K165" s="1117"/>
    </row>
    <row r="166" spans="1:11">
      <c r="A166" s="1117"/>
      <c r="B166" s="1117"/>
      <c r="C166" s="1117"/>
      <c r="D166" s="1117"/>
      <c r="E166" s="1117"/>
      <c r="F166" s="1117"/>
      <c r="G166" s="1117"/>
      <c r="H166" s="1117"/>
      <c r="I166" s="1117"/>
      <c r="J166" s="1117"/>
      <c r="K166" s="1117"/>
    </row>
    <row r="167" spans="1:11">
      <c r="A167" s="1117"/>
      <c r="B167" s="1117"/>
      <c r="C167" s="1117"/>
      <c r="D167" s="1117"/>
      <c r="E167" s="1117"/>
      <c r="F167" s="1117"/>
      <c r="G167" s="1117"/>
      <c r="H167" s="1117"/>
      <c r="I167" s="1117"/>
      <c r="J167" s="1117"/>
      <c r="K167" s="1117"/>
    </row>
    <row r="168" spans="1:11">
      <c r="A168" s="1117"/>
      <c r="B168" s="1117"/>
      <c r="C168" s="1117"/>
      <c r="D168" s="1117"/>
      <c r="E168" s="1117"/>
      <c r="F168" s="1117"/>
      <c r="G168" s="1117"/>
      <c r="H168" s="1117"/>
      <c r="I168" s="1117"/>
      <c r="J168" s="1117"/>
      <c r="K168" s="1117"/>
    </row>
    <row r="169" spans="1:11">
      <c r="A169" s="1117"/>
      <c r="B169" s="1117"/>
      <c r="C169" s="1117"/>
      <c r="D169" s="1117"/>
      <c r="E169" s="1117"/>
      <c r="F169" s="1117"/>
      <c r="G169" s="1117"/>
      <c r="H169" s="1117"/>
      <c r="I169" s="1117"/>
      <c r="J169" s="1117"/>
      <c r="K169" s="1117"/>
    </row>
    <row r="170" spans="1:11">
      <c r="A170" s="1117"/>
      <c r="B170" s="1117"/>
      <c r="C170" s="1117"/>
      <c r="D170" s="1117"/>
      <c r="E170" s="1117"/>
      <c r="F170" s="1117"/>
      <c r="G170" s="1117"/>
      <c r="H170" s="1117"/>
      <c r="I170" s="1117"/>
      <c r="J170" s="1117"/>
      <c r="K170" s="1117"/>
    </row>
    <row r="171" spans="1:11">
      <c r="A171" s="1117"/>
      <c r="B171" s="1117"/>
      <c r="C171" s="1117"/>
      <c r="D171" s="1117"/>
      <c r="E171" s="1117"/>
      <c r="F171" s="1117"/>
      <c r="G171" s="1117"/>
      <c r="H171" s="1117"/>
      <c r="I171" s="1117"/>
      <c r="J171" s="1117"/>
      <c r="K171" s="1117"/>
    </row>
    <row r="172" spans="1:11">
      <c r="A172" s="1117"/>
      <c r="B172" s="1117"/>
      <c r="C172" s="1117"/>
      <c r="D172" s="1117"/>
      <c r="E172" s="1117"/>
      <c r="F172" s="1117"/>
      <c r="G172" s="1117"/>
      <c r="H172" s="1117"/>
      <c r="I172" s="1117"/>
      <c r="J172" s="1117"/>
      <c r="K172" s="1117"/>
    </row>
    <row r="173" spans="1:11">
      <c r="A173" s="1117"/>
      <c r="B173" s="1117"/>
      <c r="C173" s="1117"/>
      <c r="D173" s="1117"/>
      <c r="E173" s="1117"/>
      <c r="F173" s="1117"/>
      <c r="G173" s="1117"/>
      <c r="H173" s="1117"/>
      <c r="I173" s="1117"/>
      <c r="J173" s="1117"/>
      <c r="K173" s="1117"/>
    </row>
    <row r="174" spans="1:11">
      <c r="A174" s="1117"/>
      <c r="B174" s="1117"/>
      <c r="C174" s="1117"/>
      <c r="D174" s="1117"/>
      <c r="E174" s="1117"/>
      <c r="F174" s="1117"/>
      <c r="G174" s="1117"/>
      <c r="H174" s="1117"/>
      <c r="I174" s="1117"/>
      <c r="J174" s="1117"/>
      <c r="K174" s="1117"/>
    </row>
    <row r="175" spans="1:11">
      <c r="A175" s="1117"/>
      <c r="B175" s="1117"/>
      <c r="C175" s="1117"/>
      <c r="D175" s="1117"/>
      <c r="E175" s="1117"/>
      <c r="F175" s="1117"/>
      <c r="G175" s="1117"/>
      <c r="H175" s="1117"/>
      <c r="I175" s="1117"/>
      <c r="J175" s="1117"/>
      <c r="K175" s="1117"/>
    </row>
    <row r="176" spans="1:11">
      <c r="A176" s="1117"/>
      <c r="B176" s="1117"/>
      <c r="C176" s="1117"/>
      <c r="D176" s="1117"/>
      <c r="E176" s="1117"/>
      <c r="F176" s="1117"/>
      <c r="G176" s="1117"/>
      <c r="H176" s="1117"/>
      <c r="I176" s="1117"/>
      <c r="J176" s="1117"/>
      <c r="K176" s="1117"/>
    </row>
    <row r="177" spans="1:11">
      <c r="A177" s="1117"/>
      <c r="B177" s="1117"/>
      <c r="C177" s="1117"/>
      <c r="D177" s="1117"/>
      <c r="E177" s="1117"/>
      <c r="F177" s="1117"/>
      <c r="G177" s="1117"/>
      <c r="H177" s="1117"/>
      <c r="I177" s="1117"/>
      <c r="J177" s="1117"/>
      <c r="K177" s="1117"/>
    </row>
    <row r="178" spans="1:11">
      <c r="A178" s="1117"/>
      <c r="B178" s="1117"/>
      <c r="C178" s="1117"/>
      <c r="D178" s="1117"/>
      <c r="E178" s="1117"/>
      <c r="F178" s="1117"/>
      <c r="G178" s="1117"/>
      <c r="H178" s="1117"/>
      <c r="I178" s="1117"/>
      <c r="J178" s="1117"/>
      <c r="K178" s="1117"/>
    </row>
    <row r="179" spans="1:11">
      <c r="A179" s="1117"/>
      <c r="B179" s="1117"/>
      <c r="C179" s="1117"/>
      <c r="D179" s="1117"/>
      <c r="E179" s="1117"/>
      <c r="F179" s="1117"/>
      <c r="G179" s="1117"/>
      <c r="H179" s="1117"/>
      <c r="I179" s="1117"/>
      <c r="J179" s="1117"/>
      <c r="K179" s="1117"/>
    </row>
    <row r="180" spans="1:11">
      <c r="A180" s="1117"/>
      <c r="B180" s="1117"/>
      <c r="C180" s="1117"/>
      <c r="D180" s="1117"/>
      <c r="E180" s="1117"/>
      <c r="F180" s="1117"/>
      <c r="G180" s="1117"/>
      <c r="H180" s="1117"/>
      <c r="I180" s="1117"/>
      <c r="J180" s="1117"/>
      <c r="K180" s="1117"/>
    </row>
    <row r="181" spans="1:11">
      <c r="A181" s="1117"/>
      <c r="B181" s="1117"/>
      <c r="C181" s="1117"/>
      <c r="D181" s="1117"/>
      <c r="E181" s="1117"/>
      <c r="F181" s="1117"/>
      <c r="G181" s="1117"/>
      <c r="H181" s="1117"/>
      <c r="I181" s="1117"/>
      <c r="J181" s="1117"/>
      <c r="K181" s="1117"/>
    </row>
    <row r="182" spans="1:11">
      <c r="A182" s="1117"/>
      <c r="B182" s="1117"/>
      <c r="C182" s="1117"/>
      <c r="D182" s="1117"/>
      <c r="E182" s="1117"/>
      <c r="F182" s="1117"/>
      <c r="G182" s="1117"/>
      <c r="H182" s="1117"/>
      <c r="I182" s="1117"/>
      <c r="J182" s="1117"/>
      <c r="K182" s="1117"/>
    </row>
    <row r="183" spans="1:11">
      <c r="A183" s="1117"/>
      <c r="B183" s="1117"/>
      <c r="C183" s="1117"/>
      <c r="D183" s="1117"/>
      <c r="E183" s="1117"/>
      <c r="F183" s="1117"/>
      <c r="G183" s="1117"/>
      <c r="H183" s="1117"/>
      <c r="I183" s="1117"/>
      <c r="J183" s="1117"/>
      <c r="K183" s="1117"/>
    </row>
    <row r="184" spans="1:11">
      <c r="A184" s="1117"/>
      <c r="B184" s="1117"/>
      <c r="C184" s="1117"/>
      <c r="D184" s="1117"/>
      <c r="E184" s="1117"/>
      <c r="F184" s="1117"/>
      <c r="G184" s="1117"/>
      <c r="H184" s="1117"/>
      <c r="I184" s="1117"/>
      <c r="J184" s="1117"/>
      <c r="K184" s="1117"/>
    </row>
    <row r="185" spans="1:11">
      <c r="A185" s="1117"/>
      <c r="B185" s="1117"/>
      <c r="C185" s="1117"/>
      <c r="D185" s="1117"/>
      <c r="E185" s="1117"/>
      <c r="F185" s="1117"/>
      <c r="G185" s="1117"/>
      <c r="H185" s="1117"/>
      <c r="I185" s="1117"/>
      <c r="J185" s="1117"/>
      <c r="K185" s="1117"/>
    </row>
    <row r="186" spans="1:11">
      <c r="A186" s="1117"/>
      <c r="B186" s="1117"/>
      <c r="C186" s="1117"/>
      <c r="D186" s="1117"/>
      <c r="E186" s="1117"/>
      <c r="F186" s="1117"/>
      <c r="G186" s="1117"/>
      <c r="H186" s="1117"/>
      <c r="I186" s="1117"/>
      <c r="J186" s="1117"/>
      <c r="K186" s="1117"/>
    </row>
    <row r="187" spans="1:11">
      <c r="A187" s="1117"/>
      <c r="B187" s="1117"/>
      <c r="C187" s="1117"/>
      <c r="D187" s="1117"/>
      <c r="E187" s="1117"/>
      <c r="F187" s="1117"/>
      <c r="G187" s="1117"/>
      <c r="H187" s="1117"/>
      <c r="I187" s="1117"/>
      <c r="J187" s="1117"/>
      <c r="K187" s="1117"/>
    </row>
    <row r="188" spans="1:11">
      <c r="A188" s="1117"/>
      <c r="B188" s="1117"/>
      <c r="C188" s="1117"/>
      <c r="D188" s="1117"/>
      <c r="E188" s="1117"/>
      <c r="F188" s="1117"/>
      <c r="G188" s="1117"/>
      <c r="H188" s="1117"/>
      <c r="I188" s="1117"/>
      <c r="J188" s="1117"/>
      <c r="K188" s="1117"/>
    </row>
    <row r="189" spans="1:11">
      <c r="A189" s="1117"/>
      <c r="B189" s="1117"/>
      <c r="C189" s="1117"/>
      <c r="D189" s="1117"/>
      <c r="E189" s="1117"/>
      <c r="F189" s="1117"/>
      <c r="G189" s="1117"/>
      <c r="H189" s="1117"/>
      <c r="I189" s="1117"/>
      <c r="J189" s="1117"/>
      <c r="K189" s="1117"/>
    </row>
    <row r="190" spans="1:11">
      <c r="A190" s="1117"/>
      <c r="B190" s="1117"/>
      <c r="C190" s="1117"/>
      <c r="D190" s="1117"/>
      <c r="E190" s="1117"/>
      <c r="F190" s="1117"/>
      <c r="G190" s="1117"/>
      <c r="H190" s="1117"/>
      <c r="I190" s="1117"/>
      <c r="J190" s="1117"/>
      <c r="K190" s="1117"/>
    </row>
    <row r="191" spans="1:11">
      <c r="A191" s="1117"/>
      <c r="B191" s="1117"/>
      <c r="C191" s="1117"/>
      <c r="D191" s="1117"/>
      <c r="E191" s="1117"/>
      <c r="F191" s="1117"/>
      <c r="G191" s="1117"/>
      <c r="H191" s="1117"/>
      <c r="I191" s="1117"/>
      <c r="J191" s="1117"/>
      <c r="K191" s="1117"/>
    </row>
    <row r="192" spans="1:11">
      <c r="A192" s="1117"/>
      <c r="B192" s="1117"/>
      <c r="C192" s="1117"/>
      <c r="D192" s="1117"/>
      <c r="E192" s="1117"/>
      <c r="F192" s="1117"/>
      <c r="G192" s="1117"/>
      <c r="H192" s="1117"/>
      <c r="I192" s="1117"/>
      <c r="J192" s="1117"/>
      <c r="K192" s="1117"/>
    </row>
    <row r="193" spans="1:11">
      <c r="A193" s="1117"/>
      <c r="B193" s="1117"/>
      <c r="C193" s="1117"/>
      <c r="D193" s="1117"/>
      <c r="E193" s="1117"/>
      <c r="F193" s="1117"/>
      <c r="G193" s="1117"/>
      <c r="H193" s="1117"/>
      <c r="I193" s="1117"/>
      <c r="J193" s="1117"/>
      <c r="K193" s="1117"/>
    </row>
    <row r="194" spans="1:11">
      <c r="A194" s="1117"/>
      <c r="B194" s="1117"/>
      <c r="C194" s="1117"/>
      <c r="D194" s="1117"/>
      <c r="E194" s="1117"/>
      <c r="F194" s="1117"/>
      <c r="G194" s="1117"/>
      <c r="H194" s="1117"/>
      <c r="I194" s="1117"/>
      <c r="J194" s="1117"/>
      <c r="K194" s="1117"/>
    </row>
    <row r="195" spans="1:11">
      <c r="A195" s="1117"/>
      <c r="B195" s="1117"/>
      <c r="C195" s="1117"/>
      <c r="D195" s="1117"/>
      <c r="E195" s="1117"/>
      <c r="F195" s="1117"/>
      <c r="G195" s="1117"/>
      <c r="H195" s="1117"/>
      <c r="I195" s="1117"/>
      <c r="J195" s="1117"/>
      <c r="K195" s="1117"/>
    </row>
    <row r="196" spans="1:11">
      <c r="A196" s="1117"/>
      <c r="B196" s="1117"/>
      <c r="C196" s="1117"/>
      <c r="D196" s="1117"/>
      <c r="E196" s="1117"/>
      <c r="F196" s="1117"/>
      <c r="G196" s="1117"/>
      <c r="H196" s="1117"/>
      <c r="I196" s="1117"/>
      <c r="J196" s="1117"/>
      <c r="K196" s="1117"/>
    </row>
    <row r="197" spans="1:11">
      <c r="A197" s="1117"/>
      <c r="B197" s="1117"/>
      <c r="C197" s="1117"/>
      <c r="D197" s="1117"/>
      <c r="E197" s="1117"/>
      <c r="F197" s="1117"/>
      <c r="G197" s="1117"/>
      <c r="H197" s="1117"/>
      <c r="I197" s="1117"/>
      <c r="J197" s="1117"/>
      <c r="K197" s="1117"/>
    </row>
    <row r="198" spans="1:11">
      <c r="A198" s="1117"/>
      <c r="B198" s="1117"/>
      <c r="C198" s="1117"/>
      <c r="D198" s="1117"/>
      <c r="E198" s="1117"/>
      <c r="F198" s="1117"/>
      <c r="G198" s="1117"/>
      <c r="H198" s="1117"/>
      <c r="I198" s="1117"/>
      <c r="J198" s="1117"/>
      <c r="K198" s="1117"/>
    </row>
    <row r="199" spans="1:11">
      <c r="A199" s="1117"/>
      <c r="B199" s="1117"/>
      <c r="C199" s="1117"/>
      <c r="D199" s="1117"/>
      <c r="E199" s="1117"/>
      <c r="F199" s="1117"/>
      <c r="G199" s="1117"/>
      <c r="H199" s="1117"/>
      <c r="I199" s="1117"/>
      <c r="J199" s="1117"/>
      <c r="K199" s="1117"/>
    </row>
    <row r="200" spans="1:11">
      <c r="A200" s="1117"/>
      <c r="B200" s="1117"/>
      <c r="C200" s="1117"/>
      <c r="D200" s="1117"/>
      <c r="E200" s="1117"/>
      <c r="F200" s="1117"/>
      <c r="G200" s="1117"/>
      <c r="H200" s="1117"/>
      <c r="I200" s="1117"/>
      <c r="J200" s="1117"/>
      <c r="K200" s="1117"/>
    </row>
    <row r="201" spans="1:11">
      <c r="A201" s="1117"/>
      <c r="B201" s="1117"/>
      <c r="C201" s="1117"/>
      <c r="D201" s="1117"/>
      <c r="E201" s="1117"/>
      <c r="F201" s="1117"/>
      <c r="G201" s="1117"/>
      <c r="H201" s="1117"/>
      <c r="I201" s="1117"/>
      <c r="J201" s="1117"/>
      <c r="K201" s="1117"/>
    </row>
    <row r="202" spans="1:11">
      <c r="A202" s="1117"/>
      <c r="B202" s="1117"/>
      <c r="C202" s="1117"/>
      <c r="D202" s="1117"/>
      <c r="E202" s="1117"/>
      <c r="F202" s="1117"/>
      <c r="G202" s="1117"/>
      <c r="H202" s="1117"/>
      <c r="I202" s="1117"/>
      <c r="J202" s="1117"/>
      <c r="K202" s="1117"/>
    </row>
    <row r="203" spans="1:11">
      <c r="A203" s="1117"/>
      <c r="B203" s="1117"/>
      <c r="C203" s="1117"/>
      <c r="D203" s="1117"/>
      <c r="E203" s="1117"/>
      <c r="F203" s="1117"/>
      <c r="G203" s="1117"/>
      <c r="H203" s="1117"/>
      <c r="I203" s="1117"/>
      <c r="J203" s="1117"/>
      <c r="K203" s="1117"/>
    </row>
    <row r="204" spans="1:11">
      <c r="A204" s="1117"/>
      <c r="B204" s="1117"/>
      <c r="C204" s="1117"/>
      <c r="D204" s="1117"/>
      <c r="E204" s="1117"/>
      <c r="F204" s="1117"/>
      <c r="G204" s="1117"/>
      <c r="H204" s="1117"/>
      <c r="I204" s="1117"/>
      <c r="J204" s="1117"/>
      <c r="K204" s="1117"/>
    </row>
    <row r="205" spans="1:11">
      <c r="A205" s="1117"/>
      <c r="B205" s="1117"/>
      <c r="C205" s="1117"/>
      <c r="D205" s="1117"/>
      <c r="E205" s="1117"/>
      <c r="F205" s="1117"/>
      <c r="G205" s="1117"/>
      <c r="H205" s="1117"/>
      <c r="I205" s="1117"/>
      <c r="J205" s="1117"/>
      <c r="K205" s="1117"/>
    </row>
    <row r="206" spans="1:11">
      <c r="A206" s="1117"/>
      <c r="B206" s="1117"/>
      <c r="C206" s="1117"/>
      <c r="D206" s="1117"/>
      <c r="E206" s="1117"/>
      <c r="F206" s="1117"/>
      <c r="G206" s="1117"/>
      <c r="H206" s="1117"/>
      <c r="I206" s="1117"/>
      <c r="J206" s="1117"/>
      <c r="K206" s="1117"/>
    </row>
    <row r="207" spans="1:11">
      <c r="A207" s="1117"/>
      <c r="B207" s="1117"/>
      <c r="C207" s="1117"/>
      <c r="D207" s="1117"/>
      <c r="E207" s="1117"/>
      <c r="F207" s="1117"/>
      <c r="G207" s="1117"/>
      <c r="H207" s="1117"/>
      <c r="I207" s="1117"/>
      <c r="J207" s="1117"/>
      <c r="K207" s="1117"/>
    </row>
    <row r="208" spans="1:11">
      <c r="A208" s="1117"/>
      <c r="B208" s="1117"/>
      <c r="C208" s="1117"/>
      <c r="D208" s="1117"/>
      <c r="E208" s="1117"/>
      <c r="F208" s="1117"/>
      <c r="G208" s="1117"/>
      <c r="H208" s="1117"/>
      <c r="I208" s="1117"/>
      <c r="J208" s="1117"/>
      <c r="K208" s="1117"/>
    </row>
    <row r="209" spans="1:11">
      <c r="A209" s="1117"/>
      <c r="B209" s="1117"/>
      <c r="C209" s="1117"/>
      <c r="D209" s="1117"/>
      <c r="E209" s="1117"/>
      <c r="F209" s="1117"/>
      <c r="G209" s="1117"/>
      <c r="H209" s="1117"/>
      <c r="I209" s="1117"/>
      <c r="J209" s="1117"/>
      <c r="K209" s="1117"/>
    </row>
    <row r="210" spans="1:11">
      <c r="A210" s="1117"/>
      <c r="B210" s="1117"/>
      <c r="C210" s="1117"/>
      <c r="D210" s="1117"/>
      <c r="E210" s="1117"/>
      <c r="F210" s="1117"/>
      <c r="G210" s="1117"/>
      <c r="H210" s="1117"/>
      <c r="I210" s="1117"/>
      <c r="J210" s="1117"/>
      <c r="K210" s="1117"/>
    </row>
    <row r="211" spans="1:11">
      <c r="A211" s="1117"/>
      <c r="B211" s="1117"/>
      <c r="C211" s="1117"/>
      <c r="D211" s="1117"/>
      <c r="E211" s="1117"/>
      <c r="F211" s="1117"/>
      <c r="G211" s="1117"/>
      <c r="H211" s="1117"/>
      <c r="I211" s="1117"/>
      <c r="J211" s="1117"/>
      <c r="K211" s="1117"/>
    </row>
    <row r="212" spans="1:11">
      <c r="A212" s="1117"/>
      <c r="B212" s="1117"/>
      <c r="C212" s="1117"/>
      <c r="D212" s="1117"/>
      <c r="E212" s="1117"/>
      <c r="F212" s="1117"/>
      <c r="G212" s="1117"/>
      <c r="H212" s="1117"/>
      <c r="I212" s="1117"/>
      <c r="J212" s="1117"/>
      <c r="K212" s="1117"/>
    </row>
    <row r="213" spans="1:11">
      <c r="A213" s="1117"/>
      <c r="B213" s="1117"/>
      <c r="C213" s="1117"/>
      <c r="D213" s="1117"/>
      <c r="E213" s="1117"/>
      <c r="F213" s="1117"/>
      <c r="G213" s="1117"/>
      <c r="H213" s="1117"/>
      <c r="I213" s="1117"/>
      <c r="J213" s="1117"/>
      <c r="K213" s="1117"/>
    </row>
    <row r="214" spans="1:11">
      <c r="A214" s="1117"/>
      <c r="B214" s="1117"/>
      <c r="C214" s="1117"/>
      <c r="D214" s="1117"/>
      <c r="E214" s="1117"/>
      <c r="F214" s="1117"/>
      <c r="G214" s="1117"/>
      <c r="H214" s="1117"/>
      <c r="I214" s="1117"/>
      <c r="J214" s="1117"/>
      <c r="K214" s="1117"/>
    </row>
    <row r="215" spans="1:11">
      <c r="A215" s="1117"/>
      <c r="B215" s="1117"/>
      <c r="C215" s="1117"/>
      <c r="D215" s="1117"/>
      <c r="E215" s="1117"/>
      <c r="F215" s="1117"/>
      <c r="G215" s="1117"/>
      <c r="H215" s="1117"/>
      <c r="I215" s="1117"/>
      <c r="J215" s="1117"/>
      <c r="K215" s="1117"/>
    </row>
    <row r="216" spans="1:11">
      <c r="A216" s="1117"/>
      <c r="B216" s="1117"/>
      <c r="C216" s="1117"/>
      <c r="D216" s="1117"/>
      <c r="E216" s="1117"/>
      <c r="F216" s="1117"/>
      <c r="G216" s="1117"/>
      <c r="H216" s="1117"/>
    </row>
    <row r="217" spans="1:11">
      <c r="A217" s="1117"/>
      <c r="B217" s="1117"/>
      <c r="C217" s="1117"/>
      <c r="D217" s="1117"/>
      <c r="E217" s="1117"/>
      <c r="F217" s="1117"/>
      <c r="G217" s="1117"/>
      <c r="H217" s="1117"/>
    </row>
    <row r="218" spans="1:11">
      <c r="A218" s="1117"/>
      <c r="B218" s="1117"/>
      <c r="C218" s="1117"/>
      <c r="D218" s="1117"/>
      <c r="E218" s="1117"/>
      <c r="F218" s="1117"/>
      <c r="G218" s="1117"/>
      <c r="H218" s="1117"/>
    </row>
    <row r="219" spans="1:11">
      <c r="A219" s="1117"/>
      <c r="B219" s="1117"/>
      <c r="C219" s="1117"/>
      <c r="D219" s="1117"/>
      <c r="E219" s="1117"/>
      <c r="F219" s="1117"/>
      <c r="G219" s="1117"/>
      <c r="H219" s="1117"/>
    </row>
    <row r="220" spans="1:11">
      <c r="A220" s="1117"/>
      <c r="B220" s="1117"/>
      <c r="C220" s="1117"/>
      <c r="D220" s="1117"/>
      <c r="E220" s="1117"/>
      <c r="F220" s="1117"/>
      <c r="G220" s="1117"/>
      <c r="H220" s="1117"/>
    </row>
    <row r="221" spans="1:11">
      <c r="A221" s="1117"/>
      <c r="B221" s="1117"/>
      <c r="C221" s="1117"/>
      <c r="D221" s="1117"/>
      <c r="E221" s="1117"/>
      <c r="F221" s="1117"/>
      <c r="G221" s="1117"/>
      <c r="H221" s="1117"/>
    </row>
    <row r="222" spans="1:11">
      <c r="A222" s="1117"/>
      <c r="B222" s="1117"/>
      <c r="C222" s="1117"/>
      <c r="D222" s="1117"/>
      <c r="E222" s="1117"/>
      <c r="F222" s="1117"/>
      <c r="G222" s="1117"/>
      <c r="H222" s="1117"/>
    </row>
    <row r="223" spans="1:11">
      <c r="A223" s="1117"/>
      <c r="B223" s="1117"/>
      <c r="C223" s="1117"/>
      <c r="D223" s="1117"/>
      <c r="E223" s="1117"/>
      <c r="F223" s="1117"/>
      <c r="G223" s="1117"/>
      <c r="H223" s="1117"/>
    </row>
    <row r="224" spans="1:11">
      <c r="A224" s="1117"/>
      <c r="B224" s="1117"/>
      <c r="C224" s="1117"/>
      <c r="D224" s="1117"/>
      <c r="E224" s="1117"/>
      <c r="F224" s="1117"/>
      <c r="G224" s="1117"/>
      <c r="H224" s="1117"/>
    </row>
    <row r="225" spans="1:8">
      <c r="A225" s="1117"/>
      <c r="B225" s="1117"/>
      <c r="C225" s="1117"/>
      <c r="D225" s="1117"/>
      <c r="E225" s="1117"/>
      <c r="F225" s="1117"/>
      <c r="G225" s="1117"/>
      <c r="H225" s="1117"/>
    </row>
    <row r="226" spans="1:8">
      <c r="A226" s="1117"/>
      <c r="B226" s="1117"/>
      <c r="C226" s="1117"/>
      <c r="D226" s="1117"/>
      <c r="E226" s="1117"/>
      <c r="F226" s="1117"/>
      <c r="G226" s="1117"/>
      <c r="H226" s="1117"/>
    </row>
    <row r="227" spans="1:8">
      <c r="A227" s="1117"/>
      <c r="B227" s="1117"/>
      <c r="C227" s="1117"/>
      <c r="D227" s="1117"/>
      <c r="E227" s="1117"/>
      <c r="F227" s="1117"/>
      <c r="G227" s="1117"/>
      <c r="H227" s="1117"/>
    </row>
    <row r="228" spans="1:8">
      <c r="A228" s="1117"/>
      <c r="B228" s="1117"/>
      <c r="C228" s="1117"/>
      <c r="D228" s="1117"/>
      <c r="E228" s="1117"/>
      <c r="F228" s="1117"/>
      <c r="G228" s="1117"/>
      <c r="H228" s="1117"/>
    </row>
    <row r="229" spans="1:8">
      <c r="A229" s="1117"/>
      <c r="B229" s="1117"/>
      <c r="C229" s="1117"/>
      <c r="D229" s="1117"/>
      <c r="E229" s="1117"/>
      <c r="F229" s="1117"/>
      <c r="G229" s="1117"/>
      <c r="H229" s="1117"/>
    </row>
    <row r="230" spans="1:8">
      <c r="A230" s="1117"/>
      <c r="B230" s="1117"/>
      <c r="C230" s="1117"/>
      <c r="D230" s="1117"/>
      <c r="E230" s="1117"/>
      <c r="F230" s="1117"/>
      <c r="G230" s="1117"/>
      <c r="H230" s="111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83" t="s">
        <v>454</v>
      </c>
      <c r="B5" s="1683"/>
      <c r="C5" s="1683"/>
      <c r="D5" s="1683"/>
      <c r="E5" s="1683"/>
      <c r="F5" s="1683"/>
      <c r="H5" s="474" t="s">
        <v>267</v>
      </c>
    </row>
    <row r="6" spans="1:20" ht="15.75" customHeight="1" thickBot="1">
      <c r="A6" s="1684" t="s">
        <v>116</v>
      </c>
      <c r="B6" s="1686" t="s">
        <v>455</v>
      </c>
      <c r="C6" s="1687"/>
      <c r="D6" s="1688"/>
      <c r="E6" s="1689" t="s">
        <v>456</v>
      </c>
      <c r="F6" s="1691" t="s">
        <v>457</v>
      </c>
    </row>
    <row r="7" spans="1:20" ht="21" customHeight="1" thickBot="1">
      <c r="A7" s="1685"/>
      <c r="B7" s="788" t="s">
        <v>254</v>
      </c>
      <c r="C7" s="788" t="s">
        <v>257</v>
      </c>
      <c r="D7" s="788" t="s">
        <v>258</v>
      </c>
      <c r="E7" s="1690"/>
      <c r="F7" s="1692"/>
    </row>
    <row r="8" spans="1:20" ht="17.25" customHeight="1" thickBot="1">
      <c r="A8" s="572" t="s">
        <v>117</v>
      </c>
      <c r="B8" s="795">
        <v>14377.906000000001</v>
      </c>
      <c r="C8" s="789">
        <v>5387.8370000000004</v>
      </c>
      <c r="D8" s="584">
        <f t="shared" ref="D8:D13" si="0">(C8/B8)*100</f>
        <v>37.473029800027909</v>
      </c>
      <c r="E8" s="789">
        <v>16711.374</v>
      </c>
      <c r="F8" s="584">
        <f t="shared" ref="F8:F13" si="1">((B8-E8)/E8)*100</f>
        <v>-13.963352145670363</v>
      </c>
      <c r="H8" s="498" t="s">
        <v>118</v>
      </c>
    </row>
    <row r="9" spans="1:20" ht="18" customHeight="1" thickBot="1">
      <c r="A9" s="572" t="s">
        <v>119</v>
      </c>
      <c r="B9" s="796">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6">
        <v>12049</v>
      </c>
      <c r="C10" s="550">
        <v>0</v>
      </c>
      <c r="D10" s="585">
        <f t="shared" si="0"/>
        <v>0</v>
      </c>
      <c r="E10" s="550">
        <v>14811</v>
      </c>
      <c r="F10" s="585">
        <f t="shared" si="1"/>
        <v>-18.648301937748972</v>
      </c>
      <c r="O10" s="3"/>
      <c r="P10" s="3"/>
      <c r="Q10" s="3"/>
      <c r="R10" s="3"/>
      <c r="S10" s="3"/>
      <c r="T10" s="3"/>
    </row>
    <row r="11" spans="1:20" ht="17.25" customHeight="1" thickBot="1">
      <c r="A11" s="572" t="s">
        <v>120</v>
      </c>
      <c r="B11" s="796">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6">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6">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83" t="s">
        <v>460</v>
      </c>
      <c r="B18" s="1683"/>
      <c r="C18" s="1683"/>
      <c r="D18" s="1683"/>
      <c r="E18" s="1683"/>
      <c r="F18" s="1683"/>
      <c r="K18"/>
      <c r="L18"/>
      <c r="M18"/>
      <c r="O18" s="3"/>
      <c r="P18" s="3"/>
      <c r="Q18" s="3"/>
      <c r="R18" s="3"/>
      <c r="S18" s="3"/>
      <c r="T18" s="3"/>
    </row>
    <row r="19" spans="1:20" ht="16.5" customHeight="1" thickBot="1">
      <c r="A19" s="1694" t="s">
        <v>123</v>
      </c>
      <c r="B19" s="1686" t="s">
        <v>455</v>
      </c>
      <c r="C19" s="1687"/>
      <c r="D19" s="1688"/>
      <c r="E19" s="1689" t="s">
        <v>456</v>
      </c>
      <c r="F19" s="1691" t="s">
        <v>457</v>
      </c>
      <c r="K19"/>
      <c r="L19"/>
      <c r="M19"/>
      <c r="O19" s="3"/>
      <c r="P19" s="3"/>
      <c r="Q19" s="3"/>
      <c r="R19" s="3"/>
      <c r="S19" s="3"/>
      <c r="T19" s="3"/>
    </row>
    <row r="20" spans="1:20" ht="21" customHeight="1" thickBot="1">
      <c r="A20" s="1695"/>
      <c r="B20" s="570" t="s">
        <v>254</v>
      </c>
      <c r="C20" s="570" t="s">
        <v>367</v>
      </c>
      <c r="D20" s="570" t="s">
        <v>368</v>
      </c>
      <c r="E20" s="1696"/>
      <c r="F20" s="1697"/>
      <c r="K20"/>
      <c r="L20"/>
      <c r="M20"/>
      <c r="O20" s="3"/>
      <c r="P20" s="3"/>
      <c r="Q20" s="3"/>
      <c r="R20" s="3"/>
      <c r="S20" s="3"/>
      <c r="T20" s="3"/>
    </row>
    <row r="21" spans="1:20" ht="15.75" thickBot="1">
      <c r="A21" s="428" t="s">
        <v>117</v>
      </c>
      <c r="B21" s="796">
        <v>41721.821000000004</v>
      </c>
      <c r="C21" s="792">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6">
        <v>162785</v>
      </c>
      <c r="C22" s="792">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6">
        <v>40226</v>
      </c>
      <c r="C23" s="793">
        <v>0</v>
      </c>
      <c r="D23" s="584">
        <f t="shared" si="2"/>
        <v>0</v>
      </c>
      <c r="E23" s="550">
        <v>32923</v>
      </c>
      <c r="F23" s="584">
        <f t="shared" si="3"/>
        <v>22.182061173040125</v>
      </c>
      <c r="O23" s="3"/>
      <c r="P23" s="3"/>
      <c r="Q23" s="3"/>
      <c r="R23" s="3"/>
      <c r="S23" s="3"/>
      <c r="T23" s="3"/>
    </row>
    <row r="24" spans="1:20" ht="15.75" thickBot="1">
      <c r="A24" s="428" t="s">
        <v>120</v>
      </c>
      <c r="B24" s="796">
        <v>12359.263999999999</v>
      </c>
      <c r="C24" s="794">
        <v>667.33399999999995</v>
      </c>
      <c r="D24" s="585">
        <f t="shared" si="2"/>
        <v>5.3994639162979281</v>
      </c>
      <c r="E24" s="547">
        <v>15139.212</v>
      </c>
      <c r="F24" s="585">
        <f t="shared" si="3"/>
        <v>-18.362567351590034</v>
      </c>
      <c r="O24" s="3"/>
      <c r="P24" s="3"/>
      <c r="Q24" s="3"/>
      <c r="R24" s="3"/>
      <c r="S24" s="3"/>
      <c r="T24" s="3"/>
    </row>
    <row r="25" spans="1:20" ht="15.75" thickBot="1">
      <c r="A25" s="428" t="s">
        <v>121</v>
      </c>
      <c r="B25" s="796">
        <v>7481.7489999999998</v>
      </c>
      <c r="C25" s="794">
        <v>396.25599999999997</v>
      </c>
      <c r="D25" s="584">
        <f t="shared" si="2"/>
        <v>5.2963017069939129</v>
      </c>
      <c r="E25" s="547">
        <v>5850.241</v>
      </c>
      <c r="F25" s="584">
        <f t="shared" si="3"/>
        <v>27.887876755846463</v>
      </c>
      <c r="O25" s="3"/>
      <c r="P25" s="3"/>
      <c r="Q25" s="3"/>
      <c r="R25" s="3"/>
      <c r="S25" s="3"/>
      <c r="T25" s="3"/>
    </row>
    <row r="26" spans="1:20" ht="15.75" thickBot="1">
      <c r="A26" s="428" t="s">
        <v>122</v>
      </c>
      <c r="B26" s="796">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5" t="s">
        <v>370</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93"/>
      <c r="D30" s="1693"/>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93"/>
      <c r="C41" s="1693"/>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458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459</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371</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372</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377</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404</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372</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453</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405</v>
      </c>
      <c r="L27" s="464">
        <v>4476.7370000000001</v>
      </c>
      <c r="M27" s="464">
        <v>1358.8879999999999</v>
      </c>
      <c r="N27" s="475">
        <v>3.2944120486750936</v>
      </c>
      <c r="P27" s="463" t="s">
        <v>405</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414</v>
      </c>
      <c r="L30" s="464">
        <v>2370.4639999999999</v>
      </c>
      <c r="M30" s="464">
        <v>275.10700000000003</v>
      </c>
      <c r="N30" s="475">
        <v>8.6165164826776479</v>
      </c>
      <c r="P30" s="463" t="s">
        <v>406</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412</v>
      </c>
      <c r="L32" s="464">
        <v>2081.6590000000001</v>
      </c>
      <c r="M32" s="464">
        <v>725.04300000000001</v>
      </c>
      <c r="N32" s="475">
        <v>2.871083508150551</v>
      </c>
      <c r="O32"/>
      <c r="P32" s="463" t="s">
        <v>404</v>
      </c>
      <c r="Q32" s="464">
        <v>2059.4250000000002</v>
      </c>
      <c r="R32" s="464">
        <v>861</v>
      </c>
      <c r="S32" s="475">
        <v>2.3918989547038332</v>
      </c>
    </row>
    <row r="33" spans="1:19" ht="16.5" thickBot="1">
      <c r="A33" s="2" t="s">
        <v>370</v>
      </c>
      <c r="B33" s="2"/>
      <c r="C33" s="3"/>
      <c r="D33" s="3"/>
      <c r="E33" s="3"/>
      <c r="F33"/>
      <c r="G33"/>
      <c r="H33"/>
      <c r="I33"/>
      <c r="J33"/>
      <c r="K33" s="641" t="s">
        <v>377</v>
      </c>
      <c r="L33" s="629">
        <v>1213.9670000000001</v>
      </c>
      <c r="M33" s="629">
        <v>103.95</v>
      </c>
      <c r="N33" s="642">
        <v>11.67837421837422</v>
      </c>
      <c r="O33"/>
      <c r="P33" s="463" t="s">
        <v>413</v>
      </c>
      <c r="Q33" s="464">
        <v>1888.9829999999999</v>
      </c>
      <c r="R33" s="464">
        <v>471.70499999999998</v>
      </c>
      <c r="S33" s="475">
        <v>4.0045854930518017</v>
      </c>
    </row>
    <row r="34" spans="1:19" ht="16.5" thickBot="1">
      <c r="A34" s="685"/>
      <c r="C34" s="3"/>
      <c r="D34" s="3"/>
      <c r="E34" s="3"/>
      <c r="F34"/>
      <c r="G34"/>
      <c r="H34"/>
      <c r="I34"/>
      <c r="J34"/>
      <c r="K34" s="630" t="s">
        <v>259</v>
      </c>
      <c r="L34" s="467">
        <v>1168610.246</v>
      </c>
      <c r="M34" s="467">
        <v>265525.49599999998</v>
      </c>
      <c r="N34" s="544">
        <v>4.4011225422962781</v>
      </c>
      <c r="O34"/>
      <c r="P34" s="463" t="s">
        <v>415</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411</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98" t="s">
        <v>461</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1" t="s">
        <v>459</v>
      </c>
      <c r="B3" s="1701"/>
      <c r="C3" s="1701"/>
      <c r="D3" s="1701"/>
      <c r="E3" s="1701"/>
      <c r="F3" s="1701"/>
      <c r="G3" s="170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372</v>
      </c>
      <c r="Q8" s="462">
        <v>6106.3109999999997</v>
      </c>
      <c r="R8" s="462">
        <v>1478.8789999999999</v>
      </c>
      <c r="S8" s="545">
        <v>4.1290132593673992</v>
      </c>
    </row>
    <row r="9" spans="1:27" ht="15.75">
      <c r="A9" s="463" t="s">
        <v>151</v>
      </c>
      <c r="B9" s="464">
        <v>14964.474</v>
      </c>
      <c r="C9" s="464">
        <v>12616</v>
      </c>
      <c r="D9" s="475">
        <v>2.2902799642357881</v>
      </c>
      <c r="E9" s="565"/>
      <c r="F9" s="463" t="s">
        <v>372</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372</v>
      </c>
      <c r="B11" s="464">
        <v>9801.8870000000006</v>
      </c>
      <c r="C11" s="464">
        <v>24867</v>
      </c>
      <c r="D11" s="475">
        <v>3.1373768896656138</v>
      </c>
      <c r="E11" s="565"/>
      <c r="F11" s="630" t="s">
        <v>259</v>
      </c>
      <c r="G11" s="467">
        <v>8561.9410000000007</v>
      </c>
      <c r="H11" s="467">
        <v>40226</v>
      </c>
      <c r="I11" s="544">
        <v>2.8784393923297573</v>
      </c>
      <c r="J11" s="479"/>
      <c r="K11" s="463" t="s">
        <v>372</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452</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407</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362</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1"/>
      <c r="G94" s="791"/>
      <c r="H94" s="3"/>
      <c r="I94" s="3"/>
    </row>
    <row r="95" spans="1:12">
      <c r="A95" s="3"/>
      <c r="B95" s="3"/>
      <c r="C95" s="3"/>
      <c r="D95" s="3"/>
      <c r="E95" s="3"/>
      <c r="F95" s="791"/>
      <c r="G95" s="791"/>
      <c r="H95" s="3"/>
      <c r="I95" s="3"/>
    </row>
    <row r="96" spans="1:12">
      <c r="A96" s="3"/>
      <c r="B96" s="3"/>
      <c r="C96" s="3"/>
      <c r="D96" s="3"/>
      <c r="E96" s="3"/>
      <c r="F96" s="791"/>
      <c r="G96" s="791"/>
      <c r="H96" s="3"/>
      <c r="I96" s="3"/>
    </row>
    <row r="97" spans="1:8">
      <c r="A97"/>
      <c r="B97"/>
      <c r="C97"/>
      <c r="D97" s="3"/>
      <c r="E97" s="3"/>
      <c r="F97" s="791"/>
      <c r="G97" s="791"/>
      <c r="H97" s="3"/>
    </row>
    <row r="98" spans="1:8">
      <c r="A98"/>
      <c r="B98"/>
      <c r="C98"/>
      <c r="D98" s="3"/>
      <c r="E98" s="3"/>
      <c r="F98" s="791"/>
      <c r="G98" s="791"/>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3" customWidth="1"/>
    <col min="2" max="2" width="11.28515625" style="1003" customWidth="1"/>
    <col min="3" max="4" width="12" style="1003" bestFit="1" customWidth="1"/>
    <col min="5" max="5" width="8.85546875" style="1003" bestFit="1" customWidth="1"/>
    <col min="6" max="6" width="12.140625" style="1003" bestFit="1" customWidth="1"/>
    <col min="7" max="7" width="9.85546875" style="1003" bestFit="1" customWidth="1"/>
    <col min="8" max="8" width="11.5703125" style="1003" bestFit="1" customWidth="1"/>
    <col min="9" max="9" width="13" style="1003" customWidth="1"/>
    <col min="10" max="10" width="14" style="1003" customWidth="1"/>
    <col min="11" max="11" width="11.7109375" style="1003" customWidth="1"/>
    <col min="12" max="12" width="13.140625" style="1003" customWidth="1"/>
    <col min="13" max="16384" width="9.140625" style="1003"/>
  </cols>
  <sheetData>
    <row r="1" spans="1:18" ht="31.5" customHeight="1" thickBot="1">
      <c r="A1" s="1589" t="s">
        <v>64</v>
      </c>
      <c r="B1" s="1589"/>
      <c r="C1" s="1589"/>
      <c r="D1" s="1589"/>
      <c r="E1" s="1589"/>
      <c r="F1" s="1589"/>
      <c r="G1" s="1589"/>
      <c r="H1" s="1589"/>
      <c r="I1" s="1589"/>
      <c r="J1" s="1589"/>
      <c r="K1" s="1589"/>
      <c r="L1" s="1589"/>
      <c r="M1" s="940"/>
    </row>
    <row r="2" spans="1:18" ht="16.5" thickBot="1">
      <c r="A2" s="1004"/>
      <c r="B2" s="1005"/>
      <c r="C2" s="1005"/>
      <c r="D2" s="1005"/>
      <c r="E2" s="1006" t="s">
        <v>4</v>
      </c>
      <c r="F2" s="1007"/>
      <c r="G2" s="1005"/>
      <c r="H2" s="1005"/>
      <c r="I2" s="1005"/>
      <c r="J2" s="1005"/>
      <c r="K2" s="1005"/>
      <c r="L2" s="1008"/>
      <c r="M2" s="1009"/>
    </row>
    <row r="3" spans="1:18" ht="39" customHeight="1" thickBot="1">
      <c r="A3" s="941"/>
      <c r="B3" s="1595" t="s">
        <v>72</v>
      </c>
      <c r="C3" s="1596"/>
      <c r="D3" s="1596"/>
      <c r="E3" s="1596"/>
      <c r="F3" s="1596"/>
      <c r="G3" s="1597"/>
      <c r="H3" s="1591" t="s">
        <v>51</v>
      </c>
      <c r="I3" s="1592"/>
      <c r="J3" s="1598" t="s">
        <v>481</v>
      </c>
      <c r="K3" s="1593" t="s">
        <v>52</v>
      </c>
      <c r="L3" s="1594"/>
      <c r="M3" s="1009"/>
    </row>
    <row r="4" spans="1:18" ht="31.5">
      <c r="A4" s="942" t="s">
        <v>53</v>
      </c>
      <c r="B4" s="943" t="s">
        <v>54</v>
      </c>
      <c r="C4" s="944" t="s">
        <v>61</v>
      </c>
      <c r="D4" s="944" t="s">
        <v>62</v>
      </c>
      <c r="E4" s="945"/>
      <c r="F4" s="946" t="s">
        <v>376</v>
      </c>
      <c r="G4" s="947"/>
      <c r="H4" s="948" t="s">
        <v>55</v>
      </c>
      <c r="I4" s="949" t="s">
        <v>66</v>
      </c>
      <c r="J4" s="1599"/>
      <c r="K4" s="950" t="s">
        <v>50</v>
      </c>
      <c r="L4" s="951" t="s">
        <v>58</v>
      </c>
      <c r="M4" s="1009"/>
      <c r="O4" s="1009"/>
    </row>
    <row r="5" spans="1:18" ht="21" customHeight="1" thickBot="1">
      <c r="A5" s="952"/>
      <c r="B5" s="1402" t="s">
        <v>520</v>
      </c>
      <c r="C5" s="1010" t="s">
        <v>520</v>
      </c>
      <c r="D5" s="1010" t="s">
        <v>520</v>
      </c>
      <c r="E5" s="953" t="s">
        <v>98</v>
      </c>
      <c r="F5" s="954" t="s">
        <v>375</v>
      </c>
      <c r="G5" s="955" t="s">
        <v>56</v>
      </c>
      <c r="H5" s="1011" t="s">
        <v>520</v>
      </c>
      <c r="I5" s="956" t="s">
        <v>65</v>
      </c>
      <c r="J5" s="957"/>
      <c r="K5" s="1010" t="s">
        <v>520</v>
      </c>
      <c r="L5" s="958" t="s">
        <v>57</v>
      </c>
      <c r="M5" s="1009"/>
    </row>
    <row r="6" spans="1:18" ht="28.5" customHeight="1" thickBot="1">
      <c r="A6" s="1012" t="s">
        <v>18</v>
      </c>
      <c r="B6" s="959">
        <v>10.660689099845488</v>
      </c>
      <c r="C6" s="960">
        <v>20580.4808877326</v>
      </c>
      <c r="D6" s="960">
        <v>20992.090505487253</v>
      </c>
      <c r="E6" s="961">
        <v>8.8971675500803246E-2</v>
      </c>
      <c r="F6" s="962">
        <v>-2.5917104115044474</v>
      </c>
      <c r="G6" s="963">
        <v>12.671872146333335</v>
      </c>
      <c r="H6" s="964">
        <v>320.75402818862017</v>
      </c>
      <c r="I6" s="961">
        <v>0.66900234594243557</v>
      </c>
      <c r="J6" s="964">
        <v>-8.3559240950406632</v>
      </c>
      <c r="K6" s="965">
        <v>100</v>
      </c>
      <c r="L6" s="966" t="s">
        <v>19</v>
      </c>
    </row>
    <row r="7" spans="1:18" ht="25.5" customHeight="1">
      <c r="A7" s="1013" t="s">
        <v>75</v>
      </c>
      <c r="B7" s="967">
        <v>11.053323709645005</v>
      </c>
      <c r="C7" s="968">
        <v>20507.094080974035</v>
      </c>
      <c r="D7" s="968">
        <v>20917.235962593517</v>
      </c>
      <c r="E7" s="969">
        <v>1.3982775810147055</v>
      </c>
      <c r="F7" s="970">
        <v>7.5035427938282728</v>
      </c>
      <c r="G7" s="971">
        <v>12.620480231278956</v>
      </c>
      <c r="H7" s="972">
        <v>267.33333333333331</v>
      </c>
      <c r="I7" s="970">
        <v>8.9446185997910046</v>
      </c>
      <c r="J7" s="973">
        <v>-42.307692307692307</v>
      </c>
      <c r="K7" s="973">
        <v>8.7001914042108927E-2</v>
      </c>
      <c r="L7" s="974">
        <v>-5.1200392873321884E-2</v>
      </c>
    </row>
    <row r="8" spans="1:18" ht="24" customHeight="1">
      <c r="A8" s="1014" t="s">
        <v>76</v>
      </c>
      <c r="B8" s="975">
        <v>11.525233320792019</v>
      </c>
      <c r="C8" s="976">
        <v>21623.327055894966</v>
      </c>
      <c r="D8" s="976">
        <v>22055.793597012867</v>
      </c>
      <c r="E8" s="977">
        <v>0.14845916214052418</v>
      </c>
      <c r="F8" s="978">
        <v>-3.2709728655881882</v>
      </c>
      <c r="G8" s="979">
        <v>10.895903685695437</v>
      </c>
      <c r="H8" s="980">
        <v>352.5015992812219</v>
      </c>
      <c r="I8" s="981">
        <v>8.2086361592584728E-2</v>
      </c>
      <c r="J8" s="982">
        <v>-5.3732358442441761</v>
      </c>
      <c r="K8" s="982">
        <v>32.277710109622411</v>
      </c>
      <c r="L8" s="983">
        <v>1.0174113800205404</v>
      </c>
      <c r="R8" s="1009"/>
    </row>
    <row r="9" spans="1:18" ht="24" customHeight="1">
      <c r="A9" s="1014" t="s">
        <v>77</v>
      </c>
      <c r="B9" s="975">
        <v>11.352677860073065</v>
      </c>
      <c r="C9" s="976">
        <v>21299.583227153966</v>
      </c>
      <c r="D9" s="976">
        <v>21725.574891697044</v>
      </c>
      <c r="E9" s="977">
        <v>-0.53315907979400479</v>
      </c>
      <c r="F9" s="978">
        <v>-4.5604531279474676</v>
      </c>
      <c r="G9" s="979">
        <v>9.9564349323788139</v>
      </c>
      <c r="H9" s="984">
        <v>392.38109833971907</v>
      </c>
      <c r="I9" s="978">
        <v>-0.25311715428316034</v>
      </c>
      <c r="J9" s="985">
        <v>-1.8181818181818181</v>
      </c>
      <c r="K9" s="985">
        <v>9.0829998259961719</v>
      </c>
      <c r="L9" s="986">
        <v>0.60481984406878198</v>
      </c>
    </row>
    <row r="10" spans="1:18" ht="24" customHeight="1">
      <c r="A10" s="1014" t="s">
        <v>78</v>
      </c>
      <c r="B10" s="987" t="s">
        <v>73</v>
      </c>
      <c r="C10" s="988" t="s">
        <v>528</v>
      </c>
      <c r="D10" s="988" t="s">
        <v>528</v>
      </c>
      <c r="E10" s="989" t="s">
        <v>73</v>
      </c>
      <c r="F10" s="990" t="s">
        <v>73</v>
      </c>
      <c r="G10" s="991" t="s">
        <v>73</v>
      </c>
      <c r="H10" s="992" t="s">
        <v>528</v>
      </c>
      <c r="I10" s="989" t="s">
        <v>73</v>
      </c>
      <c r="J10" s="993" t="s">
        <v>73</v>
      </c>
      <c r="K10" s="993">
        <v>0.11600255205614524</v>
      </c>
      <c r="L10" s="994" t="s">
        <v>73</v>
      </c>
    </row>
    <row r="11" spans="1:18" ht="24" customHeight="1">
      <c r="A11" s="1014" t="s">
        <v>71</v>
      </c>
      <c r="B11" s="975">
        <v>8.683201739600003</v>
      </c>
      <c r="C11" s="976">
        <v>17829.983038193026</v>
      </c>
      <c r="D11" s="976">
        <v>18186.582698956885</v>
      </c>
      <c r="E11" s="977">
        <v>-1.2190577217435505</v>
      </c>
      <c r="F11" s="978">
        <v>-0.40299765836207518</v>
      </c>
      <c r="G11" s="979">
        <v>11.100140782054808</v>
      </c>
      <c r="H11" s="984">
        <v>286.47902036516854</v>
      </c>
      <c r="I11" s="978">
        <v>-0.80973079676631832</v>
      </c>
      <c r="J11" s="985">
        <v>-12.878556133374119</v>
      </c>
      <c r="K11" s="985">
        <v>33.037526825590163</v>
      </c>
      <c r="L11" s="986">
        <v>-1.7150378902977863</v>
      </c>
    </row>
    <row r="12" spans="1:18" ht="24" customHeight="1" thickBot="1">
      <c r="A12" s="1015" t="s">
        <v>79</v>
      </c>
      <c r="B12" s="995">
        <v>11.448900421855086</v>
      </c>
      <c r="C12" s="996">
        <v>22102.124366515607</v>
      </c>
      <c r="D12" s="996">
        <v>22544.16685384592</v>
      </c>
      <c r="E12" s="997">
        <v>0.25082913472968238</v>
      </c>
      <c r="F12" s="998">
        <v>-1.4738689961755829</v>
      </c>
      <c r="G12" s="999">
        <v>17.72066176803024</v>
      </c>
      <c r="H12" s="1000">
        <v>299.32306462662706</v>
      </c>
      <c r="I12" s="998">
        <v>1.9912234003150688</v>
      </c>
      <c r="J12" s="1001">
        <v>-8.2547663943012779</v>
      </c>
      <c r="K12" s="1001">
        <v>25.398758772692997</v>
      </c>
      <c r="L12" s="1002">
        <v>2.8004507025642056E-2</v>
      </c>
    </row>
    <row r="13" spans="1:18">
      <c r="A13" s="1016"/>
      <c r="B13" s="1017"/>
    </row>
    <row r="14" spans="1:18" ht="46.5" customHeight="1">
      <c r="A14" s="1590" t="s">
        <v>491</v>
      </c>
      <c r="B14" s="1590"/>
      <c r="C14" s="1590"/>
      <c r="D14" s="1590"/>
      <c r="E14" s="1590"/>
      <c r="F14" s="1590"/>
      <c r="G14" s="1590"/>
      <c r="H14" s="1590"/>
      <c r="I14" s="1590"/>
      <c r="J14" s="1590"/>
      <c r="K14" s="1590"/>
      <c r="L14" s="1590"/>
    </row>
    <row r="15" spans="1:18" ht="33.75" customHeight="1">
      <c r="A15" s="1590" t="s">
        <v>492</v>
      </c>
      <c r="B15" s="1590"/>
      <c r="C15" s="1590"/>
      <c r="D15" s="1590"/>
      <c r="E15" s="1590"/>
      <c r="F15" s="1590"/>
      <c r="G15" s="1590"/>
      <c r="H15" s="1590"/>
      <c r="I15" s="1590"/>
      <c r="J15" s="1590"/>
      <c r="K15" s="1590"/>
      <c r="L15" s="1590"/>
    </row>
    <row r="16" spans="1:18">
      <c r="A16" s="1590" t="s">
        <v>115</v>
      </c>
      <c r="B16" s="1590"/>
      <c r="C16" s="1590"/>
      <c r="D16" s="1590"/>
      <c r="E16" s="1590"/>
      <c r="F16" s="1590"/>
      <c r="G16" s="1590"/>
      <c r="H16" s="1590"/>
      <c r="I16" s="1590"/>
      <c r="J16" s="1590"/>
      <c r="K16" s="1590"/>
      <c r="L16" s="1590"/>
    </row>
    <row r="17" spans="1:7">
      <c r="A17" s="1018" t="s">
        <v>493</v>
      </c>
      <c r="B17" s="1018"/>
      <c r="C17" s="1018"/>
      <c r="D17" s="1018"/>
      <c r="E17" s="1018"/>
      <c r="F17" s="1018"/>
      <c r="G17" s="1018"/>
    </row>
    <row r="18" spans="1:7">
      <c r="A18" s="1018"/>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83" t="s">
        <v>464</v>
      </c>
      <c r="B5" s="1683"/>
      <c r="C5" s="1683"/>
      <c r="D5" s="1683"/>
      <c r="E5" s="1683"/>
      <c r="F5" s="1683"/>
      <c r="H5" s="474" t="s">
        <v>267</v>
      </c>
    </row>
    <row r="6" spans="1:20" ht="15.75" customHeight="1" thickBot="1">
      <c r="A6" s="1684" t="s">
        <v>116</v>
      </c>
      <c r="B6" s="1686" t="s">
        <v>466</v>
      </c>
      <c r="C6" s="1687"/>
      <c r="D6" s="1688"/>
      <c r="E6" s="1689" t="s">
        <v>409</v>
      </c>
      <c r="F6" s="1691" t="s">
        <v>410</v>
      </c>
    </row>
    <row r="7" spans="1:20" ht="21" customHeight="1" thickBot="1">
      <c r="A7" s="1703"/>
      <c r="B7" s="678" t="s">
        <v>254</v>
      </c>
      <c r="C7" s="678" t="s">
        <v>257</v>
      </c>
      <c r="D7" s="678" t="s">
        <v>258</v>
      </c>
      <c r="E7" s="1696"/>
      <c r="F7" s="1697"/>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10">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83" t="s">
        <v>465</v>
      </c>
      <c r="B18" s="1683"/>
      <c r="C18" s="1683"/>
      <c r="D18" s="1683"/>
      <c r="E18" s="1683"/>
      <c r="F18" s="1683"/>
      <c r="K18" s="3"/>
      <c r="L18" s="3"/>
      <c r="M18" s="3"/>
      <c r="N18" s="3"/>
      <c r="O18" s="3"/>
      <c r="P18" s="3"/>
      <c r="Q18"/>
      <c r="R18"/>
      <c r="S18"/>
      <c r="T18"/>
    </row>
    <row r="19" spans="1:20" ht="16.5" customHeight="1" thickBot="1">
      <c r="A19" s="1694" t="s">
        <v>123</v>
      </c>
      <c r="B19" s="1686" t="s">
        <v>466</v>
      </c>
      <c r="C19" s="1687"/>
      <c r="D19" s="1688"/>
      <c r="E19" s="1689" t="s">
        <v>409</v>
      </c>
      <c r="F19" s="1691" t="s">
        <v>410</v>
      </c>
      <c r="I19"/>
      <c r="J19"/>
      <c r="K19"/>
      <c r="L19" s="3"/>
      <c r="M19" s="3"/>
      <c r="N19" s="3"/>
      <c r="O19" s="3"/>
      <c r="P19" s="3"/>
      <c r="Q19"/>
      <c r="R19"/>
      <c r="S19"/>
      <c r="T19"/>
    </row>
    <row r="20" spans="1:20" ht="21" customHeight="1" thickBot="1">
      <c r="A20" s="1695"/>
      <c r="B20" s="570" t="s">
        <v>254</v>
      </c>
      <c r="C20" s="570" t="s">
        <v>367</v>
      </c>
      <c r="D20" s="570" t="s">
        <v>368</v>
      </c>
      <c r="E20" s="1696"/>
      <c r="F20" s="1697"/>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2"/>
      <c r="B27" s="1702"/>
      <c r="C27" s="1702"/>
      <c r="D27" s="1702"/>
      <c r="E27" s="1702"/>
      <c r="F27" s="1702"/>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5" t="s">
        <v>370</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93"/>
      <c r="D32" s="1693"/>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93"/>
      <c r="C43" s="1693"/>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462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463</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372</v>
      </c>
      <c r="L9" s="464">
        <v>96323.926999999996</v>
      </c>
      <c r="M9" s="464">
        <v>33554.332999999999</v>
      </c>
      <c r="N9" s="475">
        <v>2.8706851958583113</v>
      </c>
      <c r="P9" s="463" t="s">
        <v>145</v>
      </c>
      <c r="Q9" s="464">
        <v>37875.502</v>
      </c>
      <c r="R9" s="464">
        <v>6850.8130000000001</v>
      </c>
      <c r="S9" s="475">
        <v>5.5286141951327528</v>
      </c>
    </row>
    <row r="10" spans="1:24" ht="15.75">
      <c r="A10" s="463" t="s">
        <v>371</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372</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377</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453</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405</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404</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406</v>
      </c>
      <c r="Q30" s="464">
        <v>2052.5819999999999</v>
      </c>
      <c r="R30" s="464">
        <v>932.322</v>
      </c>
      <c r="S30" s="475">
        <v>2.2015805698031365</v>
      </c>
    </row>
    <row r="31" spans="1:19" ht="15.75">
      <c r="A31"/>
      <c r="B31"/>
      <c r="C31"/>
      <c r="D31"/>
      <c r="E31"/>
      <c r="F31"/>
      <c r="G31"/>
      <c r="H31"/>
      <c r="I31"/>
      <c r="J31"/>
      <c r="K31" s="463" t="s">
        <v>412</v>
      </c>
      <c r="L31" s="464">
        <v>2752.5529999999999</v>
      </c>
      <c r="M31" s="464">
        <v>1017.121</v>
      </c>
      <c r="N31" s="475">
        <v>2.706219810622335</v>
      </c>
      <c r="P31" s="463" t="s">
        <v>405</v>
      </c>
      <c r="Q31" s="464">
        <v>1898.173</v>
      </c>
      <c r="R31" s="464">
        <v>701.35</v>
      </c>
      <c r="S31" s="475">
        <v>2.7064561203393454</v>
      </c>
    </row>
    <row r="32" spans="1:19" ht="16.5" thickBot="1">
      <c r="A32"/>
      <c r="B32"/>
      <c r="C32"/>
      <c r="D32"/>
      <c r="E32"/>
      <c r="F32"/>
      <c r="G32"/>
      <c r="H32"/>
      <c r="I32"/>
      <c r="J32"/>
      <c r="K32" s="641" t="s">
        <v>414</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5" t="s">
        <v>370</v>
      </c>
      <c r="C34"/>
      <c r="D34"/>
      <c r="E34"/>
      <c r="F34"/>
      <c r="G34"/>
      <c r="H34"/>
      <c r="I34"/>
      <c r="J34"/>
      <c r="K34"/>
      <c r="L34"/>
      <c r="M34"/>
      <c r="N34"/>
      <c r="P34" s="463" t="s">
        <v>415</v>
      </c>
      <c r="Q34" s="464">
        <v>1295.9179999999999</v>
      </c>
      <c r="R34" s="464">
        <v>324.99400000000003</v>
      </c>
      <c r="S34" s="475">
        <v>3.9875136156359803</v>
      </c>
    </row>
    <row r="35" spans="1:19" ht="16.5" thickBot="1">
      <c r="A35"/>
      <c r="B35"/>
      <c r="C35"/>
      <c r="D35"/>
      <c r="E35"/>
      <c r="F35"/>
      <c r="G35"/>
      <c r="H35"/>
      <c r="I35"/>
      <c r="J35"/>
      <c r="K35"/>
      <c r="L35"/>
      <c r="M35"/>
      <c r="N35"/>
      <c r="P35" s="641" t="s">
        <v>413</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8" t="s">
        <v>467</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468</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372</v>
      </c>
      <c r="Q8" s="462">
        <v>5634.7889999999998</v>
      </c>
      <c r="R8" s="462">
        <v>1345.3989999999999</v>
      </c>
      <c r="S8" s="545">
        <v>4.1881917557542412</v>
      </c>
    </row>
    <row r="9" spans="1:27" ht="16.5" thickBot="1">
      <c r="A9" s="465" t="s">
        <v>156</v>
      </c>
      <c r="B9" s="464">
        <v>9684.3420000000006</v>
      </c>
      <c r="C9" s="464">
        <v>33299</v>
      </c>
      <c r="D9" s="475">
        <v>1.9410712073782155</v>
      </c>
      <c r="E9" s="565"/>
      <c r="F9" s="465" t="s">
        <v>372</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372</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372</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83" t="s">
        <v>446</v>
      </c>
      <c r="B5" s="1683"/>
      <c r="C5" s="1683"/>
      <c r="D5" s="1683"/>
      <c r="E5" s="1683"/>
      <c r="F5" s="1683"/>
      <c r="H5" s="474" t="s">
        <v>267</v>
      </c>
    </row>
    <row r="6" spans="1:20" ht="15.75" customHeight="1" thickBot="1">
      <c r="A6" s="1684" t="s">
        <v>116</v>
      </c>
      <c r="B6" s="1686" t="s">
        <v>445</v>
      </c>
      <c r="C6" s="1687"/>
      <c r="D6" s="1688"/>
      <c r="E6" s="1689" t="s">
        <v>439</v>
      </c>
      <c r="F6" s="1691" t="s">
        <v>440</v>
      </c>
    </row>
    <row r="7" spans="1:20" ht="21" customHeight="1" thickBot="1">
      <c r="A7" s="1703"/>
      <c r="B7" s="678" t="s">
        <v>254</v>
      </c>
      <c r="C7" s="678" t="s">
        <v>257</v>
      </c>
      <c r="D7" s="678" t="s">
        <v>258</v>
      </c>
      <c r="E7" s="1696"/>
      <c r="F7" s="1697"/>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10">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83" t="s">
        <v>447</v>
      </c>
      <c r="B18" s="1683"/>
      <c r="C18" s="1683"/>
      <c r="D18" s="1683"/>
      <c r="E18" s="1683"/>
      <c r="F18" s="1683"/>
      <c r="O18" s="3"/>
      <c r="P18" s="3"/>
      <c r="Q18" s="3"/>
      <c r="R18" s="3"/>
      <c r="S18" s="3"/>
      <c r="T18" s="3"/>
    </row>
    <row r="19" spans="1:20" ht="16.5" customHeight="1" thickBot="1">
      <c r="A19" s="1694" t="s">
        <v>123</v>
      </c>
      <c r="B19" s="1686" t="s">
        <v>445</v>
      </c>
      <c r="C19" s="1687"/>
      <c r="D19" s="1688"/>
      <c r="E19" s="1689" t="s">
        <v>439</v>
      </c>
      <c r="F19" s="1691" t="s">
        <v>440</v>
      </c>
      <c r="K19" s="3"/>
      <c r="L19" s="3"/>
      <c r="M19" s="3"/>
      <c r="O19" s="3"/>
      <c r="P19" s="3"/>
      <c r="Q19" s="3"/>
      <c r="R19" s="3"/>
      <c r="S19" s="3"/>
      <c r="T19" s="3"/>
    </row>
    <row r="20" spans="1:20" ht="21" customHeight="1" thickBot="1">
      <c r="A20" s="1695"/>
      <c r="B20" s="570" t="s">
        <v>254</v>
      </c>
      <c r="C20" s="570" t="s">
        <v>367</v>
      </c>
      <c r="D20" s="570" t="s">
        <v>368</v>
      </c>
      <c r="E20" s="1696"/>
      <c r="F20" s="1697"/>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2"/>
      <c r="B27" s="1702"/>
      <c r="C27" s="1702"/>
      <c r="D27" s="1702"/>
      <c r="E27" s="1702"/>
      <c r="F27" s="1702"/>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5" t="s">
        <v>370</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93"/>
      <c r="D32" s="1693"/>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93"/>
      <c r="C43" s="1693"/>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98" t="s">
        <v>438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437</v>
      </c>
      <c r="B3" s="1699"/>
      <c r="C3" s="1699"/>
      <c r="D3" s="1699"/>
      <c r="E3" s="1699"/>
      <c r="F3" s="1699"/>
      <c r="P3" s="448"/>
    </row>
    <row r="4" spans="1:24" ht="4.5" customHeight="1">
      <c r="A4" s="449"/>
      <c r="B4" s="449"/>
      <c r="C4" s="447"/>
      <c r="D4" s="447"/>
    </row>
    <row r="5" spans="1:24" ht="15.75" thickBot="1">
      <c r="A5" s="450" t="s">
        <v>125</v>
      </c>
      <c r="B5" s="1700" t="s">
        <v>126</v>
      </c>
      <c r="C5" s="1700"/>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441</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441</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441</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377</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371</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5"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98" t="s">
        <v>442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443</v>
      </c>
      <c r="B3" s="1704"/>
      <c r="C3" s="1704"/>
      <c r="D3" s="1704"/>
      <c r="E3" s="1704"/>
      <c r="F3" s="1704"/>
      <c r="G3" s="170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441</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441</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441</v>
      </c>
      <c r="B11" s="464">
        <v>6995.2089999999998</v>
      </c>
      <c r="C11" s="464">
        <v>17580</v>
      </c>
      <c r="D11" s="475">
        <v>3.1061379359342114</v>
      </c>
      <c r="E11" s="565"/>
      <c r="F11" s="465" t="s">
        <v>441</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444</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362</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22" zoomScale="80" zoomScaleNormal="80" workbookViewId="0">
      <selection activeCell="N861" sqref="N86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41" t="s">
        <v>201</v>
      </c>
      <c r="C5" s="1741"/>
      <c r="D5" s="1741"/>
      <c r="E5" s="1741"/>
      <c r="F5" s="1741"/>
      <c r="G5" s="1741"/>
      <c r="H5" s="1741"/>
      <c r="I5" s="1741"/>
      <c r="J5" s="1741"/>
      <c r="K5" s="1741"/>
      <c r="L5" s="1741"/>
    </row>
    <row r="6" spans="2:13" ht="18">
      <c r="B6" s="484"/>
      <c r="C6" s="484"/>
      <c r="D6" s="484"/>
      <c r="E6" s="484"/>
      <c r="F6" s="300" t="s">
        <v>202</v>
      </c>
      <c r="G6" s="484"/>
      <c r="H6" s="484"/>
      <c r="I6" s="484"/>
      <c r="J6" s="484"/>
      <c r="K6" s="484"/>
      <c r="L6" s="484"/>
    </row>
    <row r="7" spans="2:13" s="301" customFormat="1" ht="15">
      <c r="B7" s="1742" t="s">
        <v>203</v>
      </c>
      <c r="C7" s="1744" t="s">
        <v>18</v>
      </c>
      <c r="D7" s="1744" t="s">
        <v>204</v>
      </c>
      <c r="E7" s="1746" t="s">
        <v>205</v>
      </c>
      <c r="F7" s="1747"/>
      <c r="G7" s="1748"/>
      <c r="H7" s="1749" t="s">
        <v>206</v>
      </c>
      <c r="I7" s="1751" t="s">
        <v>207</v>
      </c>
      <c r="J7" s="1752"/>
      <c r="K7" s="1752"/>
      <c r="L7" s="1742"/>
    </row>
    <row r="8" spans="2:13">
      <c r="B8" s="1743"/>
      <c r="C8" s="1745"/>
      <c r="D8" s="1745"/>
      <c r="E8" s="1753" t="s">
        <v>208</v>
      </c>
      <c r="F8" s="1744" t="s">
        <v>209</v>
      </c>
      <c r="G8" s="1744" t="s">
        <v>210</v>
      </c>
      <c r="H8" s="1750"/>
      <c r="I8" s="1753" t="s">
        <v>211</v>
      </c>
      <c r="J8" s="1753" t="s">
        <v>20</v>
      </c>
      <c r="K8" s="1744" t="s">
        <v>212</v>
      </c>
      <c r="L8" s="1753" t="s">
        <v>213</v>
      </c>
    </row>
    <row r="9" spans="2:13">
      <c r="B9" s="1743"/>
      <c r="C9" s="1745"/>
      <c r="D9" s="1745"/>
      <c r="E9" s="1754"/>
      <c r="F9" s="1745"/>
      <c r="G9" s="1745"/>
      <c r="H9" s="1750"/>
      <c r="I9" s="1754"/>
      <c r="J9" s="1754"/>
      <c r="K9" s="1769"/>
      <c r="L9" s="1754"/>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40"/>
      <c r="O105" s="1740"/>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40"/>
      <c r="O121" s="1740"/>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40"/>
      <c r="O145" s="1740"/>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40"/>
      <c r="O171" s="1740"/>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74" t="s">
        <v>239</v>
      </c>
      <c r="D177" s="1774"/>
      <c r="E177" s="1774"/>
      <c r="F177" s="1774"/>
      <c r="G177" s="1774"/>
      <c r="H177" s="1774"/>
      <c r="I177" s="1774"/>
      <c r="J177" s="1774"/>
      <c r="K177" s="1774"/>
      <c r="L177" s="1775"/>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55" t="s">
        <v>203</v>
      </c>
      <c r="C194" s="1757" t="s">
        <v>18</v>
      </c>
      <c r="D194" s="1757" t="s">
        <v>204</v>
      </c>
      <c r="E194" s="1759" t="s">
        <v>205</v>
      </c>
      <c r="F194" s="1760"/>
      <c r="G194" s="1761"/>
      <c r="H194" s="1762" t="s">
        <v>206</v>
      </c>
      <c r="I194" s="1764" t="s">
        <v>207</v>
      </c>
      <c r="J194" s="1765"/>
      <c r="K194" s="1765"/>
      <c r="L194" s="1766"/>
    </row>
    <row r="195" spans="2:12" ht="12.75" customHeight="1">
      <c r="B195" s="1756"/>
      <c r="C195" s="1758"/>
      <c r="D195" s="1758"/>
      <c r="E195" s="1767" t="s">
        <v>208</v>
      </c>
      <c r="F195" s="1757" t="s">
        <v>209</v>
      </c>
      <c r="G195" s="1757" t="s">
        <v>210</v>
      </c>
      <c r="H195" s="1763"/>
      <c r="I195" s="1767" t="s">
        <v>211</v>
      </c>
      <c r="J195" s="1767" t="s">
        <v>20</v>
      </c>
      <c r="K195" s="1757" t="s">
        <v>212</v>
      </c>
      <c r="L195" s="1772" t="s">
        <v>213</v>
      </c>
    </row>
    <row r="196" spans="2:12" ht="12.75" customHeight="1">
      <c r="B196" s="1756"/>
      <c r="C196" s="1758"/>
      <c r="D196" s="1758"/>
      <c r="E196" s="1768"/>
      <c r="F196" s="1758"/>
      <c r="G196" s="1758"/>
      <c r="H196" s="1763"/>
      <c r="I196" s="1770"/>
      <c r="J196" s="1770"/>
      <c r="K196" s="1771"/>
      <c r="L196" s="177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74" t="s">
        <v>240</v>
      </c>
      <c r="D199" s="1774"/>
      <c r="E199" s="1774"/>
      <c r="F199" s="1774"/>
      <c r="G199" s="1774"/>
      <c r="H199" s="1774"/>
      <c r="I199" s="1774"/>
      <c r="J199" s="1774"/>
      <c r="K199" s="1774"/>
      <c r="L199" s="1775"/>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8" t="s">
        <v>203</v>
      </c>
      <c r="C234" s="1757" t="s">
        <v>18</v>
      </c>
      <c r="D234" s="1757" t="s">
        <v>204</v>
      </c>
      <c r="E234" s="1759" t="s">
        <v>205</v>
      </c>
      <c r="F234" s="1760"/>
      <c r="G234" s="1761"/>
      <c r="H234" s="1762" t="s">
        <v>206</v>
      </c>
      <c r="I234" s="1759" t="s">
        <v>207</v>
      </c>
      <c r="J234" s="1760"/>
      <c r="K234" s="1760"/>
      <c r="L234" s="1760"/>
    </row>
    <row r="235" spans="2:12">
      <c r="B235" s="1779"/>
      <c r="C235" s="1758"/>
      <c r="D235" s="1758"/>
      <c r="E235" s="1767" t="s">
        <v>208</v>
      </c>
      <c r="F235" s="1757" t="s">
        <v>209</v>
      </c>
      <c r="G235" s="1757" t="s">
        <v>210</v>
      </c>
      <c r="H235" s="1763"/>
      <c r="I235" s="1767" t="s">
        <v>211</v>
      </c>
      <c r="J235" s="1767" t="s">
        <v>20</v>
      </c>
      <c r="K235" s="1757" t="s">
        <v>212</v>
      </c>
      <c r="L235" s="1764" t="s">
        <v>213</v>
      </c>
    </row>
    <row r="236" spans="2:12">
      <c r="B236" s="1779"/>
      <c r="C236" s="1758"/>
      <c r="D236" s="1758"/>
      <c r="E236" s="1768"/>
      <c r="F236" s="1758"/>
      <c r="G236" s="1758"/>
      <c r="H236" s="1763"/>
      <c r="I236" s="1768"/>
      <c r="J236" s="1768"/>
      <c r="K236" s="1758"/>
      <c r="L236" s="177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7" t="s">
        <v>214</v>
      </c>
      <c r="D239" s="1777"/>
      <c r="E239" s="1777"/>
      <c r="F239" s="1777"/>
      <c r="G239" s="1777"/>
      <c r="H239" s="1777"/>
      <c r="I239" s="1777"/>
      <c r="J239" s="1777"/>
      <c r="K239" s="1777"/>
      <c r="L239" s="1777"/>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74" t="s">
        <v>239</v>
      </c>
      <c r="D256" s="1774"/>
      <c r="E256" s="1774"/>
      <c r="F256" s="1774"/>
      <c r="G256" s="1774"/>
      <c r="H256" s="1774"/>
      <c r="I256" s="1774"/>
      <c r="J256" s="1774"/>
      <c r="K256" s="1774"/>
      <c r="L256" s="1774"/>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0" t="s">
        <v>203</v>
      </c>
      <c r="C273" s="1757" t="s">
        <v>18</v>
      </c>
      <c r="D273" s="1757" t="s">
        <v>204</v>
      </c>
      <c r="E273" s="1759" t="s">
        <v>205</v>
      </c>
      <c r="F273" s="1760"/>
      <c r="G273" s="1761"/>
      <c r="H273" s="1762" t="s">
        <v>206</v>
      </c>
      <c r="I273" s="1764" t="s">
        <v>207</v>
      </c>
      <c r="J273" s="1765"/>
      <c r="K273" s="1765"/>
      <c r="L273" s="1765"/>
    </row>
    <row r="274" spans="2:12" ht="11.25" customHeight="1">
      <c r="B274" s="1781"/>
      <c r="C274" s="1758"/>
      <c r="D274" s="1758"/>
      <c r="E274" s="1767" t="s">
        <v>208</v>
      </c>
      <c r="F274" s="1757" t="s">
        <v>209</v>
      </c>
      <c r="G274" s="1757" t="s">
        <v>210</v>
      </c>
      <c r="H274" s="1763"/>
      <c r="I274" s="1767" t="s">
        <v>211</v>
      </c>
      <c r="J274" s="1767" t="s">
        <v>20</v>
      </c>
      <c r="K274" s="1757" t="s">
        <v>212</v>
      </c>
      <c r="L274" s="1764" t="s">
        <v>213</v>
      </c>
    </row>
    <row r="275" spans="2:12" ht="11.25" customHeight="1">
      <c r="B275" s="1781"/>
      <c r="C275" s="1758"/>
      <c r="D275" s="1758"/>
      <c r="E275" s="1768"/>
      <c r="F275" s="1758"/>
      <c r="G275" s="1758"/>
      <c r="H275" s="1763"/>
      <c r="I275" s="1770"/>
      <c r="J275" s="1770"/>
      <c r="K275" s="1771"/>
      <c r="L275" s="1776"/>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74" t="s">
        <v>240</v>
      </c>
      <c r="D278" s="1774"/>
      <c r="E278" s="1774"/>
      <c r="F278" s="1774"/>
      <c r="G278" s="1774"/>
      <c r="H278" s="1774"/>
      <c r="I278" s="1774"/>
      <c r="J278" s="1774"/>
      <c r="K278" s="1774"/>
      <c r="L278" s="1774"/>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67" t="s">
        <v>203</v>
      </c>
      <c r="C313" s="1757" t="s">
        <v>18</v>
      </c>
      <c r="D313" s="1757" t="s">
        <v>204</v>
      </c>
      <c r="E313" s="1759" t="s">
        <v>205</v>
      </c>
      <c r="F313" s="1760"/>
      <c r="G313" s="1761"/>
      <c r="H313" s="1757" t="s">
        <v>206</v>
      </c>
      <c r="I313" s="1759" t="s">
        <v>207</v>
      </c>
      <c r="J313" s="1760"/>
      <c r="K313" s="1760"/>
      <c r="L313" s="1761"/>
    </row>
    <row r="314" spans="2:12" ht="11.25" customHeight="1">
      <c r="B314" s="1768"/>
      <c r="C314" s="1758"/>
      <c r="D314" s="1758"/>
      <c r="E314" s="1784" t="s">
        <v>244</v>
      </c>
      <c r="F314" s="1787" t="s">
        <v>245</v>
      </c>
      <c r="G314" s="1787" t="s">
        <v>246</v>
      </c>
      <c r="H314" s="1758"/>
      <c r="I314" s="1767" t="s">
        <v>211</v>
      </c>
      <c r="J314" s="1767" t="s">
        <v>20</v>
      </c>
      <c r="K314" s="1757" t="s">
        <v>212</v>
      </c>
      <c r="L314" s="1767" t="s">
        <v>213</v>
      </c>
    </row>
    <row r="315" spans="2:12" ht="11.25" customHeight="1">
      <c r="B315" s="1770"/>
      <c r="C315" s="1771"/>
      <c r="D315" s="1771"/>
      <c r="E315" s="1786"/>
      <c r="F315" s="1788"/>
      <c r="G315" s="1788"/>
      <c r="H315" s="1771"/>
      <c r="I315" s="1770"/>
      <c r="J315" s="1770"/>
      <c r="K315" s="1771"/>
      <c r="L315" s="1770"/>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7" t="s">
        <v>214</v>
      </c>
      <c r="D318" s="1777"/>
      <c r="E318" s="1777"/>
      <c r="F318" s="1777"/>
      <c r="G318" s="1777"/>
      <c r="H318" s="1777"/>
      <c r="I318" s="1777"/>
      <c r="J318" s="1777"/>
      <c r="K318" s="1777"/>
      <c r="L318" s="1790"/>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74" t="s">
        <v>239</v>
      </c>
      <c r="D335" s="1774"/>
      <c r="E335" s="1774"/>
      <c r="F335" s="1774"/>
      <c r="G335" s="1774"/>
      <c r="H335" s="1774"/>
      <c r="I335" s="1774"/>
      <c r="J335" s="1774"/>
      <c r="K335" s="1774"/>
      <c r="L335" s="1791"/>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82" t="s">
        <v>203</v>
      </c>
      <c r="C352" s="1757" t="s">
        <v>18</v>
      </c>
      <c r="D352" s="1757" t="s">
        <v>204</v>
      </c>
      <c r="E352" s="1759" t="s">
        <v>205</v>
      </c>
      <c r="F352" s="1760"/>
      <c r="G352" s="1761"/>
      <c r="H352" s="1762" t="s">
        <v>206</v>
      </c>
      <c r="I352" s="1764" t="s">
        <v>207</v>
      </c>
      <c r="J352" s="1765"/>
      <c r="K352" s="1765"/>
      <c r="L352" s="1778"/>
    </row>
    <row r="353" spans="2:12" ht="11.25" customHeight="1">
      <c r="B353" s="1783"/>
      <c r="C353" s="1758"/>
      <c r="D353" s="1758"/>
      <c r="E353" s="1784" t="s">
        <v>244</v>
      </c>
      <c r="F353" s="1787" t="s">
        <v>245</v>
      </c>
      <c r="G353" s="1787" t="s">
        <v>246</v>
      </c>
      <c r="H353" s="1763"/>
      <c r="I353" s="1767" t="s">
        <v>211</v>
      </c>
      <c r="J353" s="1767" t="s">
        <v>20</v>
      </c>
      <c r="K353" s="1757" t="s">
        <v>212</v>
      </c>
      <c r="L353" s="1767" t="s">
        <v>213</v>
      </c>
    </row>
    <row r="354" spans="2:12" ht="11.25" customHeight="1">
      <c r="B354" s="1783"/>
      <c r="C354" s="1758"/>
      <c r="D354" s="1758"/>
      <c r="E354" s="1785"/>
      <c r="F354" s="1789"/>
      <c r="G354" s="1789"/>
      <c r="H354" s="1763"/>
      <c r="I354" s="1770"/>
      <c r="J354" s="1770"/>
      <c r="K354" s="1771"/>
      <c r="L354" s="1770"/>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74" t="s">
        <v>240</v>
      </c>
      <c r="D357" s="1774"/>
      <c r="E357" s="1774"/>
      <c r="F357" s="1774"/>
      <c r="G357" s="1774"/>
      <c r="H357" s="1774"/>
      <c r="I357" s="1774"/>
      <c r="J357" s="1774"/>
      <c r="K357" s="1774"/>
      <c r="L357" s="1791"/>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9" t="s">
        <v>203</v>
      </c>
      <c r="C393" s="1710" t="s">
        <v>18</v>
      </c>
      <c r="D393" s="1710" t="s">
        <v>204</v>
      </c>
      <c r="E393" s="1712" t="s">
        <v>205</v>
      </c>
      <c r="F393" s="1713"/>
      <c r="G393" s="1714"/>
      <c r="H393" s="1715" t="s">
        <v>206</v>
      </c>
      <c r="I393" s="1712" t="s">
        <v>207</v>
      </c>
      <c r="J393" s="1713"/>
      <c r="K393" s="1713"/>
      <c r="L393" s="1714"/>
    </row>
    <row r="394" spans="2:12" ht="11.25" customHeight="1">
      <c r="B394" s="1720"/>
      <c r="C394" s="1711"/>
      <c r="D394" s="1711"/>
      <c r="E394" s="1793" t="s">
        <v>244</v>
      </c>
      <c r="F394" s="1795" t="s">
        <v>245</v>
      </c>
      <c r="G394" s="1795" t="s">
        <v>246</v>
      </c>
      <c r="H394" s="1716"/>
      <c r="I394" s="1719" t="s">
        <v>211</v>
      </c>
      <c r="J394" s="1719" t="s">
        <v>20</v>
      </c>
      <c r="K394" s="1710" t="s">
        <v>212</v>
      </c>
      <c r="L394" s="1719" t="s">
        <v>213</v>
      </c>
    </row>
    <row r="395" spans="2:12" ht="11.25" customHeight="1">
      <c r="B395" s="1720"/>
      <c r="C395" s="1711"/>
      <c r="D395" s="1711"/>
      <c r="E395" s="1794"/>
      <c r="F395" s="1796"/>
      <c r="G395" s="1796"/>
      <c r="H395" s="1716"/>
      <c r="I395" s="1720"/>
      <c r="J395" s="1720"/>
      <c r="K395" s="1711"/>
      <c r="L395" s="1721"/>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6" t="s">
        <v>214</v>
      </c>
      <c r="D398" s="1706"/>
      <c r="E398" s="1706"/>
      <c r="F398" s="1706"/>
      <c r="G398" s="1706"/>
      <c r="H398" s="1706"/>
      <c r="I398" s="1706"/>
      <c r="J398" s="1706"/>
      <c r="K398" s="1706"/>
      <c r="L398" s="1792"/>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5" t="s">
        <v>239</v>
      </c>
      <c r="D415" s="1705"/>
      <c r="E415" s="1705"/>
      <c r="F415" s="1705"/>
      <c r="G415" s="1705"/>
      <c r="H415" s="1705"/>
      <c r="I415" s="1705"/>
      <c r="J415" s="1705"/>
      <c r="K415" s="1705"/>
      <c r="L415" s="1797"/>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98" t="s">
        <v>203</v>
      </c>
      <c r="C432" s="1710" t="s">
        <v>18</v>
      </c>
      <c r="D432" s="1710" t="s">
        <v>204</v>
      </c>
      <c r="E432" s="1712" t="s">
        <v>205</v>
      </c>
      <c r="F432" s="1713"/>
      <c r="G432" s="1714"/>
      <c r="H432" s="1715" t="s">
        <v>206</v>
      </c>
      <c r="I432" s="1717" t="s">
        <v>207</v>
      </c>
      <c r="J432" s="1718"/>
      <c r="K432" s="1718"/>
      <c r="L432" s="1800"/>
    </row>
    <row r="433" spans="2:12" ht="11.25" customHeight="1">
      <c r="B433" s="1799"/>
      <c r="C433" s="1711"/>
      <c r="D433" s="1711"/>
      <c r="E433" s="1793" t="s">
        <v>244</v>
      </c>
      <c r="F433" s="1795" t="s">
        <v>245</v>
      </c>
      <c r="G433" s="1795" t="s">
        <v>246</v>
      </c>
      <c r="H433" s="1716"/>
      <c r="I433" s="1719" t="s">
        <v>211</v>
      </c>
      <c r="J433" s="1719" t="s">
        <v>20</v>
      </c>
      <c r="K433" s="1710" t="s">
        <v>212</v>
      </c>
      <c r="L433" s="1719" t="s">
        <v>213</v>
      </c>
    </row>
    <row r="434" spans="2:12" ht="11.25" customHeight="1">
      <c r="B434" s="1799"/>
      <c r="C434" s="1711"/>
      <c r="D434" s="1711"/>
      <c r="E434" s="1794"/>
      <c r="F434" s="1796"/>
      <c r="G434" s="1796"/>
      <c r="H434" s="1716"/>
      <c r="I434" s="1721"/>
      <c r="J434" s="1721"/>
      <c r="K434" s="1722"/>
      <c r="L434" s="1721"/>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5" t="s">
        <v>240</v>
      </c>
      <c r="D437" s="1705"/>
      <c r="E437" s="1705"/>
      <c r="F437" s="1705"/>
      <c r="G437" s="1705"/>
      <c r="H437" s="1705"/>
      <c r="I437" s="1705"/>
      <c r="J437" s="1705"/>
      <c r="K437" s="1705"/>
      <c r="L437" s="1797"/>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9" t="s">
        <v>203</v>
      </c>
      <c r="C475" s="1710" t="s">
        <v>18</v>
      </c>
      <c r="D475" s="1710" t="s">
        <v>204</v>
      </c>
      <c r="E475" s="1712" t="s">
        <v>205</v>
      </c>
      <c r="F475" s="1713"/>
      <c r="G475" s="1714"/>
      <c r="H475" s="1715" t="s">
        <v>206</v>
      </c>
      <c r="I475" s="1712" t="s">
        <v>207</v>
      </c>
      <c r="J475" s="1713"/>
      <c r="K475" s="1713"/>
      <c r="L475" s="1714"/>
    </row>
    <row r="476" spans="2:12" ht="11.25" customHeight="1">
      <c r="B476" s="1720"/>
      <c r="C476" s="1711"/>
      <c r="D476" s="1711"/>
      <c r="E476" s="1793" t="s">
        <v>244</v>
      </c>
      <c r="F476" s="1795" t="s">
        <v>245</v>
      </c>
      <c r="G476" s="1795" t="s">
        <v>246</v>
      </c>
      <c r="H476" s="1716"/>
      <c r="I476" s="1719" t="s">
        <v>211</v>
      </c>
      <c r="J476" s="1719" t="s">
        <v>20</v>
      </c>
      <c r="K476" s="1710" t="s">
        <v>212</v>
      </c>
      <c r="L476" s="1719" t="s">
        <v>213</v>
      </c>
    </row>
    <row r="477" spans="2:12" ht="11.25" customHeight="1">
      <c r="B477" s="1720"/>
      <c r="C477" s="1711"/>
      <c r="D477" s="1711"/>
      <c r="E477" s="1794"/>
      <c r="F477" s="1796"/>
      <c r="G477" s="1796"/>
      <c r="H477" s="1716"/>
      <c r="I477" s="1720"/>
      <c r="J477" s="1720"/>
      <c r="K477" s="1711"/>
      <c r="L477" s="1721"/>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6" t="s">
        <v>214</v>
      </c>
      <c r="D480" s="1706"/>
      <c r="E480" s="1706"/>
      <c r="F480" s="1706"/>
      <c r="G480" s="1706"/>
      <c r="H480" s="1706"/>
      <c r="I480" s="1706"/>
      <c r="J480" s="1706"/>
      <c r="K480" s="1706"/>
      <c r="L480" s="1792"/>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5" t="s">
        <v>239</v>
      </c>
      <c r="D497" s="1705"/>
      <c r="E497" s="1705"/>
      <c r="F497" s="1705"/>
      <c r="G497" s="1705"/>
      <c r="H497" s="1705"/>
      <c r="I497" s="1705"/>
      <c r="J497" s="1705"/>
      <c r="K497" s="1705"/>
      <c r="L497" s="1797"/>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98" t="s">
        <v>203</v>
      </c>
      <c r="C514" s="1710" t="s">
        <v>18</v>
      </c>
      <c r="D514" s="1710" t="s">
        <v>204</v>
      </c>
      <c r="E514" s="1712" t="s">
        <v>205</v>
      </c>
      <c r="F514" s="1713"/>
      <c r="G514" s="1714"/>
      <c r="H514" s="1715" t="s">
        <v>206</v>
      </c>
      <c r="I514" s="1717" t="s">
        <v>207</v>
      </c>
      <c r="J514" s="1718"/>
      <c r="K514" s="1718"/>
      <c r="L514" s="1800"/>
    </row>
    <row r="515" spans="2:12" ht="11.25" customHeight="1">
      <c r="B515" s="1799"/>
      <c r="C515" s="1711"/>
      <c r="D515" s="1711"/>
      <c r="E515" s="1793" t="s">
        <v>244</v>
      </c>
      <c r="F515" s="1795" t="s">
        <v>245</v>
      </c>
      <c r="G515" s="1795" t="s">
        <v>246</v>
      </c>
      <c r="H515" s="1716"/>
      <c r="I515" s="1719" t="s">
        <v>211</v>
      </c>
      <c r="J515" s="1719" t="s">
        <v>20</v>
      </c>
      <c r="K515" s="1710" t="s">
        <v>212</v>
      </c>
      <c r="L515" s="1719" t="s">
        <v>213</v>
      </c>
    </row>
    <row r="516" spans="2:12" ht="11.25" customHeight="1">
      <c r="B516" s="1799"/>
      <c r="C516" s="1711"/>
      <c r="D516" s="1711"/>
      <c r="E516" s="1794"/>
      <c r="F516" s="1796"/>
      <c r="G516" s="1796"/>
      <c r="H516" s="1716"/>
      <c r="I516" s="1721"/>
      <c r="J516" s="1721"/>
      <c r="K516" s="1722"/>
      <c r="L516" s="1721"/>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5" t="s">
        <v>240</v>
      </c>
      <c r="D519" s="1705"/>
      <c r="E519" s="1705"/>
      <c r="F519" s="1705"/>
      <c r="G519" s="1705"/>
      <c r="H519" s="1705"/>
      <c r="I519" s="1705"/>
      <c r="J519" s="1705"/>
      <c r="K519" s="1705"/>
      <c r="L519" s="1797"/>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800" t="s">
        <v>203</v>
      </c>
      <c r="C558" s="1710" t="s">
        <v>18</v>
      </c>
      <c r="D558" s="1710" t="s">
        <v>204</v>
      </c>
      <c r="E558" s="1712" t="s">
        <v>205</v>
      </c>
      <c r="F558" s="1713"/>
      <c r="G558" s="1714"/>
      <c r="H558" s="1715" t="s">
        <v>206</v>
      </c>
      <c r="I558" s="1712" t="s">
        <v>207</v>
      </c>
      <c r="J558" s="1713"/>
      <c r="K558" s="1713"/>
      <c r="L558"/>
    </row>
    <row r="559" spans="2:12" ht="12.75" customHeight="1">
      <c r="B559" s="1801"/>
      <c r="C559" s="1711"/>
      <c r="D559" s="1711"/>
      <c r="E559" s="1719" t="s">
        <v>244</v>
      </c>
      <c r="F559" s="1710" t="s">
        <v>245</v>
      </c>
      <c r="G559" s="1710" t="s">
        <v>246</v>
      </c>
      <c r="H559" s="1716"/>
      <c r="I559" s="1719" t="s">
        <v>211</v>
      </c>
      <c r="J559" s="1719" t="s">
        <v>20</v>
      </c>
      <c r="K559" s="1710" t="s">
        <v>283</v>
      </c>
      <c r="L559"/>
    </row>
    <row r="560" spans="2:12" ht="12.75">
      <c r="B560" s="1801"/>
      <c r="C560" s="1711"/>
      <c r="D560" s="1711"/>
      <c r="E560" s="1720"/>
      <c r="F560" s="1711"/>
      <c r="G560" s="1711"/>
      <c r="H560" s="1716"/>
      <c r="I560" s="1720"/>
      <c r="J560" s="1720"/>
      <c r="K560" s="1711"/>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6" t="s">
        <v>214</v>
      </c>
      <c r="D563" s="1706"/>
      <c r="E563" s="1706"/>
      <c r="F563" s="1706"/>
      <c r="G563" s="1706"/>
      <c r="H563" s="1706"/>
      <c r="I563" s="1706"/>
      <c r="J563" s="1706"/>
      <c r="K563" s="1706"/>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5" t="s">
        <v>239</v>
      </c>
      <c r="D580" s="1705"/>
      <c r="E580" s="1705"/>
      <c r="F580" s="1705"/>
      <c r="G580" s="1705"/>
      <c r="H580" s="1705"/>
      <c r="I580" s="1705"/>
      <c r="J580" s="1705"/>
      <c r="K580" s="1705"/>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08" t="s">
        <v>203</v>
      </c>
      <c r="C597" s="1710" t="s">
        <v>18</v>
      </c>
      <c r="D597" s="1710" t="s">
        <v>204</v>
      </c>
      <c r="E597" s="1712" t="s">
        <v>205</v>
      </c>
      <c r="F597" s="1713"/>
      <c r="G597" s="1714"/>
      <c r="H597" s="1715" t="s">
        <v>206</v>
      </c>
      <c r="I597" s="1717" t="s">
        <v>207</v>
      </c>
      <c r="J597" s="1718"/>
      <c r="K597" s="1718"/>
      <c r="L597"/>
    </row>
    <row r="598" spans="2:12" ht="12.75" customHeight="1">
      <c r="B598" s="1709"/>
      <c r="C598" s="1711"/>
      <c r="D598" s="1711"/>
      <c r="E598" s="1719" t="s">
        <v>244</v>
      </c>
      <c r="F598" s="1710" t="s">
        <v>245</v>
      </c>
      <c r="G598" s="1710" t="s">
        <v>246</v>
      </c>
      <c r="H598" s="1716"/>
      <c r="I598" s="1719" t="s">
        <v>211</v>
      </c>
      <c r="J598" s="1719" t="s">
        <v>20</v>
      </c>
      <c r="K598" s="1710" t="s">
        <v>212</v>
      </c>
      <c r="L598"/>
    </row>
    <row r="599" spans="2:12" ht="12.75" customHeight="1">
      <c r="B599" s="1709"/>
      <c r="C599" s="1711"/>
      <c r="D599" s="1711"/>
      <c r="E599" s="1720"/>
      <c r="F599" s="1711"/>
      <c r="G599" s="1711"/>
      <c r="H599" s="1716"/>
      <c r="I599" s="1721"/>
      <c r="J599" s="1721"/>
      <c r="K599" s="1722"/>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5" t="s">
        <v>240</v>
      </c>
      <c r="D602" s="1705"/>
      <c r="E602" s="1705"/>
      <c r="F602" s="1705"/>
      <c r="G602" s="1705"/>
      <c r="H602" s="1705"/>
      <c r="I602" s="1705"/>
      <c r="J602" s="1705"/>
      <c r="K602" s="1705"/>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3" t="s">
        <v>369</v>
      </c>
      <c r="C636" s="1723"/>
      <c r="D636" s="1723"/>
      <c r="E636" s="1723"/>
      <c r="F636" s="1723"/>
      <c r="G636" s="1723"/>
      <c r="H636" s="1723"/>
      <c r="I636" s="1723"/>
      <c r="J636" s="1723"/>
      <c r="K636" s="1723"/>
    </row>
    <row r="637" spans="2:12" ht="18.75" thickBot="1">
      <c r="B637" s="557"/>
      <c r="C637" s="557"/>
      <c r="D637" s="557"/>
      <c r="E637" s="557"/>
      <c r="F637" s="558" t="s">
        <v>202</v>
      </c>
      <c r="G637" s="557"/>
      <c r="H637" s="557"/>
      <c r="I637" s="557"/>
      <c r="J637" s="557"/>
      <c r="K637" s="557"/>
    </row>
    <row r="638" spans="2:12" ht="12.75" customHeight="1">
      <c r="B638" s="1724" t="s">
        <v>203</v>
      </c>
      <c r="C638" s="1727" t="s">
        <v>18</v>
      </c>
      <c r="D638" s="1727" t="s">
        <v>204</v>
      </c>
      <c r="E638" s="1804" t="s">
        <v>205</v>
      </c>
      <c r="F638" s="1805"/>
      <c r="G638" s="1806"/>
      <c r="H638" s="1807" t="s">
        <v>206</v>
      </c>
      <c r="I638" s="1804" t="s">
        <v>207</v>
      </c>
      <c r="J638" s="1805"/>
      <c r="K638" s="1808"/>
    </row>
    <row r="639" spans="2:12" ht="11.25" customHeight="1">
      <c r="B639" s="1725"/>
      <c r="C639" s="1711"/>
      <c r="D639" s="1711"/>
      <c r="E639" s="1719" t="s">
        <v>244</v>
      </c>
      <c r="F639" s="1710" t="s">
        <v>245</v>
      </c>
      <c r="G639" s="1710" t="s">
        <v>246</v>
      </c>
      <c r="H639" s="1716"/>
      <c r="I639" s="1719" t="s">
        <v>211</v>
      </c>
      <c r="J639" s="1719" t="s">
        <v>20</v>
      </c>
      <c r="K639" s="1737" t="s">
        <v>283</v>
      </c>
    </row>
    <row r="640" spans="2:12" ht="11.25" customHeight="1">
      <c r="B640" s="1725"/>
      <c r="C640" s="1711"/>
      <c r="D640" s="1711"/>
      <c r="E640" s="1720"/>
      <c r="F640" s="1711"/>
      <c r="G640" s="1711"/>
      <c r="H640" s="1716"/>
      <c r="I640" s="1720"/>
      <c r="J640" s="1720"/>
      <c r="K640" s="1734"/>
    </row>
    <row r="641" spans="2:11" ht="12.75">
      <c r="B641" s="687">
        <v>0</v>
      </c>
      <c r="C641" s="500">
        <v>1</v>
      </c>
      <c r="D641" s="500">
        <v>2</v>
      </c>
      <c r="E641" s="501">
        <v>3</v>
      </c>
      <c r="F641" s="501">
        <v>4</v>
      </c>
      <c r="G641" s="500">
        <v>5</v>
      </c>
      <c r="H641" s="500">
        <v>6</v>
      </c>
      <c r="I641" s="500">
        <v>7</v>
      </c>
      <c r="J641" s="500">
        <v>8</v>
      </c>
      <c r="K641" s="688">
        <v>9</v>
      </c>
    </row>
    <row r="642" spans="2:11" ht="12.75">
      <c r="B642" s="689"/>
      <c r="C642" s="503"/>
      <c r="D642" s="503"/>
      <c r="E642" s="503"/>
      <c r="F642" s="503"/>
      <c r="G642" s="503"/>
      <c r="H642" s="503"/>
      <c r="I642" s="503"/>
      <c r="J642" s="503"/>
      <c r="K642" s="690"/>
    </row>
    <row r="643" spans="2:11" ht="14.25">
      <c r="B643" s="691"/>
      <c r="C643" s="1706" t="s">
        <v>214</v>
      </c>
      <c r="D643" s="1706"/>
      <c r="E643" s="1706"/>
      <c r="F643" s="1706"/>
      <c r="G643" s="1706"/>
      <c r="H643" s="1706"/>
      <c r="I643" s="1706"/>
      <c r="J643" s="1706"/>
      <c r="K643" s="1707"/>
    </row>
    <row r="644" spans="2:11" ht="12.75">
      <c r="B644" s="689"/>
      <c r="C644" s="503"/>
      <c r="D644" s="503"/>
      <c r="E644" s="503"/>
      <c r="F644" s="503"/>
      <c r="G644" s="503"/>
      <c r="H644" s="503"/>
      <c r="I644" s="503"/>
      <c r="J644" s="503"/>
      <c r="K644" s="690"/>
    </row>
    <row r="645" spans="2:11" ht="12.75">
      <c r="B645" s="718" t="s">
        <v>215</v>
      </c>
      <c r="C645" s="704">
        <f>SUM(D645+H645)</f>
        <v>163247</v>
      </c>
      <c r="D645" s="704">
        <v>4183</v>
      </c>
      <c r="E645" s="704">
        <v>1936</v>
      </c>
      <c r="F645" s="704">
        <v>1878</v>
      </c>
      <c r="G645" s="704">
        <v>369</v>
      </c>
      <c r="H645" s="704">
        <v>159064</v>
      </c>
      <c r="I645" s="704">
        <v>25823</v>
      </c>
      <c r="J645" s="704">
        <v>47119</v>
      </c>
      <c r="K645" s="719">
        <v>86122</v>
      </c>
    </row>
    <row r="646" spans="2:11" ht="12.75">
      <c r="B646" s="718" t="s">
        <v>216</v>
      </c>
      <c r="C646" s="704">
        <f t="shared" ref="C646:C656" si="48">SUM(D646+H646)</f>
        <v>154797</v>
      </c>
      <c r="D646" s="704">
        <v>3855</v>
      </c>
      <c r="E646" s="704">
        <v>1652</v>
      </c>
      <c r="F646" s="704">
        <v>1884</v>
      </c>
      <c r="G646" s="704">
        <v>319</v>
      </c>
      <c r="H646" s="704">
        <v>150942</v>
      </c>
      <c r="I646" s="704">
        <v>24820</v>
      </c>
      <c r="J646" s="704">
        <v>41251</v>
      </c>
      <c r="K646" s="719">
        <v>84871</v>
      </c>
    </row>
    <row r="647" spans="2:11" ht="12.75">
      <c r="B647" s="718" t="s">
        <v>217</v>
      </c>
      <c r="C647" s="704">
        <f t="shared" si="48"/>
        <v>151453</v>
      </c>
      <c r="D647" s="706">
        <v>3672</v>
      </c>
      <c r="E647" s="706">
        <v>1511</v>
      </c>
      <c r="F647" s="706">
        <v>1781</v>
      </c>
      <c r="G647" s="707">
        <v>380</v>
      </c>
      <c r="H647" s="704">
        <v>147781</v>
      </c>
      <c r="I647" s="706">
        <v>22185</v>
      </c>
      <c r="J647" s="706">
        <v>39306</v>
      </c>
      <c r="K647" s="720">
        <v>86290</v>
      </c>
    </row>
    <row r="648" spans="2:11" ht="12.75">
      <c r="B648" s="718" t="s">
        <v>218</v>
      </c>
      <c r="C648" s="704">
        <f>SUM(D648+H648)</f>
        <v>123387</v>
      </c>
      <c r="D648" s="704">
        <v>2579</v>
      </c>
      <c r="E648" s="705">
        <v>1048</v>
      </c>
      <c r="F648" s="705">
        <v>1175</v>
      </c>
      <c r="G648" s="704">
        <v>356</v>
      </c>
      <c r="H648" s="704">
        <v>120808</v>
      </c>
      <c r="I648" s="704">
        <v>18805</v>
      </c>
      <c r="J648" s="704">
        <v>35098</v>
      </c>
      <c r="K648" s="719">
        <v>66905</v>
      </c>
    </row>
    <row r="649" spans="2:11" ht="12.75">
      <c r="B649" s="718" t="s">
        <v>219</v>
      </c>
      <c r="C649" s="704">
        <f>SUM(D649+H649)</f>
        <v>141955</v>
      </c>
      <c r="D649" s="529">
        <v>3254</v>
      </c>
      <c r="E649" s="709">
        <v>1374</v>
      </c>
      <c r="F649" s="699">
        <v>1580</v>
      </c>
      <c r="G649" s="699">
        <v>300</v>
      </c>
      <c r="H649" s="529">
        <v>138701</v>
      </c>
      <c r="I649" s="709">
        <v>23058</v>
      </c>
      <c r="J649" s="709">
        <v>36148</v>
      </c>
      <c r="K649" s="721">
        <v>79495</v>
      </c>
    </row>
    <row r="650" spans="2:11" ht="12.75">
      <c r="B650" s="718" t="s">
        <v>220</v>
      </c>
      <c r="C650" s="704">
        <f t="shared" si="48"/>
        <v>166759</v>
      </c>
      <c r="D650" s="704">
        <v>3740</v>
      </c>
      <c r="E650" s="705">
        <v>1503</v>
      </c>
      <c r="F650" s="705">
        <v>2000</v>
      </c>
      <c r="G650" s="704">
        <v>237</v>
      </c>
      <c r="H650" s="704">
        <v>163019</v>
      </c>
      <c r="I650" s="704">
        <v>27394</v>
      </c>
      <c r="J650" s="704">
        <v>41041</v>
      </c>
      <c r="K650" s="719">
        <v>94584</v>
      </c>
    </row>
    <row r="651" spans="2:11" ht="12.75">
      <c r="B651" s="718" t="s">
        <v>221</v>
      </c>
      <c r="C651" s="704">
        <f>SUM(D651+H651)</f>
        <v>176233</v>
      </c>
      <c r="D651" s="530">
        <v>4202</v>
      </c>
      <c r="E651" s="706">
        <v>1869</v>
      </c>
      <c r="F651" s="707">
        <v>2029</v>
      </c>
      <c r="G651" s="707">
        <v>304</v>
      </c>
      <c r="H651" s="704">
        <v>172031</v>
      </c>
      <c r="I651" s="706">
        <v>31264</v>
      </c>
      <c r="J651" s="706">
        <v>50784</v>
      </c>
      <c r="K651" s="720">
        <v>89983</v>
      </c>
    </row>
    <row r="652" spans="2:11" ht="12.75">
      <c r="B652" s="718" t="s">
        <v>222</v>
      </c>
      <c r="C652" s="704">
        <f t="shared" si="48"/>
        <v>151920</v>
      </c>
      <c r="D652" s="530">
        <v>4257</v>
      </c>
      <c r="E652" s="706">
        <v>1568</v>
      </c>
      <c r="F652" s="706">
        <v>2117</v>
      </c>
      <c r="G652" s="707">
        <v>572</v>
      </c>
      <c r="H652" s="704">
        <v>147663</v>
      </c>
      <c r="I652" s="706">
        <v>24922</v>
      </c>
      <c r="J652" s="706">
        <v>43850</v>
      </c>
      <c r="K652" s="720">
        <v>78891</v>
      </c>
    </row>
    <row r="653" spans="2:11" ht="12.75">
      <c r="B653" s="718" t="s">
        <v>223</v>
      </c>
      <c r="C653" s="704">
        <f t="shared" si="48"/>
        <v>168873</v>
      </c>
      <c r="D653" s="704">
        <v>4787</v>
      </c>
      <c r="E653" s="705">
        <v>2244</v>
      </c>
      <c r="F653" s="705">
        <v>2284</v>
      </c>
      <c r="G653" s="704">
        <v>259</v>
      </c>
      <c r="H653" s="704">
        <v>164086</v>
      </c>
      <c r="I653" s="704">
        <v>25977</v>
      </c>
      <c r="J653" s="704">
        <v>49066</v>
      </c>
      <c r="K653" s="719">
        <v>89043</v>
      </c>
    </row>
    <row r="654" spans="2:11" ht="12.75">
      <c r="B654" s="722" t="s">
        <v>224</v>
      </c>
      <c r="C654" s="704">
        <f>SUM(D654+H654)</f>
        <v>167227</v>
      </c>
      <c r="D654" s="530">
        <v>4810</v>
      </c>
      <c r="E654" s="706">
        <v>2454</v>
      </c>
      <c r="F654" s="706">
        <v>1999</v>
      </c>
      <c r="G654" s="706">
        <v>357</v>
      </c>
      <c r="H654" s="705">
        <v>162417</v>
      </c>
      <c r="I654" s="706">
        <v>27314</v>
      </c>
      <c r="J654" s="706">
        <v>55182</v>
      </c>
      <c r="K654" s="720">
        <v>79921</v>
      </c>
    </row>
    <row r="655" spans="2:11" ht="12.75">
      <c r="B655" s="723" t="s">
        <v>225</v>
      </c>
      <c r="C655" s="704">
        <f>SUM(D655+H655)</f>
        <v>137617</v>
      </c>
      <c r="D655" s="706">
        <v>3779</v>
      </c>
      <c r="E655" s="706">
        <v>1461</v>
      </c>
      <c r="F655" s="706">
        <v>1884</v>
      </c>
      <c r="G655" s="706">
        <v>434</v>
      </c>
      <c r="H655" s="706">
        <v>133838</v>
      </c>
      <c r="I655" s="706">
        <v>22269</v>
      </c>
      <c r="J655" s="706">
        <v>45841</v>
      </c>
      <c r="K655" s="720">
        <v>65728</v>
      </c>
    </row>
    <row r="656" spans="2:11" ht="12.75">
      <c r="B656" s="723" t="s">
        <v>226</v>
      </c>
      <c r="C656" s="704">
        <f t="shared" si="48"/>
        <v>149450</v>
      </c>
      <c r="D656" s="706">
        <v>4271</v>
      </c>
      <c r="E656" s="706">
        <v>1935</v>
      </c>
      <c r="F656" s="706">
        <v>1913</v>
      </c>
      <c r="G656" s="706">
        <v>423</v>
      </c>
      <c r="H656" s="706">
        <v>145179</v>
      </c>
      <c r="I656" s="706">
        <v>23304</v>
      </c>
      <c r="J656" s="706">
        <v>47671</v>
      </c>
      <c r="K656" s="720">
        <v>74204</v>
      </c>
    </row>
    <row r="657" spans="2:11" ht="15">
      <c r="B657" s="724"/>
      <c r="C657" s="705"/>
      <c r="D657" s="705"/>
      <c r="E657" s="705"/>
      <c r="F657" s="705"/>
      <c r="G657" s="705"/>
      <c r="H657" s="705"/>
      <c r="I657" s="705"/>
      <c r="J657" s="705"/>
      <c r="K657" s="725"/>
    </row>
    <row r="658" spans="2:11" ht="12.75">
      <c r="B658" s="726">
        <v>2020</v>
      </c>
      <c r="C658" s="698">
        <f t="shared" ref="C658:K658" si="49">SUM(C645:C656)</f>
        <v>1852918</v>
      </c>
      <c r="D658" s="698">
        <f>SUM(D645:D656)</f>
        <v>47389</v>
      </c>
      <c r="E658" s="698">
        <f t="shared" si="49"/>
        <v>20555</v>
      </c>
      <c r="F658" s="698">
        <f t="shared" si="49"/>
        <v>22524</v>
      </c>
      <c r="G658" s="698">
        <f>SUM(G645:G656)</f>
        <v>4310</v>
      </c>
      <c r="H658" s="698">
        <f t="shared" si="49"/>
        <v>1805529</v>
      </c>
      <c r="I658" s="698">
        <f t="shared" si="49"/>
        <v>297135</v>
      </c>
      <c r="J658" s="698">
        <f t="shared" si="49"/>
        <v>532357</v>
      </c>
      <c r="K658" s="727">
        <f t="shared" si="49"/>
        <v>976037</v>
      </c>
    </row>
    <row r="659" spans="2:11" ht="12.75">
      <c r="B659" s="691"/>
      <c r="C659" s="692"/>
      <c r="D659" s="692"/>
      <c r="E659" s="692"/>
      <c r="F659" s="692"/>
      <c r="G659" s="692"/>
      <c r="H659" s="692"/>
      <c r="I659" s="692"/>
      <c r="J659" s="692"/>
      <c r="K659" s="728"/>
    </row>
    <row r="660" spans="2:11" ht="12.75">
      <c r="B660" s="691"/>
      <c r="C660" s="1705" t="s">
        <v>239</v>
      </c>
      <c r="D660" s="1705"/>
      <c r="E660" s="1705"/>
      <c r="F660" s="1705"/>
      <c r="G660" s="1705"/>
      <c r="H660" s="1705"/>
      <c r="I660" s="1705"/>
      <c r="J660" s="1705"/>
      <c r="K660" s="1736"/>
    </row>
    <row r="661" spans="2:11" ht="12.75">
      <c r="B661" s="689"/>
      <c r="C661" s="692"/>
      <c r="D661" s="692"/>
      <c r="E661" s="692"/>
      <c r="F661" s="692"/>
      <c r="G661" s="692"/>
      <c r="H661" s="692"/>
      <c r="I661" s="692"/>
      <c r="J661" s="692"/>
      <c r="K661" s="728"/>
    </row>
    <row r="662" spans="2:11" ht="12.75">
      <c r="B662" s="729" t="s">
        <v>215</v>
      </c>
      <c r="C662" s="704">
        <f t="shared" ref="C662:C673" si="50">SUM(D662+H662)</f>
        <v>49960551</v>
      </c>
      <c r="D662" s="704">
        <v>235967</v>
      </c>
      <c r="E662" s="704">
        <v>69271</v>
      </c>
      <c r="F662" s="704">
        <v>111895</v>
      </c>
      <c r="G662" s="704">
        <v>54801</v>
      </c>
      <c r="H662" s="704">
        <v>49724584</v>
      </c>
      <c r="I662" s="704">
        <v>7150936</v>
      </c>
      <c r="J662" s="704">
        <v>13108259</v>
      </c>
      <c r="K662" s="719">
        <v>29465389</v>
      </c>
    </row>
    <row r="663" spans="2:11" ht="12.75">
      <c r="B663" s="729" t="s">
        <v>216</v>
      </c>
      <c r="C663" s="704">
        <f t="shared" si="50"/>
        <v>47617324</v>
      </c>
      <c r="D663" s="704">
        <v>208840</v>
      </c>
      <c r="E663" s="704">
        <v>57340</v>
      </c>
      <c r="F663" s="704">
        <v>107364</v>
      </c>
      <c r="G663" s="704">
        <v>44136</v>
      </c>
      <c r="H663" s="704">
        <v>47408484</v>
      </c>
      <c r="I663" s="704">
        <v>6893452</v>
      </c>
      <c r="J663" s="704">
        <v>11453223</v>
      </c>
      <c r="K663" s="719">
        <v>29061809</v>
      </c>
    </row>
    <row r="664" spans="2:11" ht="12.75">
      <c r="B664" s="729" t="s">
        <v>217</v>
      </c>
      <c r="C664" s="704">
        <f t="shared" si="50"/>
        <v>45810921</v>
      </c>
      <c r="D664" s="706">
        <v>212047</v>
      </c>
      <c r="E664" s="706">
        <v>52722</v>
      </c>
      <c r="F664" s="706">
        <v>104528</v>
      </c>
      <c r="G664" s="707">
        <v>54797</v>
      </c>
      <c r="H664" s="704">
        <v>45598874</v>
      </c>
      <c r="I664" s="706">
        <v>6206047</v>
      </c>
      <c r="J664" s="706">
        <v>10978459</v>
      </c>
      <c r="K664" s="720">
        <v>28414368</v>
      </c>
    </row>
    <row r="665" spans="2:11" ht="12.75">
      <c r="B665" s="729" t="s">
        <v>218</v>
      </c>
      <c r="C665" s="704">
        <f t="shared" si="50"/>
        <v>37947488</v>
      </c>
      <c r="D665" s="704">
        <v>152361</v>
      </c>
      <c r="E665" s="705">
        <v>38008</v>
      </c>
      <c r="F665" s="705">
        <v>67675</v>
      </c>
      <c r="G665" s="704">
        <v>46678</v>
      </c>
      <c r="H665" s="704">
        <v>37795127</v>
      </c>
      <c r="I665" s="704">
        <v>5250323</v>
      </c>
      <c r="J665" s="704">
        <v>9742524</v>
      </c>
      <c r="K665" s="719">
        <v>22802280</v>
      </c>
    </row>
    <row r="666" spans="2:11" ht="12.75">
      <c r="B666" s="729" t="s">
        <v>219</v>
      </c>
      <c r="C666" s="704">
        <f t="shared" si="50"/>
        <v>43850100</v>
      </c>
      <c r="D666" s="709">
        <v>182406</v>
      </c>
      <c r="E666" s="709">
        <v>49999</v>
      </c>
      <c r="F666" s="709">
        <v>89839</v>
      </c>
      <c r="G666" s="709">
        <v>42568</v>
      </c>
      <c r="H666" s="709">
        <v>43667694</v>
      </c>
      <c r="I666" s="709">
        <v>6427358</v>
      </c>
      <c r="J666" s="709">
        <v>9965046</v>
      </c>
      <c r="K666" s="721">
        <v>27275290</v>
      </c>
    </row>
    <row r="667" spans="2:11" ht="12.75">
      <c r="B667" s="729" t="s">
        <v>220</v>
      </c>
      <c r="C667" s="704">
        <f t="shared" si="50"/>
        <v>52025091</v>
      </c>
      <c r="D667" s="704">
        <v>205453</v>
      </c>
      <c r="E667" s="705">
        <v>52679</v>
      </c>
      <c r="F667" s="705">
        <v>121156</v>
      </c>
      <c r="G667" s="704">
        <v>31618</v>
      </c>
      <c r="H667" s="704">
        <v>51819638</v>
      </c>
      <c r="I667" s="704">
        <v>7514997</v>
      </c>
      <c r="J667" s="704">
        <v>11510571</v>
      </c>
      <c r="K667" s="719">
        <v>32794070</v>
      </c>
    </row>
    <row r="668" spans="2:11" ht="12.75">
      <c r="B668" s="729" t="s">
        <v>221</v>
      </c>
      <c r="C668" s="704">
        <f t="shared" si="50"/>
        <v>54051147</v>
      </c>
      <c r="D668" s="706">
        <v>228220</v>
      </c>
      <c r="E668" s="706">
        <v>67664</v>
      </c>
      <c r="F668" s="706">
        <v>124553</v>
      </c>
      <c r="G668" s="707">
        <v>36003</v>
      </c>
      <c r="H668" s="704">
        <v>53822927</v>
      </c>
      <c r="I668" s="706">
        <v>8725344</v>
      </c>
      <c r="J668" s="706">
        <v>14051630</v>
      </c>
      <c r="K668" s="720">
        <v>31045953</v>
      </c>
    </row>
    <row r="669" spans="2:11" ht="12.75">
      <c r="B669" s="729" t="s">
        <v>222</v>
      </c>
      <c r="C669" s="704">
        <f t="shared" si="50"/>
        <v>45879866</v>
      </c>
      <c r="D669" s="706">
        <v>235692</v>
      </c>
      <c r="E669" s="706">
        <v>57242</v>
      </c>
      <c r="F669" s="706">
        <v>115636</v>
      </c>
      <c r="G669" s="707">
        <v>62814</v>
      </c>
      <c r="H669" s="704">
        <v>45644174</v>
      </c>
      <c r="I669" s="706">
        <v>6814064</v>
      </c>
      <c r="J669" s="706">
        <v>12095543</v>
      </c>
      <c r="K669" s="720">
        <v>26734567</v>
      </c>
    </row>
    <row r="670" spans="2:11" ht="12.75">
      <c r="B670" s="729" t="s">
        <v>223</v>
      </c>
      <c r="C670" s="704">
        <f t="shared" si="50"/>
        <v>50006709</v>
      </c>
      <c r="D670" s="706">
        <v>255535</v>
      </c>
      <c r="E670" s="706">
        <v>81414</v>
      </c>
      <c r="F670" s="706">
        <v>142799</v>
      </c>
      <c r="G670" s="707">
        <v>31322</v>
      </c>
      <c r="H670" s="704">
        <v>49751174</v>
      </c>
      <c r="I670" s="706">
        <v>7098072</v>
      </c>
      <c r="J670" s="706">
        <v>13203179</v>
      </c>
      <c r="K670" s="720">
        <v>29449923</v>
      </c>
    </row>
    <row r="671" spans="2:11" ht="12.75">
      <c r="B671" s="729" t="s">
        <v>224</v>
      </c>
      <c r="C671" s="704">
        <f>SUM(D671+H671)</f>
        <v>49388258</v>
      </c>
      <c r="D671" s="706">
        <v>269010</v>
      </c>
      <c r="E671" s="706">
        <v>93543</v>
      </c>
      <c r="F671" s="706">
        <v>130959</v>
      </c>
      <c r="G671" s="706">
        <v>44508</v>
      </c>
      <c r="H671" s="705">
        <v>49119248</v>
      </c>
      <c r="I671" s="706">
        <v>7503226</v>
      </c>
      <c r="J671" s="706">
        <v>14927985</v>
      </c>
      <c r="K671" s="720">
        <v>26688037</v>
      </c>
    </row>
    <row r="672" spans="2:11" ht="12.75">
      <c r="B672" s="729" t="s">
        <v>225</v>
      </c>
      <c r="C672" s="704">
        <f>SUM(D672+H672)</f>
        <v>38901473</v>
      </c>
      <c r="D672" s="706">
        <v>222167</v>
      </c>
      <c r="E672" s="706">
        <v>52668</v>
      </c>
      <c r="F672" s="706">
        <v>117595</v>
      </c>
      <c r="G672" s="706">
        <v>51904</v>
      </c>
      <c r="H672" s="705">
        <v>38679306</v>
      </c>
      <c r="I672" s="706">
        <v>6116907</v>
      </c>
      <c r="J672" s="706">
        <v>12771724</v>
      </c>
      <c r="K672" s="720">
        <v>19790675</v>
      </c>
    </row>
    <row r="673" spans="2:14" ht="12.75">
      <c r="B673" s="729" t="s">
        <v>226</v>
      </c>
      <c r="C673" s="704">
        <f t="shared" si="50"/>
        <v>44379143</v>
      </c>
      <c r="D673" s="706">
        <v>235538</v>
      </c>
      <c r="E673" s="706">
        <v>68088</v>
      </c>
      <c r="F673" s="706">
        <v>114816</v>
      </c>
      <c r="G673" s="706">
        <v>52634</v>
      </c>
      <c r="H673" s="706">
        <v>44143605</v>
      </c>
      <c r="I673" s="706">
        <v>6396462</v>
      </c>
      <c r="J673" s="706">
        <v>13181865</v>
      </c>
      <c r="K673" s="720">
        <v>24565278</v>
      </c>
    </row>
    <row r="674" spans="2:14" ht="12.75">
      <c r="B674" s="691"/>
      <c r="C674" s="705"/>
      <c r="D674" s="705"/>
      <c r="E674" s="705"/>
      <c r="F674" s="705"/>
      <c r="G674" s="705"/>
      <c r="H674" s="705"/>
      <c r="I674" s="705"/>
      <c r="J674" s="705"/>
      <c r="K674" s="725"/>
    </row>
    <row r="675" spans="2:14" ht="12.75">
      <c r="B675" s="726">
        <v>2020</v>
      </c>
      <c r="C675" s="698">
        <f t="shared" ref="C675:K675" si="51">SUM(C662:C673)</f>
        <v>559818071</v>
      </c>
      <c r="D675" s="698">
        <f t="shared" si="51"/>
        <v>2643236</v>
      </c>
      <c r="E675" s="698">
        <f t="shared" si="51"/>
        <v>740638</v>
      </c>
      <c r="F675" s="698">
        <f t="shared" si="51"/>
        <v>1348815</v>
      </c>
      <c r="G675" s="698">
        <f t="shared" si="51"/>
        <v>553783</v>
      </c>
      <c r="H675" s="698">
        <f t="shared" si="51"/>
        <v>557174835</v>
      </c>
      <c r="I675" s="698">
        <f t="shared" si="51"/>
        <v>82097188</v>
      </c>
      <c r="J675" s="698">
        <f t="shared" si="51"/>
        <v>146990008</v>
      </c>
      <c r="K675" s="727">
        <f t="shared" si="51"/>
        <v>328087639</v>
      </c>
      <c r="N675" s="299" t="s">
        <v>416</v>
      </c>
    </row>
    <row r="676" spans="2:14" ht="12.75">
      <c r="B676" s="730"/>
      <c r="C676" s="693"/>
      <c r="D676" s="693"/>
      <c r="E676" s="693"/>
      <c r="F676" s="693"/>
      <c r="G676" s="693"/>
      <c r="H676" s="693"/>
      <c r="I676" s="693"/>
      <c r="J676" s="693"/>
      <c r="K676" s="731"/>
    </row>
    <row r="677" spans="2:14" ht="12.75" customHeight="1">
      <c r="B677" s="1802" t="s">
        <v>203</v>
      </c>
      <c r="C677" s="1710" t="s">
        <v>18</v>
      </c>
      <c r="D677" s="1710" t="s">
        <v>204</v>
      </c>
      <c r="E677" s="1712" t="s">
        <v>205</v>
      </c>
      <c r="F677" s="1713"/>
      <c r="G677" s="1714"/>
      <c r="H677" s="1715" t="s">
        <v>206</v>
      </c>
      <c r="I677" s="1717" t="s">
        <v>207</v>
      </c>
      <c r="J677" s="1718"/>
      <c r="K677" s="1739"/>
    </row>
    <row r="678" spans="2:14" ht="11.25" customHeight="1">
      <c r="B678" s="1803"/>
      <c r="C678" s="1711"/>
      <c r="D678" s="1711"/>
      <c r="E678" s="1719" t="s">
        <v>244</v>
      </c>
      <c r="F678" s="1710" t="s">
        <v>245</v>
      </c>
      <c r="G678" s="1710" t="s">
        <v>246</v>
      </c>
      <c r="H678" s="1716"/>
      <c r="I678" s="1719" t="s">
        <v>211</v>
      </c>
      <c r="J678" s="1719" t="s">
        <v>20</v>
      </c>
      <c r="K678" s="1737" t="s">
        <v>212</v>
      </c>
    </row>
    <row r="679" spans="2:14" ht="11.25" customHeight="1">
      <c r="B679" s="1803"/>
      <c r="C679" s="1711"/>
      <c r="D679" s="1711"/>
      <c r="E679" s="1720"/>
      <c r="F679" s="1711"/>
      <c r="G679" s="1711"/>
      <c r="H679" s="1716"/>
      <c r="I679" s="1721"/>
      <c r="J679" s="1721"/>
      <c r="K679" s="1738"/>
    </row>
    <row r="680" spans="2:14" ht="12.75">
      <c r="B680" s="687">
        <v>0</v>
      </c>
      <c r="C680" s="694">
        <v>1</v>
      </c>
      <c r="D680" s="694">
        <v>2</v>
      </c>
      <c r="E680" s="695">
        <v>3</v>
      </c>
      <c r="F680" s="695">
        <v>4</v>
      </c>
      <c r="G680" s="694">
        <v>5</v>
      </c>
      <c r="H680" s="694">
        <v>6</v>
      </c>
      <c r="I680" s="694">
        <v>7</v>
      </c>
      <c r="J680" s="694">
        <v>8</v>
      </c>
      <c r="K680" s="732">
        <v>9</v>
      </c>
    </row>
    <row r="681" spans="2:14" ht="12.75">
      <c r="B681" s="689"/>
      <c r="C681" s="692"/>
      <c r="D681" s="692"/>
      <c r="E681" s="692"/>
      <c r="F681" s="692"/>
      <c r="G681" s="692"/>
      <c r="H681" s="692"/>
      <c r="I681" s="692"/>
      <c r="J681" s="692"/>
      <c r="K681" s="728"/>
    </row>
    <row r="682" spans="2:14" ht="12.75">
      <c r="B682" s="691"/>
      <c r="C682" s="1705" t="s">
        <v>240</v>
      </c>
      <c r="D682" s="1705"/>
      <c r="E682" s="1705"/>
      <c r="F682" s="1705"/>
      <c r="G682" s="1705"/>
      <c r="H682" s="1705"/>
      <c r="I682" s="1705"/>
      <c r="J682" s="1705"/>
      <c r="K682" s="1736"/>
    </row>
    <row r="683" spans="2:14" ht="12.75">
      <c r="B683" s="691"/>
      <c r="C683" s="696"/>
      <c r="D683" s="696"/>
      <c r="E683" s="696"/>
      <c r="F683" s="696"/>
      <c r="G683" s="696"/>
      <c r="H683" s="696"/>
      <c r="I683" s="696"/>
      <c r="J683" s="696"/>
      <c r="K683" s="733"/>
    </row>
    <row r="684" spans="2:14" ht="12.75">
      <c r="B684" s="729" t="s">
        <v>215</v>
      </c>
      <c r="C684" s="704">
        <f>SUM(D684+H684)</f>
        <v>98406751</v>
      </c>
      <c r="D684" s="704">
        <v>415255</v>
      </c>
      <c r="E684" s="704">
        <v>121753</v>
      </c>
      <c r="F684" s="704">
        <v>197678</v>
      </c>
      <c r="G684" s="704">
        <v>95824</v>
      </c>
      <c r="H684" s="704">
        <v>97991496</v>
      </c>
      <c r="I684" s="704">
        <v>14011279</v>
      </c>
      <c r="J684" s="704">
        <v>27307209</v>
      </c>
      <c r="K684" s="719">
        <v>56673008</v>
      </c>
    </row>
    <row r="685" spans="2:14" ht="12.75">
      <c r="B685" s="729" t="s">
        <v>216</v>
      </c>
      <c r="C685" s="704">
        <f t="shared" ref="C685:C695" si="52">SUM(D685+H685)</f>
        <v>94273400</v>
      </c>
      <c r="D685" s="704">
        <v>371528</v>
      </c>
      <c r="E685" s="704">
        <v>101380</v>
      </c>
      <c r="F685" s="704">
        <v>190031</v>
      </c>
      <c r="G685" s="704">
        <v>80117</v>
      </c>
      <c r="H685" s="704">
        <v>93901872</v>
      </c>
      <c r="I685" s="704">
        <v>13706847</v>
      </c>
      <c r="J685" s="704">
        <v>24084327</v>
      </c>
      <c r="K685" s="719">
        <v>56110698</v>
      </c>
    </row>
    <row r="686" spans="2:14" ht="12.75">
      <c r="B686" s="729" t="s">
        <v>217</v>
      </c>
      <c r="C686" s="704">
        <f t="shared" si="52"/>
        <v>89717346</v>
      </c>
      <c r="D686" s="706">
        <v>372120</v>
      </c>
      <c r="E686" s="706">
        <v>93526</v>
      </c>
      <c r="F686" s="706">
        <v>183035</v>
      </c>
      <c r="G686" s="707">
        <v>95559</v>
      </c>
      <c r="H686" s="704">
        <v>89345226</v>
      </c>
      <c r="I686" s="706">
        <v>12115715</v>
      </c>
      <c r="J686" s="706">
        <v>22514649</v>
      </c>
      <c r="K686" s="720">
        <v>54714862</v>
      </c>
    </row>
    <row r="687" spans="2:14" ht="12.75">
      <c r="B687" s="729" t="s">
        <v>218</v>
      </c>
      <c r="C687" s="704">
        <f t="shared" si="52"/>
        <v>74393739</v>
      </c>
      <c r="D687" s="704">
        <v>265878</v>
      </c>
      <c r="E687" s="705">
        <v>66178</v>
      </c>
      <c r="F687" s="705">
        <v>117616</v>
      </c>
      <c r="G687" s="705">
        <v>82084</v>
      </c>
      <c r="H687" s="704">
        <v>74127861</v>
      </c>
      <c r="I687" s="705">
        <v>10308616</v>
      </c>
      <c r="J687" s="705">
        <v>20143556</v>
      </c>
      <c r="K687" s="725">
        <v>43675689</v>
      </c>
    </row>
    <row r="688" spans="2:14" ht="12.75">
      <c r="B688" s="729" t="s">
        <v>219</v>
      </c>
      <c r="C688" s="704">
        <f t="shared" si="52"/>
        <v>86208498</v>
      </c>
      <c r="D688" s="709">
        <v>319898</v>
      </c>
      <c r="E688" s="709">
        <v>87279</v>
      </c>
      <c r="F688" s="709">
        <v>156470</v>
      </c>
      <c r="G688" s="709">
        <v>76149</v>
      </c>
      <c r="H688" s="709">
        <v>85888600</v>
      </c>
      <c r="I688" s="709">
        <v>12659354</v>
      </c>
      <c r="J688" s="709">
        <v>20656790</v>
      </c>
      <c r="K688" s="721">
        <v>52572456</v>
      </c>
    </row>
    <row r="689" spans="2:12" ht="12.75">
      <c r="B689" s="729" t="s">
        <v>220</v>
      </c>
      <c r="C689" s="704">
        <f t="shared" si="52"/>
        <v>101889130</v>
      </c>
      <c r="D689" s="704">
        <v>360681</v>
      </c>
      <c r="E689" s="705">
        <v>93221</v>
      </c>
      <c r="F689" s="705">
        <v>211996</v>
      </c>
      <c r="G689" s="705">
        <v>55464</v>
      </c>
      <c r="H689" s="704">
        <v>101528449</v>
      </c>
      <c r="I689" s="705">
        <v>15174672</v>
      </c>
      <c r="J689" s="705">
        <v>23731496</v>
      </c>
      <c r="K689" s="725">
        <v>62622281</v>
      </c>
    </row>
    <row r="690" spans="2:12" ht="12.75">
      <c r="B690" s="729" t="s">
        <v>221</v>
      </c>
      <c r="C690" s="704">
        <f>SUM(D690+H690)</f>
        <v>105672362</v>
      </c>
      <c r="D690" s="706">
        <v>403511</v>
      </c>
      <c r="E690" s="706">
        <v>119182</v>
      </c>
      <c r="F690" s="706">
        <v>221232</v>
      </c>
      <c r="G690" s="707">
        <v>63097</v>
      </c>
      <c r="H690" s="704">
        <v>105268851</v>
      </c>
      <c r="I690" s="706">
        <v>17023118</v>
      </c>
      <c r="J690" s="706">
        <v>28928872</v>
      </c>
      <c r="K690" s="720">
        <v>59316861</v>
      </c>
    </row>
    <row r="691" spans="2:12" ht="12.75">
      <c r="B691" s="729" t="s">
        <v>222</v>
      </c>
      <c r="C691" s="704">
        <f>SUM(D691+H691)</f>
        <v>89888573</v>
      </c>
      <c r="D691" s="706">
        <v>413288</v>
      </c>
      <c r="E691" s="706">
        <v>100914</v>
      </c>
      <c r="F691" s="706">
        <v>202818</v>
      </c>
      <c r="G691" s="707">
        <v>109556</v>
      </c>
      <c r="H691" s="704">
        <v>89475285</v>
      </c>
      <c r="I691" s="706">
        <v>13419764</v>
      </c>
      <c r="J691" s="706">
        <v>24879574</v>
      </c>
      <c r="K691" s="720">
        <v>51175947</v>
      </c>
    </row>
    <row r="692" spans="2:12" ht="12.75">
      <c r="B692" s="729" t="s">
        <v>223</v>
      </c>
      <c r="C692" s="704">
        <f t="shared" si="52"/>
        <v>98776814</v>
      </c>
      <c r="D692" s="704">
        <v>449742</v>
      </c>
      <c r="E692" s="705">
        <v>142399</v>
      </c>
      <c r="F692" s="705">
        <v>252641</v>
      </c>
      <c r="G692" s="705">
        <v>54702</v>
      </c>
      <c r="H692" s="704">
        <v>98327072</v>
      </c>
      <c r="I692" s="705">
        <v>13985215</v>
      </c>
      <c r="J692" s="705">
        <v>27586425</v>
      </c>
      <c r="K692" s="725">
        <v>56755432</v>
      </c>
    </row>
    <row r="693" spans="2:12" ht="12.75">
      <c r="B693" s="729" t="s">
        <v>224</v>
      </c>
      <c r="C693" s="704">
        <f t="shared" si="52"/>
        <v>97774164</v>
      </c>
      <c r="D693" s="706">
        <v>478145</v>
      </c>
      <c r="E693" s="706">
        <v>164762</v>
      </c>
      <c r="F693" s="706">
        <v>235023</v>
      </c>
      <c r="G693" s="706">
        <v>78360</v>
      </c>
      <c r="H693" s="705">
        <v>97296019</v>
      </c>
      <c r="I693" s="706">
        <v>14828737</v>
      </c>
      <c r="J693" s="706">
        <v>31240799</v>
      </c>
      <c r="K693" s="720">
        <v>51226483</v>
      </c>
    </row>
    <row r="694" spans="2:12" ht="12.75">
      <c r="B694" s="729" t="s">
        <v>225</v>
      </c>
      <c r="C694" s="704">
        <f t="shared" si="52"/>
        <v>81593253</v>
      </c>
      <c r="D694" s="706">
        <v>392463</v>
      </c>
      <c r="E694" s="706">
        <v>92244</v>
      </c>
      <c r="F694" s="706">
        <v>209689</v>
      </c>
      <c r="G694" s="706">
        <v>90530</v>
      </c>
      <c r="H694" s="705">
        <v>81200790</v>
      </c>
      <c r="I694" s="706">
        <v>12068851</v>
      </c>
      <c r="J694" s="706">
        <v>26605968</v>
      </c>
      <c r="K694" s="720">
        <v>42525971</v>
      </c>
    </row>
    <row r="695" spans="2:12" ht="12.75">
      <c r="B695" s="729" t="s">
        <v>226</v>
      </c>
      <c r="C695" s="704">
        <f t="shared" si="52"/>
        <v>87937614</v>
      </c>
      <c r="D695" s="706">
        <v>416595</v>
      </c>
      <c r="E695" s="706">
        <v>118762</v>
      </c>
      <c r="F695" s="706">
        <v>204236</v>
      </c>
      <c r="G695" s="707">
        <v>93597</v>
      </c>
      <c r="H695" s="708">
        <v>87521019</v>
      </c>
      <c r="I695" s="706">
        <v>12604337</v>
      </c>
      <c r="J695" s="706">
        <v>27520655</v>
      </c>
      <c r="K695" s="720">
        <v>47396027</v>
      </c>
    </row>
    <row r="696" spans="2:12" ht="12.75">
      <c r="B696" s="729"/>
      <c r="C696" s="703"/>
      <c r="D696" s="700"/>
      <c r="E696" s="701"/>
      <c r="F696" s="701"/>
      <c r="G696" s="701"/>
      <c r="H696" s="700"/>
      <c r="I696" s="701"/>
      <c r="J696" s="701"/>
      <c r="K696" s="734"/>
    </row>
    <row r="697" spans="2:12" ht="12.75">
      <c r="B697" s="726">
        <v>2020</v>
      </c>
      <c r="C697" s="702">
        <f t="shared" ref="C697:K697" si="53">SUM(C684:C695)</f>
        <v>1106531644</v>
      </c>
      <c r="D697" s="702">
        <f t="shared" si="53"/>
        <v>4659104</v>
      </c>
      <c r="E697" s="702">
        <f t="shared" si="53"/>
        <v>1301600</v>
      </c>
      <c r="F697" s="702">
        <f t="shared" si="53"/>
        <v>2382465</v>
      </c>
      <c r="G697" s="702">
        <f t="shared" si="53"/>
        <v>975039</v>
      </c>
      <c r="H697" s="702">
        <f t="shared" si="53"/>
        <v>1101872540</v>
      </c>
      <c r="I697" s="702">
        <f t="shared" si="53"/>
        <v>161906505</v>
      </c>
      <c r="J697" s="702">
        <f t="shared" si="53"/>
        <v>305200320</v>
      </c>
      <c r="K697" s="735">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1"/>
      <c r="C700" s="697"/>
      <c r="D700" s="697"/>
      <c r="E700" s="736"/>
      <c r="F700" s="737" t="s">
        <v>241</v>
      </c>
      <c r="G700" s="737"/>
      <c r="H700" s="737"/>
      <c r="I700" s="737"/>
      <c r="J700" s="738"/>
      <c r="K700" s="739"/>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3">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4">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4">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4">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4">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4">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4">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4">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4">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4">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4">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6">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3" t="s">
        <v>417</v>
      </c>
      <c r="C715" s="1723"/>
      <c r="D715" s="1723"/>
      <c r="E715" s="1723"/>
      <c r="F715" s="1723"/>
      <c r="G715" s="1723"/>
      <c r="H715" s="1723"/>
      <c r="I715" s="1723"/>
      <c r="J715" s="1723"/>
      <c r="K715" s="1723"/>
      <c r="L715"/>
    </row>
    <row r="716" spans="2:12" ht="18.75" thickBot="1">
      <c r="B716" s="717"/>
      <c r="C716" s="717"/>
      <c r="D716" s="717"/>
      <c r="E716" s="717"/>
      <c r="F716" s="558" t="s">
        <v>202</v>
      </c>
      <c r="G716" s="717"/>
      <c r="H716" s="717"/>
      <c r="I716" s="717"/>
      <c r="J716" s="717"/>
      <c r="K716" s="717"/>
    </row>
    <row r="717" spans="2:12" ht="12.75" customHeight="1">
      <c r="B717" s="1724" t="s">
        <v>203</v>
      </c>
      <c r="C717" s="1727" t="s">
        <v>18</v>
      </c>
      <c r="D717" s="1727" t="s">
        <v>204</v>
      </c>
      <c r="E717" s="1729" t="s">
        <v>205</v>
      </c>
      <c r="F717" s="1730"/>
      <c r="G717" s="1731"/>
      <c r="H717" s="1727" t="s">
        <v>206</v>
      </c>
      <c r="I717" s="1729" t="s">
        <v>207</v>
      </c>
      <c r="J717" s="1730"/>
      <c r="K717" s="1732"/>
    </row>
    <row r="718" spans="2:12" ht="11.25" customHeight="1">
      <c r="B718" s="1725"/>
      <c r="C718" s="1711"/>
      <c r="D718" s="1711"/>
      <c r="E718" s="1720" t="s">
        <v>244</v>
      </c>
      <c r="F718" s="1711" t="s">
        <v>245</v>
      </c>
      <c r="G718" s="1711" t="s">
        <v>246</v>
      </c>
      <c r="H718" s="1711"/>
      <c r="I718" s="1720" t="s">
        <v>211</v>
      </c>
      <c r="J718" s="1720" t="s">
        <v>20</v>
      </c>
      <c r="K718" s="1734" t="s">
        <v>283</v>
      </c>
    </row>
    <row r="719" spans="2:12" ht="17.25" customHeight="1">
      <c r="B719" s="1725"/>
      <c r="C719" s="1711"/>
      <c r="D719" s="1711"/>
      <c r="E719" s="1720"/>
      <c r="F719" s="1711"/>
      <c r="G719" s="1711"/>
      <c r="H719" s="1711"/>
      <c r="I719" s="1720"/>
      <c r="J719" s="1720"/>
      <c r="K719" s="1734"/>
    </row>
    <row r="720" spans="2:12" ht="11.25" customHeight="1">
      <c r="B720" s="797">
        <v>0</v>
      </c>
      <c r="C720" s="528">
        <v>1</v>
      </c>
      <c r="D720" s="528">
        <v>2</v>
      </c>
      <c r="E720" s="798">
        <v>3</v>
      </c>
      <c r="F720" s="798">
        <v>4</v>
      </c>
      <c r="G720" s="528">
        <v>5</v>
      </c>
      <c r="H720" s="528">
        <v>6</v>
      </c>
      <c r="I720" s="528">
        <v>7</v>
      </c>
      <c r="J720" s="528">
        <v>8</v>
      </c>
      <c r="K720" s="799">
        <v>9</v>
      </c>
    </row>
    <row r="721" spans="2:11" ht="12.75">
      <c r="B721" s="689"/>
      <c r="C721" s="503"/>
      <c r="D721" s="503"/>
      <c r="E721" s="503"/>
      <c r="F721" s="503"/>
      <c r="G721" s="503"/>
      <c r="H721" s="503"/>
      <c r="I721" s="503"/>
      <c r="J721" s="503"/>
      <c r="K721" s="690"/>
    </row>
    <row r="722" spans="2:11" ht="14.25">
      <c r="B722" s="691"/>
      <c r="C722" s="1706" t="s">
        <v>214</v>
      </c>
      <c r="D722" s="1706"/>
      <c r="E722" s="1706"/>
      <c r="F722" s="1706"/>
      <c r="G722" s="1706"/>
      <c r="H722" s="1706"/>
      <c r="I722" s="1706"/>
      <c r="J722" s="1706"/>
      <c r="K722" s="1707"/>
    </row>
    <row r="723" spans="2:11" ht="12.75">
      <c r="B723" s="689"/>
      <c r="C723" s="503"/>
      <c r="D723" s="503"/>
      <c r="E723" s="503"/>
      <c r="F723" s="503"/>
      <c r="G723" s="503"/>
      <c r="H723" s="503"/>
      <c r="I723" s="503"/>
      <c r="J723" s="503"/>
      <c r="K723" s="690"/>
    </row>
    <row r="724" spans="2:11" ht="12.75">
      <c r="B724" s="718" t="s">
        <v>215</v>
      </c>
      <c r="C724" s="704">
        <f>SUM(D724+H724)</f>
        <v>131487</v>
      </c>
      <c r="D724" s="704">
        <v>4212</v>
      </c>
      <c r="E724" s="704">
        <v>1884</v>
      </c>
      <c r="F724" s="704">
        <v>1881</v>
      </c>
      <c r="G724" s="704">
        <v>447</v>
      </c>
      <c r="H724" s="704">
        <v>127275</v>
      </c>
      <c r="I724" s="704">
        <v>20665</v>
      </c>
      <c r="J724" s="704">
        <v>40603</v>
      </c>
      <c r="K724" s="719">
        <v>66007</v>
      </c>
    </row>
    <row r="725" spans="2:11" ht="12.75">
      <c r="B725" s="718" t="s">
        <v>216</v>
      </c>
      <c r="C725" s="704">
        <f t="shared" ref="C725:C735" si="64">SUM(D725+H725)</f>
        <v>139761</v>
      </c>
      <c r="D725" s="704">
        <v>4061</v>
      </c>
      <c r="E725" s="704">
        <v>2090</v>
      </c>
      <c r="F725" s="704">
        <v>1541</v>
      </c>
      <c r="G725" s="704">
        <v>430</v>
      </c>
      <c r="H725" s="704">
        <v>135700</v>
      </c>
      <c r="I725" s="704">
        <v>22172</v>
      </c>
      <c r="J725" s="704">
        <v>39787</v>
      </c>
      <c r="K725" s="719">
        <v>73741</v>
      </c>
    </row>
    <row r="726" spans="2:11" ht="12.75">
      <c r="B726" s="718" t="s">
        <v>217</v>
      </c>
      <c r="C726" s="704">
        <f t="shared" si="64"/>
        <v>169682</v>
      </c>
      <c r="D726" s="706">
        <v>5140</v>
      </c>
      <c r="E726" s="706">
        <v>2472</v>
      </c>
      <c r="F726" s="706">
        <v>2072</v>
      </c>
      <c r="G726" s="707">
        <v>596</v>
      </c>
      <c r="H726" s="704">
        <v>164542</v>
      </c>
      <c r="I726" s="706">
        <v>28740</v>
      </c>
      <c r="J726" s="706">
        <v>46840</v>
      </c>
      <c r="K726" s="720">
        <v>88962</v>
      </c>
    </row>
    <row r="727" spans="2:11" ht="12.75">
      <c r="B727" s="718" t="s">
        <v>218</v>
      </c>
      <c r="C727" s="704">
        <f>SUM(D727+H727)</f>
        <v>147812</v>
      </c>
      <c r="D727" s="704">
        <v>3534</v>
      </c>
      <c r="E727" s="705">
        <v>1611</v>
      </c>
      <c r="F727" s="705">
        <v>1644</v>
      </c>
      <c r="G727" s="704">
        <v>279</v>
      </c>
      <c r="H727" s="704">
        <v>144278</v>
      </c>
      <c r="I727" s="704">
        <v>24602</v>
      </c>
      <c r="J727" s="704">
        <v>37994</v>
      </c>
      <c r="K727" s="719">
        <v>81682</v>
      </c>
    </row>
    <row r="728" spans="2:11" ht="12.75">
      <c r="B728" s="718" t="s">
        <v>219</v>
      </c>
      <c r="C728" s="704">
        <f>SUM(D728+H728)</f>
        <v>152123</v>
      </c>
      <c r="D728" s="529">
        <v>3693</v>
      </c>
      <c r="E728" s="709">
        <v>1713</v>
      </c>
      <c r="F728" s="699">
        <v>1740</v>
      </c>
      <c r="G728" s="699">
        <v>240</v>
      </c>
      <c r="H728" s="529">
        <v>148430</v>
      </c>
      <c r="I728" s="709">
        <v>26209</v>
      </c>
      <c r="J728" s="709">
        <v>40210</v>
      </c>
      <c r="K728" s="721">
        <v>82011</v>
      </c>
    </row>
    <row r="729" spans="2:11" ht="12.75">
      <c r="B729" s="718" t="s">
        <v>220</v>
      </c>
      <c r="C729" s="704">
        <f t="shared" si="64"/>
        <v>166014</v>
      </c>
      <c r="D729" s="704">
        <v>4176</v>
      </c>
      <c r="E729" s="705">
        <v>1863</v>
      </c>
      <c r="F729" s="705">
        <v>1929</v>
      </c>
      <c r="G729" s="704">
        <v>384</v>
      </c>
      <c r="H729" s="704">
        <v>161838</v>
      </c>
      <c r="I729" s="704">
        <v>29003</v>
      </c>
      <c r="J729" s="704">
        <v>42927</v>
      </c>
      <c r="K729" s="719">
        <v>89908</v>
      </c>
    </row>
    <row r="730" spans="2:11" ht="12.75">
      <c r="B730" s="718" t="s">
        <v>221</v>
      </c>
      <c r="C730" s="704">
        <f>SUM(D730+H730)</f>
        <v>185533</v>
      </c>
      <c r="D730" s="530">
        <v>4807</v>
      </c>
      <c r="E730" s="706">
        <v>2536</v>
      </c>
      <c r="F730" s="707">
        <v>1934</v>
      </c>
      <c r="G730" s="707">
        <v>337</v>
      </c>
      <c r="H730" s="704">
        <v>180726</v>
      </c>
      <c r="I730" s="706">
        <v>29597</v>
      </c>
      <c r="J730" s="706">
        <v>50983</v>
      </c>
      <c r="K730" s="720">
        <v>100146</v>
      </c>
    </row>
    <row r="731" spans="2:11" ht="12.75">
      <c r="B731" s="718" t="s">
        <v>222</v>
      </c>
      <c r="C731" s="704">
        <f t="shared" si="64"/>
        <v>154946</v>
      </c>
      <c r="D731" s="530">
        <v>5163</v>
      </c>
      <c r="E731" s="706">
        <v>2773</v>
      </c>
      <c r="F731" s="706">
        <v>1809</v>
      </c>
      <c r="G731" s="707">
        <v>581</v>
      </c>
      <c r="H731" s="704">
        <v>149783</v>
      </c>
      <c r="I731" s="706">
        <v>24934</v>
      </c>
      <c r="J731" s="706">
        <v>46560</v>
      </c>
      <c r="K731" s="720">
        <v>78289</v>
      </c>
    </row>
    <row r="732" spans="2:11" ht="12.75">
      <c r="B732" s="718" t="s">
        <v>223</v>
      </c>
      <c r="C732" s="704">
        <f t="shared" si="64"/>
        <v>159994</v>
      </c>
      <c r="D732" s="704">
        <v>5157</v>
      </c>
      <c r="E732" s="705">
        <v>2557</v>
      </c>
      <c r="F732" s="705">
        <v>2220</v>
      </c>
      <c r="G732" s="704">
        <v>380</v>
      </c>
      <c r="H732" s="704">
        <v>154837</v>
      </c>
      <c r="I732" s="704">
        <v>27153</v>
      </c>
      <c r="J732" s="704">
        <v>50573</v>
      </c>
      <c r="K732" s="719">
        <v>77111</v>
      </c>
    </row>
    <row r="733" spans="2:11" ht="12.75">
      <c r="B733" s="722" t="s">
        <v>224</v>
      </c>
      <c r="C733" s="704">
        <f>SUM(D733+H733)</f>
        <v>157624</v>
      </c>
      <c r="D733" s="530">
        <v>4946</v>
      </c>
      <c r="E733" s="706">
        <v>2081</v>
      </c>
      <c r="F733" s="706">
        <v>2172</v>
      </c>
      <c r="G733" s="706">
        <v>693</v>
      </c>
      <c r="H733" s="705">
        <v>152678</v>
      </c>
      <c r="I733" s="706">
        <v>27404</v>
      </c>
      <c r="J733" s="706">
        <v>53995</v>
      </c>
      <c r="K733" s="720">
        <v>71279</v>
      </c>
    </row>
    <row r="734" spans="2:11" ht="12.75">
      <c r="B734" s="723" t="s">
        <v>225</v>
      </c>
      <c r="C734" s="704">
        <f>SUM(D734+H734)</f>
        <v>153027</v>
      </c>
      <c r="D734" s="706">
        <v>3583</v>
      </c>
      <c r="E734" s="706">
        <v>1512</v>
      </c>
      <c r="F734" s="706">
        <v>1540</v>
      </c>
      <c r="G734" s="706">
        <v>531</v>
      </c>
      <c r="H734" s="706">
        <v>149444</v>
      </c>
      <c r="I734" s="706">
        <v>26016</v>
      </c>
      <c r="J734" s="706">
        <v>53618</v>
      </c>
      <c r="K734" s="720">
        <v>69810</v>
      </c>
    </row>
    <row r="735" spans="2:11" ht="12.75">
      <c r="B735" s="723" t="s">
        <v>226</v>
      </c>
      <c r="C735" s="704">
        <f t="shared" si="64"/>
        <v>148481</v>
      </c>
      <c r="D735" s="706">
        <v>3581</v>
      </c>
      <c r="E735" s="706">
        <v>1769</v>
      </c>
      <c r="F735" s="706">
        <v>1378</v>
      </c>
      <c r="G735" s="706">
        <v>434</v>
      </c>
      <c r="H735" s="706">
        <v>144900</v>
      </c>
      <c r="I735" s="706">
        <v>24386</v>
      </c>
      <c r="J735" s="706">
        <v>51130</v>
      </c>
      <c r="K735" s="720">
        <v>69384</v>
      </c>
    </row>
    <row r="736" spans="2:11" ht="15">
      <c r="B736" s="724"/>
      <c r="C736" s="705"/>
      <c r="D736" s="705"/>
      <c r="E736" s="705"/>
      <c r="F736" s="705"/>
      <c r="G736" s="705"/>
      <c r="H736" s="705"/>
      <c r="I736" s="705"/>
      <c r="J736" s="705"/>
      <c r="K736" s="725"/>
    </row>
    <row r="737" spans="2:11" ht="12.75">
      <c r="B737" s="726">
        <v>2021</v>
      </c>
      <c r="C737" s="698">
        <f t="shared" ref="C737:K737" si="65">SUM(C724:C735)</f>
        <v>1866484</v>
      </c>
      <c r="D737" s="698">
        <f>SUM(D724:D735)</f>
        <v>52053</v>
      </c>
      <c r="E737" s="698">
        <f t="shared" si="65"/>
        <v>24861</v>
      </c>
      <c r="F737" s="698">
        <f t="shared" si="65"/>
        <v>21860</v>
      </c>
      <c r="G737" s="698">
        <f>SUM(G724:G735)</f>
        <v>5332</v>
      </c>
      <c r="H737" s="698">
        <f t="shared" si="65"/>
        <v>1814431</v>
      </c>
      <c r="I737" s="698">
        <f t="shared" si="65"/>
        <v>310881</v>
      </c>
      <c r="J737" s="698">
        <f t="shared" si="65"/>
        <v>555220</v>
      </c>
      <c r="K737" s="727">
        <f t="shared" si="65"/>
        <v>948330</v>
      </c>
    </row>
    <row r="738" spans="2:11" ht="12.75">
      <c r="B738" s="691"/>
      <c r="C738" s="692"/>
      <c r="D738" s="692"/>
      <c r="E738" s="692"/>
      <c r="F738" s="692"/>
      <c r="G738" s="692"/>
      <c r="H738" s="692"/>
      <c r="I738" s="692"/>
      <c r="J738" s="692"/>
      <c r="K738" s="728"/>
    </row>
    <row r="739" spans="2:11" ht="12.75">
      <c r="B739" s="691"/>
      <c r="C739" s="1705" t="s">
        <v>239</v>
      </c>
      <c r="D739" s="1705"/>
      <c r="E739" s="1705"/>
      <c r="F739" s="1705"/>
      <c r="G739" s="1705"/>
      <c r="H739" s="1705"/>
      <c r="I739" s="1705"/>
      <c r="J739" s="1705"/>
      <c r="K739" s="1736"/>
    </row>
    <row r="740" spans="2:11" ht="12.75">
      <c r="B740" s="689"/>
      <c r="C740" s="692"/>
      <c r="D740" s="692"/>
      <c r="E740" s="692"/>
      <c r="F740" s="692"/>
      <c r="G740" s="692"/>
      <c r="H740" s="692"/>
      <c r="I740" s="692"/>
      <c r="J740" s="692"/>
      <c r="K740" s="728"/>
    </row>
    <row r="741" spans="2:11" ht="12.75">
      <c r="B741" s="729" t="s">
        <v>215</v>
      </c>
      <c r="C741" s="704">
        <f t="shared" ref="C741:C752" si="66">SUM(D741+H741)</f>
        <v>39741341</v>
      </c>
      <c r="D741" s="704">
        <v>237362</v>
      </c>
      <c r="E741" s="704">
        <v>66223</v>
      </c>
      <c r="F741" s="704">
        <v>109472</v>
      </c>
      <c r="G741" s="704">
        <v>61667</v>
      </c>
      <c r="H741" s="704">
        <v>39503979</v>
      </c>
      <c r="I741" s="704">
        <v>5747629</v>
      </c>
      <c r="J741" s="704">
        <v>11340717</v>
      </c>
      <c r="K741" s="719">
        <v>22415633</v>
      </c>
    </row>
    <row r="742" spans="2:11" ht="12.75">
      <c r="B742" s="729" t="s">
        <v>216</v>
      </c>
      <c r="C742" s="704">
        <f t="shared" si="66"/>
        <v>42585604</v>
      </c>
      <c r="D742" s="704">
        <v>225646</v>
      </c>
      <c r="E742" s="704">
        <v>74893</v>
      </c>
      <c r="F742" s="704">
        <v>91386</v>
      </c>
      <c r="G742" s="704">
        <v>59367</v>
      </c>
      <c r="H742" s="704">
        <v>42359958</v>
      </c>
      <c r="I742" s="704">
        <v>6173809</v>
      </c>
      <c r="J742" s="704">
        <v>11233624</v>
      </c>
      <c r="K742" s="719">
        <v>24952525</v>
      </c>
    </row>
    <row r="743" spans="2:11" ht="12.75">
      <c r="B743" s="729" t="s">
        <v>217</v>
      </c>
      <c r="C743" s="704">
        <f t="shared" si="66"/>
        <v>51669516</v>
      </c>
      <c r="D743" s="706">
        <v>269170</v>
      </c>
      <c r="E743" s="706">
        <v>75705</v>
      </c>
      <c r="F743" s="706">
        <v>120949</v>
      </c>
      <c r="G743" s="707">
        <v>72516</v>
      </c>
      <c r="H743" s="704">
        <v>51400346</v>
      </c>
      <c r="I743" s="706">
        <v>8040952</v>
      </c>
      <c r="J743" s="706">
        <v>13263981</v>
      </c>
      <c r="K743" s="720">
        <v>30095413</v>
      </c>
    </row>
    <row r="744" spans="2:11" ht="12.75">
      <c r="B744" s="729" t="s">
        <v>218</v>
      </c>
      <c r="C744" s="704">
        <f t="shared" si="66"/>
        <v>46021458</v>
      </c>
      <c r="D744" s="704">
        <v>203453</v>
      </c>
      <c r="E744" s="705">
        <v>56947</v>
      </c>
      <c r="F744" s="705">
        <v>106856</v>
      </c>
      <c r="G744" s="704">
        <v>39650</v>
      </c>
      <c r="H744" s="704">
        <v>45818005</v>
      </c>
      <c r="I744" s="704">
        <v>6937605</v>
      </c>
      <c r="J744" s="704">
        <v>10743705</v>
      </c>
      <c r="K744" s="719">
        <v>28136695</v>
      </c>
    </row>
    <row r="745" spans="2:11" ht="12.75">
      <c r="B745" s="729" t="s">
        <v>219</v>
      </c>
      <c r="C745" s="704">
        <f t="shared" si="66"/>
        <v>46571427</v>
      </c>
      <c r="D745" s="709">
        <v>212169</v>
      </c>
      <c r="E745" s="709">
        <v>64706</v>
      </c>
      <c r="F745" s="709">
        <v>114698</v>
      </c>
      <c r="G745" s="709">
        <v>32765</v>
      </c>
      <c r="H745" s="709">
        <v>46359258</v>
      </c>
      <c r="I745" s="709">
        <v>7426484</v>
      </c>
      <c r="J745" s="709">
        <v>11153429</v>
      </c>
      <c r="K745" s="721">
        <v>27779345</v>
      </c>
    </row>
    <row r="746" spans="2:11" ht="12.75">
      <c r="B746" s="729" t="s">
        <v>220</v>
      </c>
      <c r="C746" s="704">
        <f t="shared" si="66"/>
        <v>50546758</v>
      </c>
      <c r="D746" s="704">
        <v>230190</v>
      </c>
      <c r="E746" s="705">
        <v>64238</v>
      </c>
      <c r="F746" s="705">
        <v>119347</v>
      </c>
      <c r="G746" s="704">
        <v>46605</v>
      </c>
      <c r="H746" s="704">
        <v>50316568</v>
      </c>
      <c r="I746" s="704">
        <v>8234522</v>
      </c>
      <c r="J746" s="704">
        <v>11657127</v>
      </c>
      <c r="K746" s="719">
        <v>30424919</v>
      </c>
    </row>
    <row r="747" spans="2:11" ht="12.75">
      <c r="B747" s="729" t="s">
        <v>221</v>
      </c>
      <c r="C747" s="704">
        <f t="shared" si="66"/>
        <v>49773277</v>
      </c>
      <c r="D747" s="706">
        <v>259662</v>
      </c>
      <c r="E747" s="706">
        <v>89587</v>
      </c>
      <c r="F747" s="706">
        <v>122756</v>
      </c>
      <c r="G747" s="707">
        <v>47319</v>
      </c>
      <c r="H747" s="704">
        <v>49513615</v>
      </c>
      <c r="I747" s="706">
        <v>8220789</v>
      </c>
      <c r="J747" s="706">
        <v>13988860</v>
      </c>
      <c r="K747" s="720">
        <v>27303966</v>
      </c>
    </row>
    <row r="748" spans="2:11" ht="12.75">
      <c r="B748" s="729" t="s">
        <v>222</v>
      </c>
      <c r="C748" s="704">
        <f t="shared" si="66"/>
        <v>46010365</v>
      </c>
      <c r="D748" s="706">
        <v>287087</v>
      </c>
      <c r="E748" s="706">
        <v>98165</v>
      </c>
      <c r="F748" s="706">
        <v>115259</v>
      </c>
      <c r="G748" s="707">
        <v>73663</v>
      </c>
      <c r="H748" s="704">
        <v>45723278</v>
      </c>
      <c r="I748" s="706">
        <v>6832506</v>
      </c>
      <c r="J748" s="706">
        <v>12656962</v>
      </c>
      <c r="K748" s="720">
        <v>26233810</v>
      </c>
    </row>
    <row r="749" spans="2:11" ht="12.75">
      <c r="B749" s="729" t="s">
        <v>223</v>
      </c>
      <c r="C749" s="704">
        <f t="shared" si="66"/>
        <v>47074285</v>
      </c>
      <c r="D749" s="706">
        <v>280407</v>
      </c>
      <c r="E749" s="706">
        <v>87972</v>
      </c>
      <c r="F749" s="706">
        <v>143839</v>
      </c>
      <c r="G749" s="707">
        <v>48596</v>
      </c>
      <c r="H749" s="704">
        <v>46793878</v>
      </c>
      <c r="I749" s="706">
        <v>7338139</v>
      </c>
      <c r="J749" s="706">
        <v>14008821</v>
      </c>
      <c r="K749" s="720">
        <v>25446918</v>
      </c>
    </row>
    <row r="750" spans="2:11" ht="12.75">
      <c r="B750" s="729" t="s">
        <v>224</v>
      </c>
      <c r="C750" s="704">
        <f>SUM(D750+H750)</f>
        <v>46072566</v>
      </c>
      <c r="D750" s="706">
        <v>285761</v>
      </c>
      <c r="E750" s="706">
        <v>72051</v>
      </c>
      <c r="F750" s="706">
        <v>119761</v>
      </c>
      <c r="G750" s="706">
        <v>93949</v>
      </c>
      <c r="H750" s="705">
        <v>45786805</v>
      </c>
      <c r="I750" s="706">
        <v>7425733</v>
      </c>
      <c r="J750" s="706">
        <v>15007067</v>
      </c>
      <c r="K750" s="720">
        <v>23354005</v>
      </c>
    </row>
    <row r="751" spans="2:11" ht="12.75">
      <c r="B751" s="729" t="s">
        <v>225</v>
      </c>
      <c r="C751" s="704">
        <f>SUM(D751+H751)</f>
        <v>45343150</v>
      </c>
      <c r="D751" s="706">
        <v>221738</v>
      </c>
      <c r="E751" s="706">
        <v>51591</v>
      </c>
      <c r="F751" s="706">
        <v>93040</v>
      </c>
      <c r="G751" s="706">
        <v>77107</v>
      </c>
      <c r="H751" s="705">
        <v>45121412</v>
      </c>
      <c r="I751" s="706">
        <v>7075285</v>
      </c>
      <c r="J751" s="706">
        <v>15101194</v>
      </c>
      <c r="K751" s="720">
        <v>22944933</v>
      </c>
    </row>
    <row r="752" spans="2:11" ht="12.75">
      <c r="B752" s="729" t="s">
        <v>226</v>
      </c>
      <c r="C752" s="704">
        <f t="shared" si="66"/>
        <v>44112072</v>
      </c>
      <c r="D752" s="706">
        <v>209996</v>
      </c>
      <c r="E752" s="706">
        <v>59984</v>
      </c>
      <c r="F752" s="706">
        <v>84647</v>
      </c>
      <c r="G752" s="706">
        <v>65365</v>
      </c>
      <c r="H752" s="706">
        <v>43902076</v>
      </c>
      <c r="I752" s="706">
        <v>6509276</v>
      </c>
      <c r="J752" s="706">
        <v>14526488</v>
      </c>
      <c r="K752" s="720">
        <v>22866312</v>
      </c>
    </row>
    <row r="753" spans="2:11" ht="12.75">
      <c r="B753" s="691"/>
      <c r="C753" s="705"/>
      <c r="D753" s="705"/>
      <c r="E753" s="705"/>
      <c r="F753" s="705"/>
      <c r="G753" s="705"/>
      <c r="H753" s="705"/>
      <c r="I753" s="705"/>
      <c r="J753" s="705"/>
      <c r="K753" s="725"/>
    </row>
    <row r="754" spans="2:11" ht="12.75">
      <c r="B754" s="726">
        <v>2021</v>
      </c>
      <c r="C754" s="698">
        <f t="shared" ref="C754:K754" si="67">SUM(C741:C752)</f>
        <v>555521819</v>
      </c>
      <c r="D754" s="698">
        <f t="shared" si="67"/>
        <v>2922641</v>
      </c>
      <c r="E754" s="698">
        <f t="shared" si="67"/>
        <v>862062</v>
      </c>
      <c r="F754" s="698">
        <f t="shared" si="67"/>
        <v>1342010</v>
      </c>
      <c r="G754" s="698">
        <f t="shared" si="67"/>
        <v>718569</v>
      </c>
      <c r="H754" s="698">
        <f t="shared" si="67"/>
        <v>552599178</v>
      </c>
      <c r="I754" s="698">
        <f t="shared" si="67"/>
        <v>85962729</v>
      </c>
      <c r="J754" s="698">
        <f t="shared" si="67"/>
        <v>154681975</v>
      </c>
      <c r="K754" s="727">
        <f t="shared" si="67"/>
        <v>311954474</v>
      </c>
    </row>
    <row r="755" spans="2:11" ht="12.75">
      <c r="B755" s="730"/>
      <c r="C755" s="693"/>
      <c r="D755" s="693"/>
      <c r="E755" s="693"/>
      <c r="F755" s="693"/>
      <c r="G755" s="693"/>
      <c r="H755" s="693"/>
      <c r="I755" s="693"/>
      <c r="J755" s="693"/>
      <c r="K755" s="731"/>
    </row>
    <row r="756" spans="2:11" ht="12.75" customHeight="1">
      <c r="B756" s="1802" t="s">
        <v>203</v>
      </c>
      <c r="C756" s="1710" t="s">
        <v>18</v>
      </c>
      <c r="D756" s="1710" t="s">
        <v>204</v>
      </c>
      <c r="E756" s="1712" t="s">
        <v>205</v>
      </c>
      <c r="F756" s="1713"/>
      <c r="G756" s="1714"/>
      <c r="H756" s="1715" t="s">
        <v>206</v>
      </c>
      <c r="I756" s="1717" t="s">
        <v>207</v>
      </c>
      <c r="J756" s="1718"/>
      <c r="K756" s="1739"/>
    </row>
    <row r="757" spans="2:11" ht="11.25" customHeight="1">
      <c r="B757" s="1803"/>
      <c r="C757" s="1711"/>
      <c r="D757" s="1711"/>
      <c r="E757" s="1719" t="s">
        <v>244</v>
      </c>
      <c r="F757" s="1710" t="s">
        <v>245</v>
      </c>
      <c r="G757" s="1710" t="s">
        <v>246</v>
      </c>
      <c r="H757" s="1716"/>
      <c r="I757" s="1719" t="s">
        <v>211</v>
      </c>
      <c r="J757" s="1719" t="s">
        <v>20</v>
      </c>
      <c r="K757" s="1737" t="s">
        <v>212</v>
      </c>
    </row>
    <row r="758" spans="2:11" ht="11.25" customHeight="1">
      <c r="B758" s="1803"/>
      <c r="C758" s="1711"/>
      <c r="D758" s="1711"/>
      <c r="E758" s="1720"/>
      <c r="F758" s="1711"/>
      <c r="G758" s="1711"/>
      <c r="H758" s="1716"/>
      <c r="I758" s="1721"/>
      <c r="J758" s="1721"/>
      <c r="K758" s="1738"/>
    </row>
    <row r="759" spans="2:11" ht="12.75">
      <c r="B759" s="687">
        <v>0</v>
      </c>
      <c r="C759" s="694">
        <v>1</v>
      </c>
      <c r="D759" s="694">
        <v>2</v>
      </c>
      <c r="E759" s="695">
        <v>3</v>
      </c>
      <c r="F759" s="695">
        <v>4</v>
      </c>
      <c r="G759" s="694">
        <v>5</v>
      </c>
      <c r="H759" s="694">
        <v>6</v>
      </c>
      <c r="I759" s="694">
        <v>7</v>
      </c>
      <c r="J759" s="694">
        <v>8</v>
      </c>
      <c r="K759" s="732">
        <v>9</v>
      </c>
    </row>
    <row r="760" spans="2:11" ht="12.75">
      <c r="B760" s="689"/>
      <c r="C760" s="692"/>
      <c r="D760" s="692"/>
      <c r="E760" s="692"/>
      <c r="F760" s="692"/>
      <c r="G760" s="692"/>
      <c r="H760" s="692"/>
      <c r="I760" s="692"/>
      <c r="J760" s="692"/>
      <c r="K760" s="728"/>
    </row>
    <row r="761" spans="2:11" ht="12.75">
      <c r="B761" s="691"/>
      <c r="C761" s="1705" t="s">
        <v>240</v>
      </c>
      <c r="D761" s="1705"/>
      <c r="E761" s="1705"/>
      <c r="F761" s="1705"/>
      <c r="G761" s="1705"/>
      <c r="H761" s="1705"/>
      <c r="I761" s="1705"/>
      <c r="J761" s="1705"/>
      <c r="K761" s="1736"/>
    </row>
    <row r="762" spans="2:11" ht="12.75">
      <c r="B762" s="691"/>
      <c r="C762" s="696"/>
      <c r="D762" s="696"/>
      <c r="E762" s="696"/>
      <c r="F762" s="696"/>
      <c r="G762" s="696"/>
      <c r="H762" s="696"/>
      <c r="I762" s="696"/>
      <c r="J762" s="696"/>
      <c r="K762" s="733"/>
    </row>
    <row r="763" spans="2:11" ht="12.75">
      <c r="B763" s="729" t="s">
        <v>215</v>
      </c>
      <c r="C763" s="704">
        <f>SUM(D763+H763)</f>
        <v>78109600</v>
      </c>
      <c r="D763" s="704">
        <v>415757</v>
      </c>
      <c r="E763" s="704">
        <v>115249</v>
      </c>
      <c r="F763" s="704">
        <v>192404</v>
      </c>
      <c r="G763" s="704">
        <v>108104</v>
      </c>
      <c r="H763" s="704">
        <v>77693843</v>
      </c>
      <c r="I763" s="704">
        <v>11243403</v>
      </c>
      <c r="J763" s="704">
        <v>23582450</v>
      </c>
      <c r="K763" s="719">
        <v>42867990</v>
      </c>
    </row>
    <row r="764" spans="2:11" ht="12.75">
      <c r="B764" s="729" t="s">
        <v>216</v>
      </c>
      <c r="C764" s="704">
        <f t="shared" ref="C764:C774" si="68">SUM(D764+H764)</f>
        <v>84091107</v>
      </c>
      <c r="D764" s="704">
        <v>393972</v>
      </c>
      <c r="E764" s="704">
        <v>130879</v>
      </c>
      <c r="F764" s="704">
        <v>159588</v>
      </c>
      <c r="G764" s="704">
        <v>103505</v>
      </c>
      <c r="H764" s="704">
        <v>83697135</v>
      </c>
      <c r="I764" s="704">
        <v>12177076</v>
      </c>
      <c r="J764" s="704">
        <v>23317616</v>
      </c>
      <c r="K764" s="719">
        <v>48202443</v>
      </c>
    </row>
    <row r="765" spans="2:11" ht="12.75">
      <c r="B765" s="729" t="s">
        <v>217</v>
      </c>
      <c r="C765" s="704">
        <f t="shared" si="68"/>
        <v>102461148</v>
      </c>
      <c r="D765" s="706">
        <v>472364</v>
      </c>
      <c r="E765" s="706">
        <v>133618</v>
      </c>
      <c r="F765" s="706">
        <v>212699</v>
      </c>
      <c r="G765" s="707">
        <v>126047</v>
      </c>
      <c r="H765" s="704">
        <v>101988784</v>
      </c>
      <c r="I765" s="706">
        <v>15849028</v>
      </c>
      <c r="J765" s="706">
        <v>27673719</v>
      </c>
      <c r="K765" s="720">
        <v>58466037</v>
      </c>
    </row>
    <row r="766" spans="2:11" ht="12.75">
      <c r="B766" s="729" t="s">
        <v>218</v>
      </c>
      <c r="C766" s="704">
        <f t="shared" si="68"/>
        <v>89783783</v>
      </c>
      <c r="D766" s="704">
        <v>360230</v>
      </c>
      <c r="E766" s="705">
        <v>100047</v>
      </c>
      <c r="F766" s="705">
        <v>192268</v>
      </c>
      <c r="G766" s="705">
        <v>67915</v>
      </c>
      <c r="H766" s="704">
        <v>89423553</v>
      </c>
      <c r="I766" s="705">
        <v>13563784</v>
      </c>
      <c r="J766" s="705">
        <v>22215821</v>
      </c>
      <c r="K766" s="725">
        <v>53643948</v>
      </c>
    </row>
    <row r="767" spans="2:11" ht="12.75">
      <c r="B767" s="729" t="s">
        <v>219</v>
      </c>
      <c r="C767" s="704">
        <f t="shared" si="68"/>
        <v>91368131</v>
      </c>
      <c r="D767" s="709">
        <v>376395</v>
      </c>
      <c r="E767" s="709">
        <v>114763</v>
      </c>
      <c r="F767" s="709">
        <v>205460</v>
      </c>
      <c r="G767" s="709">
        <v>56172</v>
      </c>
      <c r="H767" s="709">
        <v>90991736</v>
      </c>
      <c r="I767" s="709">
        <v>14560960</v>
      </c>
      <c r="J767" s="709">
        <v>23348822</v>
      </c>
      <c r="K767" s="721">
        <v>53081954</v>
      </c>
    </row>
    <row r="768" spans="2:11" ht="12.75">
      <c r="B768" s="729" t="s">
        <v>220</v>
      </c>
      <c r="C768" s="704">
        <f t="shared" si="68"/>
        <v>99584261</v>
      </c>
      <c r="D768" s="704">
        <v>409711</v>
      </c>
      <c r="E768" s="705">
        <v>113176</v>
      </c>
      <c r="F768" s="705">
        <v>212213</v>
      </c>
      <c r="G768" s="705">
        <v>84322</v>
      </c>
      <c r="H768" s="704">
        <v>99174550</v>
      </c>
      <c r="I768" s="705">
        <v>16143401</v>
      </c>
      <c r="J768" s="705">
        <v>24372903</v>
      </c>
      <c r="K768" s="725">
        <v>58658246</v>
      </c>
    </row>
    <row r="769" spans="2:11" ht="12.75">
      <c r="B769" s="729" t="s">
        <v>221</v>
      </c>
      <c r="C769" s="704">
        <f>SUM(D769+H769)</f>
        <v>97936639</v>
      </c>
      <c r="D769" s="706">
        <v>463172</v>
      </c>
      <c r="E769" s="706">
        <v>157219</v>
      </c>
      <c r="F769" s="706">
        <v>221210</v>
      </c>
      <c r="G769" s="707">
        <v>84743</v>
      </c>
      <c r="H769" s="704">
        <v>97473467</v>
      </c>
      <c r="I769" s="706">
        <v>16134948</v>
      </c>
      <c r="J769" s="706">
        <v>29010696</v>
      </c>
      <c r="K769" s="720">
        <v>52327823</v>
      </c>
    </row>
    <row r="770" spans="2:11" ht="12.75">
      <c r="B770" s="729" t="s">
        <v>222</v>
      </c>
      <c r="C770" s="704">
        <f>SUM(D770+H770)</f>
        <v>90347661</v>
      </c>
      <c r="D770" s="706">
        <v>506165</v>
      </c>
      <c r="E770" s="706">
        <v>172138</v>
      </c>
      <c r="F770" s="706">
        <v>205839</v>
      </c>
      <c r="G770" s="707">
        <v>128188</v>
      </c>
      <c r="H770" s="704">
        <v>89841496</v>
      </c>
      <c r="I770" s="706">
        <v>13379420</v>
      </c>
      <c r="J770" s="706">
        <v>26379670</v>
      </c>
      <c r="K770" s="720">
        <v>50082406</v>
      </c>
    </row>
    <row r="771" spans="2:11" ht="12.75">
      <c r="B771" s="729" t="s">
        <v>223</v>
      </c>
      <c r="C771" s="704">
        <f t="shared" si="68"/>
        <v>92736838</v>
      </c>
      <c r="D771" s="704">
        <v>498464</v>
      </c>
      <c r="E771" s="705">
        <v>155328</v>
      </c>
      <c r="F771" s="705">
        <v>258397</v>
      </c>
      <c r="G771" s="705">
        <v>84739</v>
      </c>
      <c r="H771" s="704">
        <v>92238374</v>
      </c>
      <c r="I771" s="705">
        <v>14500535</v>
      </c>
      <c r="J771" s="705">
        <v>28611254</v>
      </c>
      <c r="K771" s="725">
        <v>49126585</v>
      </c>
    </row>
    <row r="772" spans="2:11" ht="12.75">
      <c r="B772" s="729" t="s">
        <v>224</v>
      </c>
      <c r="C772" s="704">
        <f t="shared" si="68"/>
        <v>91063370</v>
      </c>
      <c r="D772" s="706">
        <v>499340</v>
      </c>
      <c r="E772" s="706">
        <v>126691</v>
      </c>
      <c r="F772" s="706">
        <v>209408</v>
      </c>
      <c r="G772" s="706">
        <v>163241</v>
      </c>
      <c r="H772" s="705">
        <v>90564030</v>
      </c>
      <c r="I772" s="706">
        <v>14582999</v>
      </c>
      <c r="J772" s="706">
        <v>30907506</v>
      </c>
      <c r="K772" s="720">
        <v>45073525</v>
      </c>
    </row>
    <row r="773" spans="2:11" ht="12.75">
      <c r="B773" s="729" t="s">
        <v>225</v>
      </c>
      <c r="C773" s="704">
        <f t="shared" si="68"/>
        <v>90002890</v>
      </c>
      <c r="D773" s="706">
        <v>388410</v>
      </c>
      <c r="E773" s="706">
        <v>91354</v>
      </c>
      <c r="F773" s="706">
        <v>162741</v>
      </c>
      <c r="G773" s="706">
        <v>134315</v>
      </c>
      <c r="H773" s="705">
        <v>89614480</v>
      </c>
      <c r="I773" s="706">
        <v>13880364</v>
      </c>
      <c r="J773" s="706">
        <v>31315926</v>
      </c>
      <c r="K773" s="720">
        <v>44418190</v>
      </c>
    </row>
    <row r="774" spans="2:11" ht="12.75">
      <c r="B774" s="729" t="s">
        <v>226</v>
      </c>
      <c r="C774" s="704">
        <f t="shared" si="68"/>
        <v>87779993</v>
      </c>
      <c r="D774" s="706">
        <v>372490</v>
      </c>
      <c r="E774" s="706">
        <v>106517</v>
      </c>
      <c r="F774" s="706">
        <v>149483</v>
      </c>
      <c r="G774" s="707">
        <v>116490</v>
      </c>
      <c r="H774" s="708">
        <v>87407503</v>
      </c>
      <c r="I774" s="706">
        <v>13264826</v>
      </c>
      <c r="J774" s="706">
        <v>29875108</v>
      </c>
      <c r="K774" s="720">
        <v>44267569</v>
      </c>
    </row>
    <row r="775" spans="2:11" ht="12.75">
      <c r="B775" s="729"/>
      <c r="C775" s="703"/>
      <c r="D775" s="700"/>
      <c r="E775" s="701"/>
      <c r="F775" s="701"/>
      <c r="G775" s="701"/>
      <c r="H775" s="700"/>
      <c r="I775" s="701"/>
      <c r="J775" s="701"/>
      <c r="K775" s="734"/>
    </row>
    <row r="776" spans="2:11" ht="12.75">
      <c r="B776" s="726">
        <v>2021</v>
      </c>
      <c r="C776" s="702">
        <f t="shared" ref="C776:K776" si="69">SUM(C763:C774)</f>
        <v>1095265421</v>
      </c>
      <c r="D776" s="702">
        <f t="shared" si="69"/>
        <v>5156470</v>
      </c>
      <c r="E776" s="702">
        <f t="shared" si="69"/>
        <v>1516979</v>
      </c>
      <c r="F776" s="702">
        <f t="shared" si="69"/>
        <v>2381710</v>
      </c>
      <c r="G776" s="702">
        <f t="shared" si="69"/>
        <v>1257781</v>
      </c>
      <c r="H776" s="702">
        <f t="shared" si="69"/>
        <v>1090108951</v>
      </c>
      <c r="I776" s="702">
        <f t="shared" si="69"/>
        <v>169280744</v>
      </c>
      <c r="J776" s="702">
        <f t="shared" si="69"/>
        <v>320611491</v>
      </c>
      <c r="K776" s="735">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1"/>
      <c r="C779" s="697"/>
      <c r="D779" s="697"/>
      <c r="E779" s="736"/>
      <c r="F779" s="737" t="s">
        <v>241</v>
      </c>
      <c r="G779" s="737"/>
      <c r="H779" s="737"/>
      <c r="I779" s="737"/>
      <c r="J779" s="738"/>
      <c r="K779" s="739"/>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4">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4">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4">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4">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4">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4">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4">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4">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4">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4">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4">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6">
        <f t="shared" si="78"/>
        <v>638.00831603827976</v>
      </c>
    </row>
    <row r="795" spans="2:11" ht="18">
      <c r="B795" s="1723" t="s">
        <v>479</v>
      </c>
      <c r="C795" s="1723"/>
      <c r="D795" s="1723"/>
      <c r="E795" s="1723"/>
      <c r="F795" s="1723"/>
      <c r="G795" s="1723"/>
      <c r="H795" s="1723"/>
      <c r="I795" s="1723"/>
      <c r="J795" s="1723"/>
      <c r="K795" s="1723"/>
    </row>
    <row r="796" spans="2:11" ht="18.75" thickBot="1">
      <c r="B796" s="820"/>
      <c r="C796" s="820"/>
      <c r="D796" s="820"/>
      <c r="E796" s="820"/>
      <c r="F796" s="558" t="s">
        <v>202</v>
      </c>
      <c r="G796" s="820"/>
      <c r="H796" s="820"/>
      <c r="I796" s="820"/>
      <c r="J796" s="820"/>
      <c r="K796" s="820"/>
    </row>
    <row r="797" spans="2:11" ht="12.75">
      <c r="B797" s="1724" t="s">
        <v>203</v>
      </c>
      <c r="C797" s="1727" t="s">
        <v>18</v>
      </c>
      <c r="D797" s="1727" t="s">
        <v>204</v>
      </c>
      <c r="E797" s="1729" t="s">
        <v>205</v>
      </c>
      <c r="F797" s="1730"/>
      <c r="G797" s="1731"/>
      <c r="H797" s="1727" t="s">
        <v>206</v>
      </c>
      <c r="I797" s="1729" t="s">
        <v>207</v>
      </c>
      <c r="J797" s="1730"/>
      <c r="K797" s="1732"/>
    </row>
    <row r="798" spans="2:11">
      <c r="B798" s="1725"/>
      <c r="C798" s="1711"/>
      <c r="D798" s="1711"/>
      <c r="E798" s="1720" t="s">
        <v>244</v>
      </c>
      <c r="F798" s="1711" t="s">
        <v>245</v>
      </c>
      <c r="G798" s="1711" t="s">
        <v>246</v>
      </c>
      <c r="H798" s="1711"/>
      <c r="I798" s="1720" t="s">
        <v>211</v>
      </c>
      <c r="J798" s="1720" t="s">
        <v>20</v>
      </c>
      <c r="K798" s="1734" t="s">
        <v>283</v>
      </c>
    </row>
    <row r="799" spans="2:11" ht="12" thickBot="1">
      <c r="B799" s="1726"/>
      <c r="C799" s="1728"/>
      <c r="D799" s="1728"/>
      <c r="E799" s="1733"/>
      <c r="F799" s="1728"/>
      <c r="G799" s="1728"/>
      <c r="H799" s="1728"/>
      <c r="I799" s="1733"/>
      <c r="J799" s="1733"/>
      <c r="K799" s="1735"/>
    </row>
    <row r="800" spans="2:11" ht="13.5" thickBot="1">
      <c r="B800" s="821">
        <v>0</v>
      </c>
      <c r="C800" s="822">
        <v>1</v>
      </c>
      <c r="D800" s="822">
        <v>2</v>
      </c>
      <c r="E800" s="823">
        <v>3</v>
      </c>
      <c r="F800" s="823">
        <v>4</v>
      </c>
      <c r="G800" s="822">
        <v>5</v>
      </c>
      <c r="H800" s="822">
        <v>6</v>
      </c>
      <c r="I800" s="822">
        <v>7</v>
      </c>
      <c r="J800" s="822">
        <v>8</v>
      </c>
      <c r="K800" s="824">
        <v>9</v>
      </c>
    </row>
    <row r="801" spans="2:11" ht="12.75">
      <c r="B801" s="689"/>
      <c r="C801" s="503"/>
      <c r="D801" s="503"/>
      <c r="E801" s="503"/>
      <c r="F801" s="503"/>
      <c r="G801" s="503"/>
      <c r="H801" s="503"/>
      <c r="I801" s="503"/>
      <c r="J801" s="503"/>
      <c r="K801" s="690"/>
    </row>
    <row r="802" spans="2:11" ht="14.25">
      <c r="B802" s="691"/>
      <c r="C802" s="1706" t="s">
        <v>214</v>
      </c>
      <c r="D802" s="1706"/>
      <c r="E802" s="1706"/>
      <c r="F802" s="1706"/>
      <c r="G802" s="1706"/>
      <c r="H802" s="1706"/>
      <c r="I802" s="1706"/>
      <c r="J802" s="1706"/>
      <c r="K802" s="1707"/>
    </row>
    <row r="803" spans="2:11" ht="12.75">
      <c r="B803" s="689"/>
      <c r="C803" s="503"/>
      <c r="D803" s="503"/>
      <c r="E803" s="503"/>
      <c r="F803" s="503"/>
      <c r="G803" s="503"/>
      <c r="H803" s="503"/>
      <c r="I803" s="503"/>
      <c r="J803" s="503"/>
      <c r="K803" s="690"/>
    </row>
    <row r="804" spans="2:11" ht="12.75">
      <c r="B804" s="1446" t="s">
        <v>215</v>
      </c>
      <c r="C804" s="704">
        <f>SUM(D804+H804)</f>
        <v>136548</v>
      </c>
      <c r="D804" s="704">
        <v>3929</v>
      </c>
      <c r="E804" s="704">
        <v>1797</v>
      </c>
      <c r="F804" s="704">
        <v>1634</v>
      </c>
      <c r="G804" s="704">
        <v>498</v>
      </c>
      <c r="H804" s="704">
        <v>132619</v>
      </c>
      <c r="I804" s="704">
        <v>22626</v>
      </c>
      <c r="J804" s="704">
        <v>43264</v>
      </c>
      <c r="K804" s="704">
        <v>66729</v>
      </c>
    </row>
    <row r="805" spans="2:11" ht="12.75">
      <c r="B805" s="1446" t="s">
        <v>216</v>
      </c>
      <c r="C805" s="704">
        <f t="shared" ref="C805:C815" si="79">SUM(D805+H805)</f>
        <v>145755</v>
      </c>
      <c r="D805" s="704">
        <v>3630</v>
      </c>
      <c r="E805" s="704">
        <v>1663</v>
      </c>
      <c r="F805" s="704">
        <v>1564</v>
      </c>
      <c r="G805" s="704">
        <v>403</v>
      </c>
      <c r="H805" s="704">
        <v>142125</v>
      </c>
      <c r="I805" s="704">
        <v>25418</v>
      </c>
      <c r="J805" s="704">
        <v>42207</v>
      </c>
      <c r="K805" s="704">
        <v>74500</v>
      </c>
    </row>
    <row r="806" spans="2:11" ht="12.75">
      <c r="B806" s="1446" t="s">
        <v>217</v>
      </c>
      <c r="C806" s="704">
        <f t="shared" si="79"/>
        <v>171713</v>
      </c>
      <c r="D806" s="706">
        <v>3501</v>
      </c>
      <c r="E806" s="706">
        <v>1634</v>
      </c>
      <c r="F806" s="706">
        <v>1235</v>
      </c>
      <c r="G806" s="707">
        <v>632</v>
      </c>
      <c r="H806" s="704">
        <v>168212</v>
      </c>
      <c r="I806" s="706">
        <v>29512</v>
      </c>
      <c r="J806" s="706">
        <v>49145</v>
      </c>
      <c r="K806" s="706">
        <v>89555</v>
      </c>
    </row>
    <row r="807" spans="2:11" ht="12.75">
      <c r="B807" s="1446" t="s">
        <v>218</v>
      </c>
      <c r="C807" s="704">
        <f>SUM(D807+H807)</f>
        <v>145602</v>
      </c>
      <c r="D807" s="704">
        <v>3291</v>
      </c>
      <c r="E807" s="705">
        <v>1621</v>
      </c>
      <c r="F807" s="705">
        <v>1390</v>
      </c>
      <c r="G807" s="704">
        <v>280</v>
      </c>
      <c r="H807" s="704">
        <v>142311</v>
      </c>
      <c r="I807" s="704">
        <v>25191</v>
      </c>
      <c r="J807" s="704">
        <v>41794</v>
      </c>
      <c r="K807" s="704">
        <v>75326</v>
      </c>
    </row>
    <row r="808" spans="2:11" ht="12.75">
      <c r="B808" s="1446" t="s">
        <v>219</v>
      </c>
      <c r="C808" s="704">
        <f>SUM(D808+H808)</f>
        <v>150373</v>
      </c>
      <c r="D808" s="636">
        <v>2826</v>
      </c>
      <c r="E808" s="709">
        <v>1233</v>
      </c>
      <c r="F808" s="699">
        <v>1118</v>
      </c>
      <c r="G808" s="699">
        <v>475</v>
      </c>
      <c r="H808" s="636">
        <v>147547</v>
      </c>
      <c r="I808" s="709">
        <v>28306</v>
      </c>
      <c r="J808" s="709">
        <v>40535</v>
      </c>
      <c r="K808" s="699">
        <v>78706</v>
      </c>
    </row>
    <row r="809" spans="2:11" ht="12.75">
      <c r="B809" s="1446" t="s">
        <v>220</v>
      </c>
      <c r="C809" s="704">
        <f t="shared" si="79"/>
        <v>157880</v>
      </c>
      <c r="D809" s="704">
        <v>3242</v>
      </c>
      <c r="E809" s="705">
        <v>1632</v>
      </c>
      <c r="F809" s="705">
        <v>1361</v>
      </c>
      <c r="G809" s="704">
        <v>249</v>
      </c>
      <c r="H809" s="704">
        <v>154638</v>
      </c>
      <c r="I809" s="704">
        <v>30478</v>
      </c>
      <c r="J809" s="704">
        <v>43813</v>
      </c>
      <c r="K809" s="704">
        <v>80347</v>
      </c>
    </row>
    <row r="810" spans="2:11" ht="12.75">
      <c r="B810" s="1446" t="s">
        <v>221</v>
      </c>
      <c r="C810" s="704">
        <f>SUM(D810+H810)</f>
        <v>143062</v>
      </c>
      <c r="D810" s="591">
        <v>3380</v>
      </c>
      <c r="E810" s="706">
        <v>1705</v>
      </c>
      <c r="F810" s="707">
        <v>1237</v>
      </c>
      <c r="G810" s="707">
        <v>438</v>
      </c>
      <c r="H810" s="704">
        <v>139682</v>
      </c>
      <c r="I810" s="706">
        <v>26891</v>
      </c>
      <c r="J810" s="706">
        <v>45026</v>
      </c>
      <c r="K810" s="706">
        <v>67765</v>
      </c>
    </row>
    <row r="811" spans="2:11" ht="12.75">
      <c r="B811" s="1446" t="s">
        <v>222</v>
      </c>
      <c r="C811" s="704">
        <f t="shared" si="79"/>
        <v>150735</v>
      </c>
      <c r="D811" s="591">
        <v>3542</v>
      </c>
      <c r="E811" s="706">
        <v>1475</v>
      </c>
      <c r="F811" s="706">
        <v>1669</v>
      </c>
      <c r="G811" s="707">
        <v>398</v>
      </c>
      <c r="H811" s="704">
        <v>147193</v>
      </c>
      <c r="I811" s="706">
        <v>24660</v>
      </c>
      <c r="J811" s="706">
        <v>45770</v>
      </c>
      <c r="K811" s="706">
        <v>76763</v>
      </c>
    </row>
    <row r="812" spans="2:11" ht="12.75">
      <c r="B812" s="1446" t="s">
        <v>223</v>
      </c>
      <c r="C812" s="704">
        <f t="shared" si="79"/>
        <v>153716</v>
      </c>
      <c r="D812" s="704">
        <v>3971</v>
      </c>
      <c r="E812" s="705">
        <v>1882</v>
      </c>
      <c r="F812" s="705">
        <v>1766</v>
      </c>
      <c r="G812" s="704">
        <v>323</v>
      </c>
      <c r="H812" s="704">
        <v>149745</v>
      </c>
      <c r="I812" s="704">
        <v>26122</v>
      </c>
      <c r="J812" s="704">
        <v>51264</v>
      </c>
      <c r="K812" s="704">
        <v>72359</v>
      </c>
    </row>
    <row r="813" spans="2:11" ht="12.75">
      <c r="B813" s="1446" t="s">
        <v>224</v>
      </c>
      <c r="C813" s="704">
        <f>SUM(D813+H813)</f>
        <v>141811</v>
      </c>
      <c r="D813" s="591">
        <v>3613</v>
      </c>
      <c r="E813" s="706">
        <v>1762</v>
      </c>
      <c r="F813" s="706">
        <v>1478</v>
      </c>
      <c r="G813" s="706">
        <v>373</v>
      </c>
      <c r="H813" s="705">
        <v>138198</v>
      </c>
      <c r="I813" s="706">
        <v>24782</v>
      </c>
      <c r="J813" s="706">
        <v>47887</v>
      </c>
      <c r="K813" s="706">
        <v>65529</v>
      </c>
    </row>
    <row r="814" spans="2:11" ht="12.75">
      <c r="B814" s="1447" t="s">
        <v>225</v>
      </c>
      <c r="C814" s="704">
        <f>SUM(D814+H814)</f>
        <v>160182</v>
      </c>
      <c r="D814" s="706">
        <v>3525</v>
      </c>
      <c r="E814" s="706">
        <v>1413</v>
      </c>
      <c r="F814" s="706">
        <v>1694</v>
      </c>
      <c r="G814" s="706">
        <v>418</v>
      </c>
      <c r="H814" s="706">
        <v>156657</v>
      </c>
      <c r="I814" s="706">
        <v>26273</v>
      </c>
      <c r="J814" s="706">
        <v>53250</v>
      </c>
      <c r="K814" s="706">
        <v>77134</v>
      </c>
    </row>
    <row r="815" spans="2:11" ht="12.75">
      <c r="B815" s="1447" t="s">
        <v>226</v>
      </c>
      <c r="C815" s="704">
        <f t="shared" si="79"/>
        <v>0</v>
      </c>
      <c r="D815" s="706"/>
      <c r="E815" s="706"/>
      <c r="F815" s="706"/>
      <c r="G815" s="706"/>
      <c r="H815" s="706"/>
      <c r="I815" s="706"/>
      <c r="J815" s="706"/>
      <c r="K815" s="706"/>
    </row>
    <row r="816" spans="2:11" ht="15">
      <c r="B816" s="638"/>
      <c r="C816" s="705"/>
      <c r="D816" s="705"/>
      <c r="E816" s="705"/>
      <c r="F816" s="705"/>
      <c r="G816" s="705"/>
      <c r="H816" s="705"/>
      <c r="I816" s="705"/>
      <c r="J816" s="705"/>
      <c r="K816" s="705"/>
    </row>
    <row r="817" spans="2:11" ht="12.75">
      <c r="B817" s="639">
        <v>2022</v>
      </c>
      <c r="C817" s="698">
        <f t="shared" ref="C817:K817" si="80">SUM(C804:C815)</f>
        <v>1657377</v>
      </c>
      <c r="D817" s="698">
        <f>SUM(D804:D815)</f>
        <v>38450</v>
      </c>
      <c r="E817" s="698">
        <f t="shared" si="80"/>
        <v>17817</v>
      </c>
      <c r="F817" s="698">
        <f t="shared" si="80"/>
        <v>16146</v>
      </c>
      <c r="G817" s="698">
        <f>SUM(G804:G815)</f>
        <v>4487</v>
      </c>
      <c r="H817" s="698">
        <f t="shared" si="80"/>
        <v>1618927</v>
      </c>
      <c r="I817" s="698">
        <f t="shared" si="80"/>
        <v>290259</v>
      </c>
      <c r="J817" s="698">
        <f t="shared" si="80"/>
        <v>503955</v>
      </c>
      <c r="K817" s="698">
        <f t="shared" si="80"/>
        <v>824713</v>
      </c>
    </row>
    <row r="818" spans="2:11" ht="12.75">
      <c r="B818" s="697"/>
      <c r="C818" s="692"/>
      <c r="D818" s="692"/>
      <c r="E818" s="692"/>
      <c r="F818" s="692"/>
      <c r="G818" s="692"/>
      <c r="H818" s="692"/>
      <c r="I818" s="692"/>
      <c r="J818" s="692"/>
      <c r="K818" s="692"/>
    </row>
    <row r="819" spans="2:11" ht="12.75">
      <c r="B819" s="3"/>
      <c r="C819" s="1705" t="s">
        <v>239</v>
      </c>
      <c r="D819" s="1705"/>
      <c r="E819" s="1705"/>
      <c r="F819" s="1705"/>
      <c r="G819" s="1705"/>
      <c r="H819" s="1705"/>
      <c r="I819" s="1705"/>
      <c r="J819" s="1705"/>
      <c r="K819" s="1705"/>
    </row>
    <row r="820" spans="2:11" ht="12.75">
      <c r="B820" s="503"/>
      <c r="C820" s="692"/>
      <c r="D820" s="692"/>
      <c r="E820" s="692"/>
      <c r="F820" s="692"/>
      <c r="G820" s="692"/>
      <c r="H820" s="692"/>
      <c r="I820" s="692"/>
      <c r="J820" s="692"/>
      <c r="K820" s="692"/>
    </row>
    <row r="821" spans="2:11" ht="12.75">
      <c r="B821" s="640" t="s">
        <v>215</v>
      </c>
      <c r="C821" s="704">
        <f t="shared" ref="C821:C832" si="81">SUM(D821+H821)</f>
        <v>41417613</v>
      </c>
      <c r="D821" s="704">
        <v>218194</v>
      </c>
      <c r="E821" s="704">
        <v>60008</v>
      </c>
      <c r="F821" s="704">
        <v>88025</v>
      </c>
      <c r="G821" s="704">
        <v>70161</v>
      </c>
      <c r="H821" s="704">
        <v>41199419</v>
      </c>
      <c r="I821" s="704">
        <v>6311434</v>
      </c>
      <c r="J821" s="704">
        <v>12395663</v>
      </c>
      <c r="K821" s="704">
        <v>22492322</v>
      </c>
    </row>
    <row r="822" spans="2:11" ht="12.75">
      <c r="B822" s="640" t="s">
        <v>216</v>
      </c>
      <c r="C822" s="704">
        <f t="shared" si="81"/>
        <v>44315521</v>
      </c>
      <c r="D822" s="704">
        <v>207947</v>
      </c>
      <c r="E822" s="704">
        <v>57220</v>
      </c>
      <c r="F822" s="704">
        <v>93239</v>
      </c>
      <c r="G822" s="704">
        <v>57488</v>
      </c>
      <c r="H822" s="704">
        <v>44107574</v>
      </c>
      <c r="I822" s="704">
        <v>6984362</v>
      </c>
      <c r="J822" s="704">
        <v>12039817</v>
      </c>
      <c r="K822" s="704">
        <v>25083395</v>
      </c>
    </row>
    <row r="823" spans="2:11" ht="12.75">
      <c r="B823" s="640" t="s">
        <v>217</v>
      </c>
      <c r="C823" s="704">
        <f t="shared" si="81"/>
        <v>52715184</v>
      </c>
      <c r="D823" s="706">
        <v>217652</v>
      </c>
      <c r="E823" s="706">
        <v>55251</v>
      </c>
      <c r="F823" s="706">
        <v>71208</v>
      </c>
      <c r="G823" s="707">
        <v>91193</v>
      </c>
      <c r="H823" s="704">
        <v>52497532</v>
      </c>
      <c r="I823" s="706">
        <v>8127831</v>
      </c>
      <c r="J823" s="706">
        <v>14165091</v>
      </c>
      <c r="K823" s="706">
        <v>30204610</v>
      </c>
    </row>
    <row r="824" spans="2:11" ht="12.75">
      <c r="B824" s="640" t="s">
        <v>218</v>
      </c>
      <c r="C824" s="704">
        <f t="shared" si="81"/>
        <v>44374800</v>
      </c>
      <c r="D824" s="704">
        <v>186238</v>
      </c>
      <c r="E824" s="705">
        <v>54803</v>
      </c>
      <c r="F824" s="705">
        <v>88023</v>
      </c>
      <c r="G824" s="704">
        <v>43412</v>
      </c>
      <c r="H824" s="704">
        <v>44188562</v>
      </c>
      <c r="I824" s="704">
        <v>7004264</v>
      </c>
      <c r="J824" s="704">
        <v>12007379</v>
      </c>
      <c r="K824" s="704">
        <v>25176919</v>
      </c>
    </row>
    <row r="825" spans="2:11" ht="12.75">
      <c r="B825" s="640" t="s">
        <v>219</v>
      </c>
      <c r="C825" s="704">
        <f t="shared" si="81"/>
        <v>45801623</v>
      </c>
      <c r="D825" s="709">
        <v>173560</v>
      </c>
      <c r="E825" s="709">
        <v>41398</v>
      </c>
      <c r="F825" s="709">
        <v>64805</v>
      </c>
      <c r="G825" s="709">
        <v>67357</v>
      </c>
      <c r="H825" s="709">
        <v>45628063</v>
      </c>
      <c r="I825" s="709">
        <v>7902441</v>
      </c>
      <c r="J825" s="709">
        <v>11652113</v>
      </c>
      <c r="K825" s="699">
        <v>26073509</v>
      </c>
    </row>
    <row r="826" spans="2:11" ht="12.75">
      <c r="B826" s="640" t="s">
        <v>220</v>
      </c>
      <c r="C826" s="704">
        <f t="shared" si="81"/>
        <v>47759774</v>
      </c>
      <c r="D826" s="704">
        <v>179412</v>
      </c>
      <c r="E826" s="705">
        <v>55060</v>
      </c>
      <c r="F826" s="705">
        <v>84608</v>
      </c>
      <c r="G826" s="704">
        <v>39744</v>
      </c>
      <c r="H826" s="704">
        <v>47580362</v>
      </c>
      <c r="I826" s="704">
        <v>8498078</v>
      </c>
      <c r="J826" s="704">
        <v>12333698</v>
      </c>
      <c r="K826" s="704">
        <v>26748586</v>
      </c>
    </row>
    <row r="827" spans="2:11" ht="12.75">
      <c r="B827" s="640" t="s">
        <v>221</v>
      </c>
      <c r="C827" s="704">
        <f t="shared" si="81"/>
        <v>43234539</v>
      </c>
      <c r="D827" s="706">
        <v>195648</v>
      </c>
      <c r="E827" s="706">
        <v>59628</v>
      </c>
      <c r="F827" s="706">
        <v>73706</v>
      </c>
      <c r="G827" s="707">
        <v>62314</v>
      </c>
      <c r="H827" s="704">
        <v>43038891</v>
      </c>
      <c r="I827" s="706">
        <v>7333368</v>
      </c>
      <c r="J827" s="706">
        <v>12653809</v>
      </c>
      <c r="K827" s="706">
        <v>23051714</v>
      </c>
    </row>
    <row r="828" spans="2:11" ht="12.75">
      <c r="B828" s="640" t="s">
        <v>222</v>
      </c>
      <c r="C828" s="704">
        <f t="shared" si="81"/>
        <v>45662512</v>
      </c>
      <c r="D828" s="706">
        <v>200897</v>
      </c>
      <c r="E828" s="706">
        <v>49821</v>
      </c>
      <c r="F828" s="706">
        <v>95483</v>
      </c>
      <c r="G828" s="707">
        <v>55593</v>
      </c>
      <c r="H828" s="704">
        <v>45461615</v>
      </c>
      <c r="I828" s="706">
        <v>6651598</v>
      </c>
      <c r="J828" s="706">
        <v>12888844</v>
      </c>
      <c r="K828" s="706">
        <v>25921173</v>
      </c>
    </row>
    <row r="829" spans="2:11" ht="12.75">
      <c r="B829" s="640" t="s">
        <v>223</v>
      </c>
      <c r="C829" s="704">
        <f t="shared" si="81"/>
        <v>45320520</v>
      </c>
      <c r="D829" s="706">
        <v>216155</v>
      </c>
      <c r="E829" s="706">
        <v>63461</v>
      </c>
      <c r="F829" s="706">
        <v>105215</v>
      </c>
      <c r="G829" s="707">
        <v>47479</v>
      </c>
      <c r="H829" s="704">
        <v>45104365</v>
      </c>
      <c r="I829" s="706">
        <v>7009204</v>
      </c>
      <c r="J829" s="706">
        <v>13890386</v>
      </c>
      <c r="K829" s="706">
        <v>24204775</v>
      </c>
    </row>
    <row r="830" spans="2:11" ht="12.75">
      <c r="B830" s="640" t="s">
        <v>224</v>
      </c>
      <c r="C830" s="704">
        <f>SUM(D830+H830)</f>
        <v>42133413</v>
      </c>
      <c r="D830" s="706">
        <v>195121</v>
      </c>
      <c r="E830" s="706">
        <v>60390</v>
      </c>
      <c r="F830" s="706">
        <v>91985</v>
      </c>
      <c r="G830" s="706">
        <v>42746</v>
      </c>
      <c r="H830" s="705">
        <v>41938292</v>
      </c>
      <c r="I830" s="706">
        <v>6745125</v>
      </c>
      <c r="J830" s="706">
        <v>13325675</v>
      </c>
      <c r="K830" s="706">
        <v>21867492</v>
      </c>
    </row>
    <row r="831" spans="2:11" ht="12.75">
      <c r="B831" s="640" t="s">
        <v>225</v>
      </c>
      <c r="C831" s="704">
        <f>SUM(D831+H831)</f>
        <v>48529107</v>
      </c>
      <c r="D831" s="706">
        <v>215596</v>
      </c>
      <c r="E831" s="706">
        <v>48730</v>
      </c>
      <c r="F831" s="706">
        <v>104899</v>
      </c>
      <c r="G831" s="706">
        <v>61967</v>
      </c>
      <c r="H831" s="705">
        <v>48313511</v>
      </c>
      <c r="I831" s="706">
        <v>7047896</v>
      </c>
      <c r="J831" s="706">
        <v>15011518</v>
      </c>
      <c r="K831" s="706">
        <v>26254097</v>
      </c>
    </row>
    <row r="832" spans="2:11" ht="12.75">
      <c r="B832" s="640" t="s">
        <v>226</v>
      </c>
      <c r="C832" s="704">
        <f t="shared" si="81"/>
        <v>0</v>
      </c>
      <c r="D832" s="706"/>
      <c r="E832" s="706"/>
      <c r="F832" s="706"/>
      <c r="G832" s="706"/>
      <c r="H832" s="706"/>
      <c r="I832" s="706"/>
      <c r="J832" s="706"/>
      <c r="K832" s="706"/>
    </row>
    <row r="833" spans="2:11" ht="12.75">
      <c r="B833" s="697"/>
      <c r="C833" s="705"/>
      <c r="D833" s="705"/>
      <c r="E833" s="705"/>
      <c r="F833" s="705"/>
      <c r="G833" s="705"/>
      <c r="H833" s="705"/>
      <c r="I833" s="705"/>
      <c r="J833" s="705"/>
      <c r="K833" s="705"/>
    </row>
    <row r="834" spans="2:11" ht="12.75">
      <c r="B834" s="639">
        <v>2022</v>
      </c>
      <c r="C834" s="698">
        <f t="shared" ref="C834:K834" si="82">SUM(C821:C832)</f>
        <v>501264606</v>
      </c>
      <c r="D834" s="698">
        <f t="shared" si="82"/>
        <v>2206420</v>
      </c>
      <c r="E834" s="698">
        <f t="shared" si="82"/>
        <v>605770</v>
      </c>
      <c r="F834" s="698">
        <f t="shared" si="82"/>
        <v>961196</v>
      </c>
      <c r="G834" s="698">
        <f t="shared" si="82"/>
        <v>639454</v>
      </c>
      <c r="H834" s="698">
        <f t="shared" si="82"/>
        <v>499058186</v>
      </c>
      <c r="I834" s="698">
        <f t="shared" si="82"/>
        <v>79615601</v>
      </c>
      <c r="J834" s="698">
        <f t="shared" si="82"/>
        <v>142363993</v>
      </c>
      <c r="K834" s="698">
        <f t="shared" si="82"/>
        <v>277078592</v>
      </c>
    </row>
    <row r="835" spans="2:11" ht="12.75">
      <c r="B835" s="510"/>
      <c r="C835" s="693"/>
      <c r="D835" s="693"/>
      <c r="E835" s="693"/>
      <c r="F835" s="693"/>
      <c r="G835" s="693"/>
      <c r="H835" s="693"/>
      <c r="I835" s="693"/>
      <c r="J835" s="693"/>
      <c r="K835" s="693"/>
    </row>
    <row r="836" spans="2:11" ht="12.75" customHeight="1">
      <c r="B836" s="1708" t="s">
        <v>203</v>
      </c>
      <c r="C836" s="1710" t="s">
        <v>18</v>
      </c>
      <c r="D836" s="1710" t="s">
        <v>204</v>
      </c>
      <c r="E836" s="1712" t="s">
        <v>205</v>
      </c>
      <c r="F836" s="1713"/>
      <c r="G836" s="1714"/>
      <c r="H836" s="1715" t="s">
        <v>206</v>
      </c>
      <c r="I836" s="1717" t="s">
        <v>207</v>
      </c>
      <c r="J836" s="1718"/>
      <c r="K836" s="1718"/>
    </row>
    <row r="837" spans="2:11" ht="11.25" customHeight="1">
      <c r="B837" s="1709"/>
      <c r="C837" s="1711"/>
      <c r="D837" s="1711"/>
      <c r="E837" s="1719" t="s">
        <v>244</v>
      </c>
      <c r="F837" s="1710" t="s">
        <v>245</v>
      </c>
      <c r="G837" s="1710" t="s">
        <v>246</v>
      </c>
      <c r="H837" s="1716"/>
      <c r="I837" s="1719" t="s">
        <v>211</v>
      </c>
      <c r="J837" s="1719" t="s">
        <v>20</v>
      </c>
      <c r="K837" s="1710" t="s">
        <v>212</v>
      </c>
    </row>
    <row r="838" spans="2:11" ht="11.25" customHeight="1">
      <c r="B838" s="1709"/>
      <c r="C838" s="1711"/>
      <c r="D838" s="1711"/>
      <c r="E838" s="1720"/>
      <c r="F838" s="1711"/>
      <c r="G838" s="1711"/>
      <c r="H838" s="1716"/>
      <c r="I838" s="1721"/>
      <c r="J838" s="1721"/>
      <c r="K838" s="1722"/>
    </row>
    <row r="839" spans="2:11" ht="12.75">
      <c r="B839" s="500">
        <v>0</v>
      </c>
      <c r="C839" s="694">
        <v>1</v>
      </c>
      <c r="D839" s="694">
        <v>2</v>
      </c>
      <c r="E839" s="695">
        <v>3</v>
      </c>
      <c r="F839" s="695">
        <v>4</v>
      </c>
      <c r="G839" s="694">
        <v>5</v>
      </c>
      <c r="H839" s="694">
        <v>6</v>
      </c>
      <c r="I839" s="694">
        <v>7</v>
      </c>
      <c r="J839" s="694">
        <v>8</v>
      </c>
      <c r="K839" s="694">
        <v>9</v>
      </c>
    </row>
    <row r="840" spans="2:11" ht="12.75">
      <c r="B840" s="503"/>
      <c r="C840" s="692"/>
      <c r="D840" s="692"/>
      <c r="E840" s="692"/>
      <c r="F840" s="692"/>
      <c r="G840" s="692"/>
      <c r="H840" s="692"/>
      <c r="I840" s="692"/>
      <c r="J840" s="692"/>
      <c r="K840" s="692"/>
    </row>
    <row r="841" spans="2:11" ht="12.75">
      <c r="B841" s="3"/>
      <c r="C841" s="1705" t="s">
        <v>240</v>
      </c>
      <c r="D841" s="1705"/>
      <c r="E841" s="1705"/>
      <c r="F841" s="1705"/>
      <c r="G841" s="1705"/>
      <c r="H841" s="1705"/>
      <c r="I841" s="1705"/>
      <c r="J841" s="1705"/>
      <c r="K841" s="1705"/>
    </row>
    <row r="842" spans="2:11" ht="12.75">
      <c r="B842" s="3"/>
      <c r="C842" s="696"/>
      <c r="D842" s="696"/>
      <c r="E842" s="696"/>
      <c r="F842" s="696"/>
      <c r="G842" s="696"/>
      <c r="H842" s="696"/>
      <c r="I842" s="696"/>
      <c r="J842" s="696"/>
      <c r="K842" s="696"/>
    </row>
    <row r="843" spans="2:11" ht="12.75">
      <c r="B843" s="640" t="s">
        <v>215</v>
      </c>
      <c r="C843" s="704">
        <f>SUM(D843+H843)</f>
        <v>81540312</v>
      </c>
      <c r="D843" s="704">
        <v>383441</v>
      </c>
      <c r="E843" s="704">
        <v>105618</v>
      </c>
      <c r="F843" s="704">
        <v>154926</v>
      </c>
      <c r="G843" s="704">
        <v>122897</v>
      </c>
      <c r="H843" s="704">
        <v>81156871</v>
      </c>
      <c r="I843" s="704">
        <v>12406999</v>
      </c>
      <c r="J843" s="704">
        <v>25423507</v>
      </c>
      <c r="K843" s="704">
        <v>43326365</v>
      </c>
    </row>
    <row r="844" spans="2:11" ht="12.75">
      <c r="B844" s="640" t="s">
        <v>216</v>
      </c>
      <c r="C844" s="704">
        <f t="shared" ref="C844:C854" si="83">SUM(D844+H844)</f>
        <v>86937401</v>
      </c>
      <c r="D844" s="704">
        <v>363670</v>
      </c>
      <c r="E844" s="704">
        <v>101110</v>
      </c>
      <c r="F844" s="704">
        <v>162776</v>
      </c>
      <c r="G844" s="704">
        <v>99784</v>
      </c>
      <c r="H844" s="704">
        <v>86573731</v>
      </c>
      <c r="I844" s="704">
        <v>13786907</v>
      </c>
      <c r="J844" s="704">
        <v>24464422</v>
      </c>
      <c r="K844" s="704">
        <v>48322402</v>
      </c>
    </row>
    <row r="845" spans="2:11" ht="12.75">
      <c r="B845" s="640" t="s">
        <v>217</v>
      </c>
      <c r="C845" s="704">
        <f t="shared" si="83"/>
        <v>103051210</v>
      </c>
      <c r="D845" s="706">
        <v>382119</v>
      </c>
      <c r="E845" s="706">
        <v>98278</v>
      </c>
      <c r="F845" s="706">
        <v>124804</v>
      </c>
      <c r="G845" s="707">
        <v>159037</v>
      </c>
      <c r="H845" s="704">
        <v>102669091</v>
      </c>
      <c r="I845" s="706">
        <v>15805014</v>
      </c>
      <c r="J845" s="706">
        <v>28954294</v>
      </c>
      <c r="K845" s="706">
        <v>57909783</v>
      </c>
    </row>
    <row r="846" spans="2:11" ht="12.75">
      <c r="B846" s="640" t="s">
        <v>218</v>
      </c>
      <c r="C846" s="704">
        <f t="shared" si="83"/>
        <v>87053121</v>
      </c>
      <c r="D846" s="704">
        <v>329773</v>
      </c>
      <c r="E846" s="705">
        <v>97499</v>
      </c>
      <c r="F846" s="705">
        <v>155766</v>
      </c>
      <c r="G846" s="705">
        <v>76508</v>
      </c>
      <c r="H846" s="704">
        <v>86723348</v>
      </c>
      <c r="I846" s="705">
        <v>13774817</v>
      </c>
      <c r="J846" s="705">
        <v>24579121</v>
      </c>
      <c r="K846" s="705">
        <v>48369410</v>
      </c>
    </row>
    <row r="847" spans="2:11" ht="12.75">
      <c r="B847" s="640" t="s">
        <v>219</v>
      </c>
      <c r="C847" s="704">
        <f t="shared" si="83"/>
        <v>89056072</v>
      </c>
      <c r="D847" s="709">
        <v>304934</v>
      </c>
      <c r="E847" s="709">
        <v>73562</v>
      </c>
      <c r="F847" s="709">
        <v>115029</v>
      </c>
      <c r="G847" s="709">
        <v>116343</v>
      </c>
      <c r="H847" s="709">
        <v>88751138</v>
      </c>
      <c r="I847" s="709">
        <v>15396025</v>
      </c>
      <c r="J847" s="709">
        <v>23625439</v>
      </c>
      <c r="K847" s="709">
        <v>49729674</v>
      </c>
    </row>
    <row r="848" spans="2:11" ht="12.75">
      <c r="B848" s="640" t="s">
        <v>220</v>
      </c>
      <c r="C848" s="704">
        <f t="shared" si="83"/>
        <v>93687430</v>
      </c>
      <c r="D848" s="704">
        <v>317337</v>
      </c>
      <c r="E848" s="705">
        <v>97932</v>
      </c>
      <c r="F848" s="705">
        <v>148082</v>
      </c>
      <c r="G848" s="705">
        <v>71323</v>
      </c>
      <c r="H848" s="704">
        <v>93370093</v>
      </c>
      <c r="I848" s="705">
        <v>16766104</v>
      </c>
      <c r="J848" s="705">
        <v>25076984</v>
      </c>
      <c r="K848" s="705">
        <v>51527005</v>
      </c>
    </row>
    <row r="849" spans="2:11" ht="12.75">
      <c r="B849" s="640" t="s">
        <v>221</v>
      </c>
      <c r="C849" s="704">
        <f>SUM(D849+H849)</f>
        <v>85038985</v>
      </c>
      <c r="D849" s="706">
        <v>342222</v>
      </c>
      <c r="E849" s="706">
        <v>103425</v>
      </c>
      <c r="F849" s="706">
        <v>128169</v>
      </c>
      <c r="G849" s="707">
        <v>110628</v>
      </c>
      <c r="H849" s="704">
        <v>84696763</v>
      </c>
      <c r="I849" s="706">
        <v>14565486</v>
      </c>
      <c r="J849" s="706">
        <v>25746411</v>
      </c>
      <c r="K849" s="706">
        <v>44384866</v>
      </c>
    </row>
    <row r="850" spans="2:11" ht="12.75">
      <c r="B850" s="640" t="s">
        <v>222</v>
      </c>
      <c r="C850" s="704">
        <f>SUM(D850+H850)</f>
        <v>89548694</v>
      </c>
      <c r="D850" s="706">
        <v>353745</v>
      </c>
      <c r="E850" s="706">
        <v>87553</v>
      </c>
      <c r="F850" s="706">
        <v>166829</v>
      </c>
      <c r="G850" s="707">
        <v>99363</v>
      </c>
      <c r="H850" s="704">
        <v>89194949</v>
      </c>
      <c r="I850" s="706">
        <v>13197437</v>
      </c>
      <c r="J850" s="706">
        <v>26156739</v>
      </c>
      <c r="K850" s="706">
        <v>49840773</v>
      </c>
    </row>
    <row r="851" spans="2:11" ht="12.75">
      <c r="B851" s="640" t="s">
        <v>223</v>
      </c>
      <c r="C851" s="704">
        <f t="shared" si="83"/>
        <v>89482874</v>
      </c>
      <c r="D851" s="704">
        <v>380405</v>
      </c>
      <c r="E851" s="705">
        <v>112486</v>
      </c>
      <c r="F851" s="705">
        <v>183824</v>
      </c>
      <c r="G851" s="705">
        <v>84095</v>
      </c>
      <c r="H851" s="704">
        <v>89102469</v>
      </c>
      <c r="I851" s="705">
        <v>13855411</v>
      </c>
      <c r="J851" s="705">
        <v>28815167</v>
      </c>
      <c r="K851" s="705">
        <v>46431891</v>
      </c>
    </row>
    <row r="852" spans="2:11" ht="12.75">
      <c r="B852" s="640" t="s">
        <v>224</v>
      </c>
      <c r="C852" s="704">
        <f t="shared" si="83"/>
        <v>82599771</v>
      </c>
      <c r="D852" s="706">
        <v>347817</v>
      </c>
      <c r="E852" s="706">
        <v>107294</v>
      </c>
      <c r="F852" s="706">
        <v>165045</v>
      </c>
      <c r="G852" s="706">
        <v>75478</v>
      </c>
      <c r="H852" s="705">
        <v>82251954</v>
      </c>
      <c r="I852" s="706">
        <v>13173978</v>
      </c>
      <c r="J852" s="706">
        <v>27140711</v>
      </c>
      <c r="K852" s="706">
        <v>41937265</v>
      </c>
    </row>
    <row r="853" spans="2:11" ht="12.75">
      <c r="B853" s="640" t="s">
        <v>225</v>
      </c>
      <c r="C853" s="704">
        <f t="shared" si="83"/>
        <v>95899993</v>
      </c>
      <c r="D853" s="706">
        <v>378723</v>
      </c>
      <c r="E853" s="706">
        <v>85883</v>
      </c>
      <c r="F853" s="706">
        <v>183907</v>
      </c>
      <c r="G853" s="706">
        <v>108933</v>
      </c>
      <c r="H853" s="705">
        <v>95521270</v>
      </c>
      <c r="I853" s="706">
        <v>14100167</v>
      </c>
      <c r="J853" s="706">
        <v>30680146</v>
      </c>
      <c r="K853" s="706">
        <v>50740957</v>
      </c>
    </row>
    <row r="854" spans="2:11" ht="12.75">
      <c r="B854" s="640" t="s">
        <v>226</v>
      </c>
      <c r="C854" s="704">
        <f t="shared" si="83"/>
        <v>0</v>
      </c>
      <c r="D854" s="706"/>
      <c r="E854" s="706"/>
      <c r="F854" s="706"/>
      <c r="G854" s="707"/>
      <c r="H854" s="708"/>
      <c r="I854" s="706"/>
      <c r="J854" s="706"/>
      <c r="K854" s="706"/>
    </row>
    <row r="855" spans="2:11" ht="12.75">
      <c r="B855" s="640"/>
      <c r="C855" s="703"/>
      <c r="D855" s="700"/>
      <c r="E855" s="701"/>
      <c r="F855" s="701"/>
      <c r="G855" s="701"/>
      <c r="H855" s="700"/>
      <c r="I855" s="701"/>
      <c r="J855" s="701"/>
      <c r="K855" s="701"/>
    </row>
    <row r="856" spans="2:11" ht="12.75">
      <c r="B856" s="639">
        <v>2022</v>
      </c>
      <c r="C856" s="702">
        <f t="shared" ref="C856:K856" si="84">SUM(C843:C854)</f>
        <v>983895863</v>
      </c>
      <c r="D856" s="702">
        <f t="shared" si="84"/>
        <v>3884186</v>
      </c>
      <c r="E856" s="702">
        <f t="shared" si="84"/>
        <v>1070640</v>
      </c>
      <c r="F856" s="702">
        <f t="shared" si="84"/>
        <v>1689157</v>
      </c>
      <c r="G856" s="702">
        <f t="shared" si="84"/>
        <v>1124389</v>
      </c>
      <c r="H856" s="702">
        <f t="shared" si="84"/>
        <v>980011677</v>
      </c>
      <c r="I856" s="702">
        <f t="shared" si="84"/>
        <v>156828345</v>
      </c>
      <c r="J856" s="702">
        <f t="shared" si="84"/>
        <v>290662941</v>
      </c>
      <c r="K856" s="702">
        <f t="shared" si="84"/>
        <v>532520391</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1"/>
      <c r="C859" s="697"/>
      <c r="D859" s="697"/>
      <c r="E859" s="736"/>
      <c r="F859" s="737" t="s">
        <v>241</v>
      </c>
      <c r="G859" s="737"/>
      <c r="H859" s="737"/>
      <c r="I859" s="737"/>
      <c r="J859" s="738"/>
      <c r="K859" s="739"/>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4">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4">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4">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4">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4">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4">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4">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4">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4">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4">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4">
        <f t="shared" si="95"/>
        <v>657.82867477377033</v>
      </c>
    </row>
    <row r="871" spans="2:11" ht="16.5" thickBot="1">
      <c r="B871" s="403" t="s">
        <v>226</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6"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15" workbookViewId="0">
      <selection activeCell="Q48" sqref="Q4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09" t="s">
        <v>373</v>
      </c>
      <c r="B1" s="1809"/>
      <c r="C1" s="1809"/>
      <c r="D1" s="1809"/>
      <c r="E1" s="1809"/>
      <c r="F1" s="1809"/>
      <c r="G1" s="1809"/>
      <c r="H1" s="1809"/>
      <c r="I1" s="1809"/>
      <c r="J1" s="1809"/>
      <c r="K1" s="1809"/>
      <c r="L1" s="1809"/>
      <c r="M1" s="1809"/>
      <c r="N1" s="1809"/>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v>348</v>
      </c>
      <c r="M22" s="621">
        <v>348.7</v>
      </c>
      <c r="N22" s="622">
        <v>351</v>
      </c>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v>281.3</v>
      </c>
      <c r="M44" s="621">
        <v>283</v>
      </c>
      <c r="N44" s="622">
        <v>281.89999999999998</v>
      </c>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v>292.5</v>
      </c>
      <c r="M65" s="621">
        <v>291.5</v>
      </c>
      <c r="N65" s="622">
        <v>291.7</v>
      </c>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542" zoomScale="75" workbookViewId="0">
      <selection activeCell="AB180" sqref="AB180:AB190"/>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1" t="s">
        <v>469</v>
      </c>
      <c r="B1" s="1811"/>
      <c r="C1" s="1811"/>
      <c r="D1" s="1811"/>
      <c r="E1" s="1811"/>
      <c r="F1" s="1811"/>
      <c r="G1" s="1811"/>
      <c r="H1" s="1811"/>
      <c r="I1" s="1811"/>
      <c r="J1" s="1811"/>
      <c r="K1" s="1811"/>
      <c r="L1" s="1811"/>
      <c r="M1" s="1811"/>
    </row>
    <row r="2" spans="1:29" ht="12.75" hidden="1" customHeight="1">
      <c r="A2" s="1811"/>
      <c r="B2" s="1811"/>
      <c r="C2" s="1811"/>
      <c r="D2" s="1811"/>
      <c r="E2" s="1811"/>
      <c r="F2" s="1811"/>
      <c r="G2" s="1811"/>
      <c r="H2" s="1811"/>
      <c r="I2" s="1811"/>
      <c r="J2" s="1811"/>
      <c r="K2" s="1811"/>
      <c r="L2" s="1811"/>
      <c r="M2" s="1811"/>
    </row>
    <row r="3" spans="1:29" ht="12.75" hidden="1" customHeight="1">
      <c r="A3" s="1811"/>
      <c r="B3" s="1811"/>
      <c r="C3" s="1811"/>
      <c r="D3" s="1811"/>
      <c r="E3" s="1811"/>
      <c r="F3" s="1811"/>
      <c r="G3" s="1811"/>
      <c r="H3" s="1811"/>
      <c r="I3" s="1811"/>
      <c r="J3" s="1811"/>
      <c r="K3" s="1811"/>
      <c r="L3" s="1811"/>
      <c r="M3" s="1811"/>
    </row>
    <row r="4" spans="1:29" ht="20.25">
      <c r="A4" s="815" t="s">
        <v>161</v>
      </c>
      <c r="B4" s="816"/>
      <c r="C4" s="816"/>
      <c r="D4" s="816"/>
    </row>
    <row r="6" spans="1:29" ht="13.5" customHeight="1" thickBot="1">
      <c r="A6" s="7">
        <v>2003</v>
      </c>
      <c r="B6" s="8"/>
      <c r="C6" s="8"/>
      <c r="D6" s="8"/>
      <c r="E6" s="8"/>
      <c r="F6" s="8"/>
      <c r="G6" s="8"/>
      <c r="H6" s="8"/>
      <c r="I6" s="8"/>
      <c r="J6" s="8"/>
      <c r="K6" s="8"/>
      <c r="L6" s="9" t="s">
        <v>162</v>
      </c>
      <c r="M6" s="8"/>
      <c r="N6" s="8"/>
      <c r="O6" s="8"/>
      <c r="P6" s="7">
        <v>2003</v>
      </c>
      <c r="Q6" s="1810" t="s">
        <v>163</v>
      </c>
      <c r="R6" s="1810"/>
      <c r="S6" s="1810"/>
      <c r="T6" s="669"/>
      <c r="U6" s="7">
        <v>2003</v>
      </c>
      <c r="V6" s="1810" t="s">
        <v>164</v>
      </c>
      <c r="W6" s="1812"/>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0" t="s">
        <v>163</v>
      </c>
      <c r="Q15" s="1810"/>
      <c r="R15" s="1810"/>
      <c r="S15" s="1810"/>
      <c r="T15" s="8"/>
      <c r="U15" s="7">
        <v>2004</v>
      </c>
      <c r="V15" s="1810" t="s">
        <v>164</v>
      </c>
      <c r="W15" s="181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0" t="s">
        <v>163</v>
      </c>
      <c r="Q24" s="1810"/>
      <c r="R24" s="1810"/>
      <c r="S24" s="1810"/>
      <c r="T24" s="8"/>
      <c r="U24" s="7">
        <v>2005</v>
      </c>
      <c r="V24" s="1810" t="s">
        <v>164</v>
      </c>
      <c r="W24" s="181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0" t="s">
        <v>163</v>
      </c>
      <c r="Q33" s="1810"/>
      <c r="R33" s="1810"/>
      <c r="S33" s="1810"/>
      <c r="T33" s="8"/>
      <c r="U33" s="7">
        <v>2006</v>
      </c>
      <c r="V33" s="1810" t="s">
        <v>164</v>
      </c>
      <c r="W33" s="181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0" t="s">
        <v>163</v>
      </c>
      <c r="Q42" s="1810"/>
      <c r="R42" s="1810"/>
      <c r="S42" s="1810"/>
      <c r="T42" s="8"/>
      <c r="U42" s="7">
        <v>2007</v>
      </c>
      <c r="V42" s="1810" t="s">
        <v>164</v>
      </c>
      <c r="W42" s="181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0" t="s">
        <v>163</v>
      </c>
      <c r="Q51" s="1810"/>
      <c r="R51" s="1810"/>
      <c r="S51" s="1810"/>
      <c r="T51" s="8"/>
      <c r="U51" s="7">
        <v>2008</v>
      </c>
      <c r="V51" s="1810" t="s">
        <v>164</v>
      </c>
      <c r="W51" s="181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0" t="s">
        <v>163</v>
      </c>
      <c r="Q60" s="1810"/>
      <c r="R60" s="1810"/>
      <c r="S60" s="1810"/>
      <c r="T60" s="8"/>
      <c r="U60" s="7">
        <v>2009</v>
      </c>
      <c r="V60" s="1810" t="s">
        <v>164</v>
      </c>
      <c r="W60" s="181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0" t="s">
        <v>163</v>
      </c>
      <c r="Q69" s="1810"/>
      <c r="R69" s="1810"/>
      <c r="S69" s="1810"/>
      <c r="T69" s="8"/>
      <c r="U69" s="7">
        <v>2010</v>
      </c>
      <c r="V69" s="1810" t="s">
        <v>164</v>
      </c>
      <c r="W69" s="181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0" t="s">
        <v>163</v>
      </c>
      <c r="Q78" s="1810"/>
      <c r="R78" s="1810"/>
      <c r="S78" s="1810"/>
      <c r="T78" s="8"/>
      <c r="U78" s="7">
        <v>2011</v>
      </c>
      <c r="V78" s="1810" t="s">
        <v>164</v>
      </c>
      <c r="W78" s="181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0" t="s">
        <v>163</v>
      </c>
      <c r="Q87" s="1810"/>
      <c r="R87" s="1810"/>
      <c r="S87" s="1810"/>
      <c r="T87" s="8"/>
      <c r="U87" s="7">
        <v>2012</v>
      </c>
      <c r="V87" s="1810" t="s">
        <v>164</v>
      </c>
      <c r="W87" s="181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0" t="s">
        <v>163</v>
      </c>
      <c r="Q96" s="1810"/>
      <c r="R96" s="1810"/>
      <c r="S96" s="1810"/>
      <c r="T96" s="8"/>
      <c r="U96" s="7">
        <v>2013</v>
      </c>
      <c r="V96" s="1810" t="s">
        <v>164</v>
      </c>
      <c r="W96" s="181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0" t="s">
        <v>163</v>
      </c>
      <c r="Q105" s="1810"/>
      <c r="R105" s="1810"/>
      <c r="S105" s="1810"/>
      <c r="T105" s="8"/>
      <c r="U105" s="7">
        <v>2014</v>
      </c>
      <c r="V105" s="1810" t="s">
        <v>164</v>
      </c>
      <c r="W105" s="181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0" t="s">
        <v>163</v>
      </c>
      <c r="Q115" s="1810"/>
      <c r="R115" s="1810"/>
      <c r="S115" s="1810"/>
      <c r="T115" s="8"/>
      <c r="U115" s="7">
        <v>2015</v>
      </c>
      <c r="V115" s="1810" t="s">
        <v>164</v>
      </c>
      <c r="W115" s="181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0" t="s">
        <v>163</v>
      </c>
      <c r="Q125" s="1810"/>
      <c r="R125" s="1810"/>
      <c r="S125" s="1810"/>
      <c r="T125" s="8"/>
      <c r="U125" s="7">
        <v>2016</v>
      </c>
      <c r="V125" s="1810" t="s">
        <v>164</v>
      </c>
      <c r="W125" s="181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0" t="s">
        <v>163</v>
      </c>
      <c r="Q135" s="1810"/>
      <c r="R135" s="1810"/>
      <c r="S135" s="1810"/>
      <c r="T135" s="8"/>
      <c r="U135" s="7">
        <v>2017</v>
      </c>
      <c r="V135" s="1810" t="s">
        <v>164</v>
      </c>
      <c r="W135" s="181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10" t="s">
        <v>163</v>
      </c>
      <c r="Q145" s="1810"/>
      <c r="R145" s="1810"/>
      <c r="S145" s="1810"/>
      <c r="T145" s="8"/>
      <c r="U145" s="7">
        <v>2018</v>
      </c>
      <c r="V145" s="1810" t="s">
        <v>164</v>
      </c>
      <c r="W145" s="1810"/>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0" t="s">
        <v>163</v>
      </c>
      <c r="Q155" s="1810"/>
      <c r="R155" s="1810"/>
      <c r="S155" s="1810"/>
      <c r="T155" s="8"/>
      <c r="U155" s="7">
        <v>2019</v>
      </c>
      <c r="V155" s="1810" t="s">
        <v>164</v>
      </c>
      <c r="W155" s="181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0" t="s">
        <v>163</v>
      </c>
      <c r="Q165" s="1810"/>
      <c r="R165" s="1810"/>
      <c r="S165" s="1810"/>
      <c r="T165" s="8"/>
      <c r="U165" s="7">
        <v>2020</v>
      </c>
      <c r="V165" s="1810" t="s">
        <v>164</v>
      </c>
      <c r="W165" s="1810"/>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9">
        <v>12293.668</v>
      </c>
      <c r="C167" s="679">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0">
        <v>12953.451999999999</v>
      </c>
      <c r="C169" s="680">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0">
        <v>12820.403</v>
      </c>
      <c r="C170" s="680">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0"/>
      <c r="C171" s="681"/>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0">
        <v>10382.365</v>
      </c>
      <c r="C172" s="680">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2">
        <v>13188.183000000001</v>
      </c>
      <c r="C173" s="682">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0" t="s">
        <v>163</v>
      </c>
      <c r="Q175" s="1810"/>
      <c r="R175" s="1810"/>
      <c r="S175" s="1810"/>
      <c r="T175" s="8"/>
      <c r="U175" s="7">
        <v>2021</v>
      </c>
      <c r="V175" s="1810" t="s">
        <v>164</v>
      </c>
      <c r="W175" s="181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9">
        <v>13099.017951399237</v>
      </c>
      <c r="C177" s="679">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0">
        <v>14233.837381686944</v>
      </c>
      <c r="C179" s="680">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0">
        <v>14226.385547626593</v>
      </c>
      <c r="C180" s="680">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0"/>
      <c r="C181" s="681"/>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0">
        <v>10785.338573682167</v>
      </c>
      <c r="C182" s="680">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2">
        <v>13610.506172235782</v>
      </c>
      <c r="C183" s="682">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4"/>
      <c r="B184" s="805"/>
      <c r="C184" s="805"/>
      <c r="D184" s="806"/>
      <c r="E184" s="806"/>
      <c r="F184" s="806"/>
      <c r="G184" s="806"/>
      <c r="H184" s="806"/>
      <c r="I184" s="806"/>
      <c r="J184" s="806"/>
      <c r="K184" s="806"/>
      <c r="L184" s="806"/>
      <c r="M184" s="806"/>
      <c r="N184" s="807"/>
      <c r="O184" s="804"/>
      <c r="P184" s="806"/>
      <c r="Q184" s="806"/>
      <c r="R184" s="806"/>
      <c r="S184" s="806"/>
      <c r="T184" s="808"/>
      <c r="U184" s="804"/>
      <c r="V184" s="804"/>
      <c r="W184" s="806"/>
      <c r="X184" s="808"/>
      <c r="Y184" s="804"/>
      <c r="Z184" s="806"/>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0" t="s">
        <v>163</v>
      </c>
      <c r="Q185" s="1810"/>
      <c r="R185" s="1810"/>
      <c r="S185" s="1810"/>
      <c r="T185" s="8"/>
      <c r="U185" s="7">
        <v>2022</v>
      </c>
      <c r="V185" s="1810" t="s">
        <v>164</v>
      </c>
      <c r="W185" s="181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9">
        <v>18584.854388058142</v>
      </c>
      <c r="C187" s="679">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80">
        <v>20010.993899012225</v>
      </c>
      <c r="C189" s="680">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80">
        <v>19889.952702294664</v>
      </c>
      <c r="C190" s="680">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80">
        <v>20454.892849816846</v>
      </c>
      <c r="C191" s="681">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80">
        <v>16087.763628046439</v>
      </c>
      <c r="C192" s="680">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2">
        <v>19149.031229228254</v>
      </c>
      <c r="C193" s="682">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4"/>
      <c r="B194" s="805"/>
      <c r="C194" s="805"/>
      <c r="D194" s="806"/>
      <c r="E194" s="806"/>
      <c r="F194" s="806"/>
      <c r="G194" s="806"/>
      <c r="H194" s="806"/>
      <c r="I194" s="806"/>
      <c r="J194" s="806"/>
      <c r="K194" s="806"/>
      <c r="L194" s="806"/>
      <c r="M194" s="806"/>
      <c r="N194" s="807"/>
      <c r="O194" s="804"/>
      <c r="P194" s="806"/>
      <c r="Q194" s="806"/>
      <c r="R194" s="806"/>
      <c r="S194" s="806"/>
      <c r="T194" s="808"/>
      <c r="U194" s="804"/>
      <c r="V194" s="804"/>
      <c r="W194" s="806"/>
      <c r="X194" s="808"/>
      <c r="Y194" s="804"/>
      <c r="Z194" s="806"/>
      <c r="AA194"/>
      <c r="AB194"/>
      <c r="AC194"/>
      <c r="AD194"/>
      <c r="AE194" s="3"/>
      <c r="AF194" s="3"/>
      <c r="AG194" s="3"/>
      <c r="AH194" s="3"/>
    </row>
    <row r="195" spans="1:34" ht="22.5">
      <c r="A195" s="817" t="s">
        <v>192</v>
      </c>
      <c r="B195" s="816"/>
      <c r="C195" s="816"/>
      <c r="D195" s="816"/>
      <c r="E195" s="808"/>
      <c r="F195" s="808"/>
      <c r="G195" s="808"/>
      <c r="H195" s="808"/>
      <c r="I195" s="808"/>
      <c r="J195" s="808"/>
      <c r="K195" s="808"/>
      <c r="L195" s="808"/>
      <c r="M195" s="808"/>
      <c r="N195" s="807"/>
      <c r="O195" s="807"/>
      <c r="P195" s="804"/>
      <c r="Q195" s="806"/>
      <c r="R195" s="806"/>
      <c r="S195" s="806"/>
      <c r="T195" s="806"/>
      <c r="U195" s="806"/>
      <c r="V195" s="806"/>
      <c r="W195" s="806"/>
      <c r="X195" s="806"/>
      <c r="Y195" s="818"/>
      <c r="Z195" s="807"/>
      <c r="AA195"/>
      <c r="AB195"/>
      <c r="AC195"/>
      <c r="AD195" s="3"/>
      <c r="AE195" s="3"/>
      <c r="AF195" s="3"/>
      <c r="AG195" s="3"/>
      <c r="AH195" s="3"/>
    </row>
    <row r="196" spans="1:34" ht="15">
      <c r="A196" s="808"/>
      <c r="B196" s="808"/>
      <c r="C196" s="808"/>
      <c r="D196" s="808"/>
      <c r="E196" s="808"/>
      <c r="F196" s="808"/>
      <c r="G196" s="808"/>
      <c r="H196" s="808"/>
      <c r="I196" s="808"/>
      <c r="J196" s="808"/>
      <c r="K196" s="808"/>
      <c r="L196" s="808"/>
      <c r="M196" s="808"/>
      <c r="N196" s="807"/>
      <c r="O196" s="807"/>
      <c r="P196" s="807"/>
      <c r="Q196" s="807"/>
      <c r="R196" s="819" t="s">
        <v>193</v>
      </c>
      <c r="S196" s="807"/>
      <c r="T196" s="807"/>
      <c r="U196" s="807"/>
      <c r="V196" s="807"/>
      <c r="W196" s="819" t="s">
        <v>193</v>
      </c>
      <c r="X196" s="807"/>
      <c r="Y196" s="807"/>
      <c r="Z196" s="819"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8"/>
      <c r="B205" s="808"/>
      <c r="C205" s="808"/>
      <c r="D205" s="808"/>
      <c r="E205" s="808"/>
      <c r="F205" s="808"/>
      <c r="G205" s="808"/>
      <c r="H205" s="808"/>
      <c r="I205" s="808"/>
      <c r="J205" s="808"/>
      <c r="K205" s="808"/>
      <c r="L205" s="808"/>
      <c r="M205" s="808"/>
      <c r="N205" s="807"/>
      <c r="O205" s="808"/>
      <c r="P205" s="808"/>
      <c r="Q205" s="808"/>
      <c r="R205" s="808"/>
      <c r="S205" s="808"/>
      <c r="T205" s="808"/>
      <c r="U205" s="808"/>
      <c r="V205" s="808"/>
      <c r="W205" s="808"/>
      <c r="X205" s="808"/>
      <c r="Y205" s="808"/>
      <c r="Z205" s="808"/>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20.62596886854822</v>
      </c>
      <c r="O376" s="152" t="s">
        <v>185</v>
      </c>
      <c r="P376" s="186">
        <f t="shared" ref="P376:S382" si="173">(P187/1000)/1.02</f>
        <v>19.180822121218831</v>
      </c>
      <c r="Q376" s="187">
        <f t="shared" si="173"/>
        <v>21.746458906698994</v>
      </c>
      <c r="R376" s="187">
        <f t="shared" si="173"/>
        <v>21.147372832018149</v>
      </c>
      <c r="S376" s="187">
        <f t="shared" si="173"/>
        <v>20.964579760492743</v>
      </c>
      <c r="T376" s="127"/>
      <c r="U376" s="152" t="s">
        <v>185</v>
      </c>
      <c r="V376" s="186">
        <f t="shared" ref="V376:W382" si="174">(V187/1000)/1.02</f>
        <v>20.442196477921286</v>
      </c>
      <c r="W376" s="186">
        <f t="shared" si="174"/>
        <v>21.054956729390796</v>
      </c>
      <c r="X376" s="127"/>
      <c r="Y376" s="152" t="s">
        <v>185</v>
      </c>
      <c r="Z376" s="189">
        <f t="shared" ref="Z376:Z382" si="175">(Z187/1000)/1.02</f>
        <v>20.732297154797592</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20.031830204771168</v>
      </c>
      <c r="O377" s="193" t="s">
        <v>190</v>
      </c>
      <c r="P377" s="186">
        <f t="shared" si="173"/>
        <v>19.792482556323048</v>
      </c>
      <c r="Q377" s="187">
        <f t="shared" si="173"/>
        <v>21.507448772503093</v>
      </c>
      <c r="R377" s="187">
        <f t="shared" si="173"/>
        <v>20.754324313026736</v>
      </c>
      <c r="S377" s="187">
        <f t="shared" si="173"/>
        <v>20.860463819388553</v>
      </c>
      <c r="T377" s="127"/>
      <c r="U377" s="194" t="s">
        <v>190</v>
      </c>
      <c r="V377" s="186">
        <f t="shared" si="174"/>
        <v>20.640995991864074</v>
      </c>
      <c r="W377" s="186">
        <f t="shared" si="174"/>
        <v>20.809182420945252</v>
      </c>
      <c r="X377" s="127"/>
      <c r="Y377" s="194" t="s">
        <v>190</v>
      </c>
      <c r="Z377" s="189">
        <f t="shared" si="175"/>
        <v>20.717470874699291</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21.886541947116712</v>
      </c>
      <c r="O378" s="200" t="s">
        <v>186</v>
      </c>
      <c r="P378" s="186">
        <f t="shared" si="173"/>
        <v>20.348662516255178</v>
      </c>
      <c r="Q378" s="187">
        <f t="shared" si="173"/>
        <v>22.543176304725666</v>
      </c>
      <c r="R378" s="187">
        <f t="shared" si="173"/>
        <v>22.024300503676091</v>
      </c>
      <c r="S378" s="187">
        <f t="shared" si="173"/>
        <v>22.056495289862955</v>
      </c>
      <c r="T378" s="127"/>
      <c r="U378" s="201" t="s">
        <v>186</v>
      </c>
      <c r="V378" s="186">
        <f t="shared" si="174"/>
        <v>21.419344979623492</v>
      </c>
      <c r="W378" s="186">
        <f t="shared" si="174"/>
        <v>22.040288321197131</v>
      </c>
      <c r="X378" s="127"/>
      <c r="Y378" s="201" t="s">
        <v>186</v>
      </c>
      <c r="Z378" s="189">
        <f t="shared" si="175"/>
        <v>21.696565146519635</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21.720950281294389</v>
      </c>
      <c r="O379" s="200" t="s">
        <v>187</v>
      </c>
      <c r="P379" s="186">
        <f t="shared" si="173"/>
        <v>20.146092040553047</v>
      </c>
      <c r="Q379" s="187">
        <f t="shared" si="173"/>
        <v>22.436049064904971</v>
      </c>
      <c r="R379" s="187">
        <f t="shared" si="173"/>
        <v>21.949846513649565</v>
      </c>
      <c r="S379" s="187">
        <f t="shared" si="173"/>
        <v>21.920768113655051</v>
      </c>
      <c r="T379" s="127"/>
      <c r="U379" s="201" t="s">
        <v>187</v>
      </c>
      <c r="V379" s="186">
        <f t="shared" si="174"/>
        <v>21.266351942793815</v>
      </c>
      <c r="W379" s="186">
        <f t="shared" si="174"/>
        <v>21.934822486630438</v>
      </c>
      <c r="X379" s="127"/>
      <c r="Y379" s="201" t="s">
        <v>187</v>
      </c>
      <c r="Z379" s="189">
        <f t="shared" si="175"/>
        <v>21.579532932551359</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22.450215224771853</v>
      </c>
      <c r="O380" s="200" t="s">
        <v>188</v>
      </c>
      <c r="P380" s="186">
        <f t="shared" si="173"/>
        <v>20.363359493797521</v>
      </c>
      <c r="Q380" s="187">
        <f t="shared" si="173"/>
        <v>22.405880495912559</v>
      </c>
      <c r="R380" s="187">
        <f t="shared" si="173"/>
        <v>21.839144175656717</v>
      </c>
      <c r="S380" s="187">
        <f t="shared" si="173"/>
        <v>22.556317852586378</v>
      </c>
      <c r="T380" s="127"/>
      <c r="U380" s="201" t="s">
        <v>188</v>
      </c>
      <c r="V380" s="186">
        <f t="shared" si="174"/>
        <v>21.356339964594724</v>
      </c>
      <c r="W380" s="186">
        <f t="shared" si="174"/>
        <v>22.277252677267928</v>
      </c>
      <c r="X380" s="127"/>
      <c r="Y380" s="201" t="s">
        <v>188</v>
      </c>
      <c r="Z380" s="189">
        <f t="shared" si="175"/>
        <v>21.898345491570858</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18.114291394460729</v>
      </c>
      <c r="O381" s="200" t="s">
        <v>71</v>
      </c>
      <c r="P381" s="186">
        <f t="shared" si="173"/>
        <v>17.088462208006245</v>
      </c>
      <c r="Q381" s="187">
        <f t="shared" si="173"/>
        <v>20.153013462009724</v>
      </c>
      <c r="R381" s="187">
        <f t="shared" si="173"/>
        <v>19.454622692944774</v>
      </c>
      <c r="S381" s="187">
        <f t="shared" si="173"/>
        <v>18.909466581093529</v>
      </c>
      <c r="T381" s="127"/>
      <c r="U381" s="201" t="s">
        <v>71</v>
      </c>
      <c r="V381" s="186">
        <f t="shared" si="174"/>
        <v>18.548977725673332</v>
      </c>
      <c r="W381" s="186">
        <f t="shared" si="174"/>
        <v>19.174466034096085</v>
      </c>
      <c r="X381" s="127"/>
      <c r="Y381" s="201" t="s">
        <v>71</v>
      </c>
      <c r="Z381" s="189">
        <f t="shared" si="175"/>
        <v>18.867121756771375</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22.021844098213204</v>
      </c>
      <c r="O382" s="207" t="s">
        <v>189</v>
      </c>
      <c r="P382" s="186">
        <f t="shared" si="173"/>
        <v>19.538640017443665</v>
      </c>
      <c r="Q382" s="187">
        <f t="shared" si="173"/>
        <v>22.077846861170972</v>
      </c>
      <c r="R382" s="187">
        <f t="shared" si="173"/>
        <v>21.958567097554941</v>
      </c>
      <c r="S382" s="187">
        <f t="shared" si="173"/>
        <v>22.074350350231551</v>
      </c>
      <c r="T382" s="127"/>
      <c r="U382" s="208" t="s">
        <v>189</v>
      </c>
      <c r="V382" s="186">
        <f t="shared" si="174"/>
        <v>20.860472860536962</v>
      </c>
      <c r="W382" s="186">
        <f t="shared" si="174"/>
        <v>22.016771542205657</v>
      </c>
      <c r="X382" s="127"/>
      <c r="Y382" s="208" t="s">
        <v>189</v>
      </c>
      <c r="Z382" s="189">
        <f t="shared" si="175"/>
        <v>21.406064266444936</v>
      </c>
      <c r="AB382" s="3"/>
      <c r="AC382" s="3"/>
      <c r="AD382" s="3"/>
      <c r="AE382" s="3"/>
      <c r="AF382" s="3"/>
    </row>
    <row r="383" spans="1:32">
      <c r="AB383" s="3"/>
      <c r="AC383" s="3"/>
      <c r="AD383" s="3"/>
      <c r="AE383" s="3"/>
      <c r="AF383" s="3"/>
    </row>
    <row r="384" spans="1:32">
      <c r="AB384" s="3"/>
      <c r="AC384" s="3"/>
      <c r="AD384" s="3"/>
      <c r="AE384" s="3"/>
      <c r="AF384" s="3"/>
    </row>
    <row r="385" spans="1:32" ht="22.5">
      <c r="A385" s="817" t="s">
        <v>194</v>
      </c>
      <c r="B385" s="816"/>
      <c r="C385" s="816"/>
      <c r="D385" s="816"/>
      <c r="E385" s="816"/>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2"/>
      <c r="B395" s="812"/>
      <c r="C395" s="812"/>
      <c r="D395" s="812"/>
      <c r="E395" s="812"/>
      <c r="F395" s="812"/>
      <c r="G395" s="812"/>
      <c r="H395" s="812"/>
      <c r="I395" s="812"/>
      <c r="J395" s="812"/>
      <c r="K395" s="812"/>
      <c r="L395" s="812"/>
      <c r="M395" s="812"/>
      <c r="N395" s="808"/>
      <c r="O395" s="808"/>
      <c r="P395" s="813"/>
      <c r="Q395" s="813"/>
      <c r="R395" s="813"/>
      <c r="S395" s="813"/>
      <c r="T395" s="813"/>
      <c r="U395" s="813"/>
      <c r="V395" s="813"/>
      <c r="W395" s="813"/>
      <c r="X395" s="813"/>
      <c r="Y395" s="813"/>
      <c r="Z395" s="813"/>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8"/>
      <c r="B404" s="808"/>
      <c r="C404" s="808"/>
      <c r="D404" s="808"/>
      <c r="E404" s="808"/>
      <c r="F404" s="808"/>
      <c r="G404" s="808"/>
      <c r="H404" s="808"/>
      <c r="I404" s="808"/>
      <c r="J404" s="808"/>
      <c r="K404" s="808"/>
      <c r="L404" s="808"/>
      <c r="M404" s="808"/>
      <c r="N404" s="808"/>
      <c r="O404" s="808"/>
      <c r="P404" s="804"/>
      <c r="Q404" s="806"/>
      <c r="R404" s="806"/>
      <c r="S404" s="806"/>
      <c r="T404" s="806"/>
      <c r="U404" s="806"/>
      <c r="V404" s="806"/>
      <c r="W404" s="806"/>
      <c r="X404" s="806"/>
      <c r="Y404" s="806"/>
      <c r="Z404" s="813"/>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8"/>
      <c r="B413" s="808"/>
      <c r="C413" s="808"/>
      <c r="D413" s="808"/>
      <c r="E413" s="808"/>
      <c r="F413" s="808"/>
      <c r="G413" s="808"/>
      <c r="H413" s="808"/>
      <c r="I413" s="808"/>
      <c r="J413" s="808"/>
      <c r="K413" s="808"/>
      <c r="L413" s="808"/>
      <c r="M413" s="808"/>
      <c r="N413" s="808"/>
      <c r="O413" s="814"/>
      <c r="P413" s="804"/>
      <c r="Q413" s="806"/>
      <c r="R413" s="806"/>
      <c r="S413" s="806"/>
      <c r="T413" s="806"/>
      <c r="U413" s="806"/>
      <c r="V413" s="806"/>
      <c r="W413" s="806"/>
      <c r="X413" s="806"/>
      <c r="Y413" s="806"/>
      <c r="Z413" s="813"/>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8"/>
      <c r="B422" s="808"/>
      <c r="C422" s="808"/>
      <c r="D422" s="808"/>
      <c r="E422" s="808"/>
      <c r="F422" s="808"/>
      <c r="G422" s="808"/>
      <c r="H422" s="808"/>
      <c r="I422" s="808"/>
      <c r="J422" s="808"/>
      <c r="K422" s="808"/>
      <c r="L422" s="808"/>
      <c r="M422" s="808"/>
      <c r="N422" s="808"/>
      <c r="O422" s="808"/>
      <c r="P422" s="808"/>
      <c r="Q422" s="808"/>
      <c r="R422" s="808"/>
      <c r="S422" s="808"/>
      <c r="T422" s="808"/>
      <c r="U422" s="808"/>
      <c r="V422" s="808"/>
      <c r="W422" s="808"/>
      <c r="X422" s="808"/>
      <c r="Y422" s="808"/>
      <c r="Z422" s="808"/>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10.684251873907979</v>
      </c>
      <c r="N559" s="216"/>
      <c r="O559" s="255" t="s">
        <v>185</v>
      </c>
      <c r="P559" s="231">
        <f>P376*0.518</f>
        <v>9.9356658587913547</v>
      </c>
      <c r="Q559" s="231">
        <f>Q376*0.518</f>
        <v>11.264665713670079</v>
      </c>
      <c r="R559" s="231">
        <f>R376*0.518</f>
        <v>10.954339126985401</v>
      </c>
      <c r="S559" s="231">
        <f>S376*0.518</f>
        <v>10.859652315935241</v>
      </c>
      <c r="T559" s="216"/>
      <c r="U559" s="255" t="s">
        <v>185</v>
      </c>
      <c r="V559" s="231">
        <f>V376*0.518</f>
        <v>10.589057775563226</v>
      </c>
      <c r="W559" s="231">
        <f>W376*0.518</f>
        <v>10.906467585824432</v>
      </c>
      <c r="X559" s="216"/>
      <c r="Y559" s="255" t="s">
        <v>185</v>
      </c>
      <c r="Z559" s="231">
        <f>Z376*0.518</f>
        <v>10.739329926185153</v>
      </c>
    </row>
    <row r="560" spans="1:26">
      <c r="A560" s="256" t="s">
        <v>190</v>
      </c>
      <c r="B560" s="257">
        <f>B377*0.539</f>
        <v>10.252197100007869</v>
      </c>
      <c r="C560" s="257">
        <f t="shared" ref="C560:M560" si="276">C377*0.539</f>
        <v>9.9176645106776906</v>
      </c>
      <c r="D560" s="809">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10.79715648037166</v>
      </c>
      <c r="N560" s="216"/>
      <c r="O560" s="259" t="s">
        <v>190</v>
      </c>
      <c r="P560" s="237">
        <f>P377*0.539</f>
        <v>10.668148097858124</v>
      </c>
      <c r="Q560" s="237">
        <f>Q377*0.539</f>
        <v>11.592514888379167</v>
      </c>
      <c r="R560" s="237">
        <f>R377*0.539</f>
        <v>11.186580804721411</v>
      </c>
      <c r="S560" s="237">
        <f>S377*0.539</f>
        <v>11.243789998650431</v>
      </c>
      <c r="T560" s="216"/>
      <c r="U560" s="259" t="s">
        <v>190</v>
      </c>
      <c r="V560" s="237">
        <f>V377*0.539</f>
        <v>11.125496839614737</v>
      </c>
      <c r="W560" s="237">
        <f>W377*0.539</f>
        <v>11.216149324889491</v>
      </c>
      <c r="X560" s="216"/>
      <c r="Y560" s="256" t="s">
        <v>190</v>
      </c>
      <c r="Z560" s="237">
        <f>Z377*0.539</f>
        <v>11.166716801462918</v>
      </c>
    </row>
    <row r="561" spans="1:26">
      <c r="A561" s="233" t="s">
        <v>186</v>
      </c>
      <c r="B561" s="234">
        <f>B378*0.533</f>
        <v>10.456725243307369</v>
      </c>
      <c r="C561" s="234">
        <f t="shared" ref="C561:M561" si="277">C378*0.533</f>
        <v>10.52458735428189</v>
      </c>
      <c r="D561" s="810">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11.665526857813209</v>
      </c>
      <c r="N561" s="216"/>
      <c r="O561" s="233" t="s">
        <v>186</v>
      </c>
      <c r="P561" s="234">
        <f t="shared" ref="P561:S562" si="278">P378*0.533</f>
        <v>10.84583712116401</v>
      </c>
      <c r="Q561" s="234">
        <f t="shared" si="278"/>
        <v>12.015512970418781</v>
      </c>
      <c r="R561" s="234">
        <f t="shared" si="278"/>
        <v>11.738952168459358</v>
      </c>
      <c r="S561" s="234">
        <f t="shared" si="278"/>
        <v>11.756111989496956</v>
      </c>
      <c r="T561" s="216"/>
      <c r="U561" s="233" t="s">
        <v>186</v>
      </c>
      <c r="V561" s="234">
        <f>V378*0.533</f>
        <v>11.416510874139322</v>
      </c>
      <c r="W561" s="234">
        <f>W378*0.533</f>
        <v>11.747473675198071</v>
      </c>
      <c r="X561" s="216"/>
      <c r="Y561" s="233" t="s">
        <v>186</v>
      </c>
      <c r="Z561" s="234">
        <f>Z378*0.533</f>
        <v>11.564269223094966</v>
      </c>
    </row>
    <row r="562" spans="1:26">
      <c r="A562" s="233" t="s">
        <v>187</v>
      </c>
      <c r="B562" s="234">
        <f>B379*0.533</f>
        <v>10.393475284630448</v>
      </c>
      <c r="C562" s="234">
        <f t="shared" ref="C562:M562" si="279">C379*0.533</f>
        <v>10.470450674713996</v>
      </c>
      <c r="D562" s="810">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11.577266499929911</v>
      </c>
      <c r="N562" s="216"/>
      <c r="O562" s="233" t="s">
        <v>187</v>
      </c>
      <c r="P562" s="234">
        <f t="shared" si="278"/>
        <v>10.737867057614775</v>
      </c>
      <c r="Q562" s="234">
        <f t="shared" si="278"/>
        <v>11.958414151594351</v>
      </c>
      <c r="R562" s="234">
        <f t="shared" si="278"/>
        <v>11.699268191775218</v>
      </c>
      <c r="S562" s="234">
        <f t="shared" si="278"/>
        <v>11.683769404578143</v>
      </c>
      <c r="T562" s="216"/>
      <c r="U562" s="233" t="s">
        <v>187</v>
      </c>
      <c r="V562" s="234">
        <f>V379*0.533</f>
        <v>11.334965585509105</v>
      </c>
      <c r="W562" s="234">
        <f>W379*0.533</f>
        <v>11.691260385374024</v>
      </c>
      <c r="X562" s="216"/>
      <c r="Y562" s="233" t="s">
        <v>187</v>
      </c>
      <c r="Z562" s="234">
        <f>Z379*0.533</f>
        <v>11.501891053049874</v>
      </c>
    </row>
    <row r="563" spans="1:26">
      <c r="A563" s="233" t="s">
        <v>188</v>
      </c>
      <c r="B563" s="234">
        <f>B380*0.533</f>
        <v>10.688684204855274</v>
      </c>
      <c r="C563" s="234">
        <f t="shared" ref="C563:K563" si="280">C380*0.521</f>
        <v>10.501578320915952</v>
      </c>
      <c r="D563" s="810">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11.696562132106136</v>
      </c>
      <c r="N563" s="216"/>
      <c r="O563" s="233" t="s">
        <v>188</v>
      </c>
      <c r="P563" s="234">
        <f>P380*0.521</f>
        <v>10.609310296268509</v>
      </c>
      <c r="Q563" s="234">
        <f>Q380*0.521</f>
        <v>11.673463738370444</v>
      </c>
      <c r="R563" s="234">
        <f>R380*0.521</f>
        <v>11.37819411551715</v>
      </c>
      <c r="S563" s="234">
        <f>S380*0.521</f>
        <v>11.751841601197503</v>
      </c>
      <c r="T563" s="216"/>
      <c r="U563" s="233" t="s">
        <v>188</v>
      </c>
      <c r="V563" s="234">
        <f>V380*0.521</f>
        <v>11.126653121553852</v>
      </c>
      <c r="W563" s="234">
        <f>W380*0.521</f>
        <v>11.606448644856592</v>
      </c>
      <c r="X563" s="216"/>
      <c r="Y563" s="233" t="s">
        <v>188</v>
      </c>
      <c r="Z563" s="234">
        <f>Z380*0.521</f>
        <v>11.409038001108417</v>
      </c>
    </row>
    <row r="564" spans="1:26">
      <c r="A564" s="233" t="s">
        <v>71</v>
      </c>
      <c r="B564" s="234">
        <f>B381*0.521</f>
        <v>8.2173773041296023</v>
      </c>
      <c r="C564" s="234">
        <f t="shared" ref="C564:K564" si="281">C381*0.487</f>
        <v>8.1185815960576662</v>
      </c>
      <c r="D564" s="810">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8.8216599091023742</v>
      </c>
      <c r="N564" s="216"/>
      <c r="O564" s="233" t="s">
        <v>71</v>
      </c>
      <c r="P564" s="234">
        <f>P381*0.487</f>
        <v>8.3220810952990405</v>
      </c>
      <c r="Q564" s="234">
        <f>Q381*0.487</f>
        <v>9.8145175559987354</v>
      </c>
      <c r="R564" s="234">
        <f>R381*0.487</f>
        <v>9.4744012514641049</v>
      </c>
      <c r="S564" s="234">
        <f>S381*0.487</f>
        <v>9.2089102249925485</v>
      </c>
      <c r="T564" s="216"/>
      <c r="U564" s="233" t="s">
        <v>71</v>
      </c>
      <c r="V564" s="234">
        <f>V381*0.487</f>
        <v>9.0333521524029123</v>
      </c>
      <c r="W564" s="234">
        <f>W381*0.487</f>
        <v>9.3379649586047933</v>
      </c>
      <c r="X564" s="216"/>
      <c r="Y564" s="233" t="s">
        <v>71</v>
      </c>
      <c r="Z564" s="234">
        <f>Z381*0.487</f>
        <v>9.1882882955476592</v>
      </c>
    </row>
    <row r="565" spans="1:26" ht="13.5" thickBot="1">
      <c r="A565" s="241" t="s">
        <v>189</v>
      </c>
      <c r="B565" s="242">
        <f>B382*0.487</f>
        <v>9.1427237339550587</v>
      </c>
      <c r="C565" s="242">
        <f t="shared" ref="C565:K565" si="282">C382*0.518</f>
        <v>9.8760139880975828</v>
      </c>
      <c r="D565" s="811">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11.407315242874441</v>
      </c>
      <c r="N565" s="216"/>
      <c r="O565" s="241" t="s">
        <v>189</v>
      </c>
      <c r="P565" s="242">
        <f>P382*0.518</f>
        <v>10.121015529035819</v>
      </c>
      <c r="Q565" s="242">
        <f>Q382*0.518</f>
        <v>11.436324674086563</v>
      </c>
      <c r="R565" s="242">
        <f>R382*0.518</f>
        <v>11.37453775653346</v>
      </c>
      <c r="S565" s="242">
        <f>S382*0.518</f>
        <v>11.434513481419945</v>
      </c>
      <c r="T565" s="216"/>
      <c r="U565" s="241" t="s">
        <v>189</v>
      </c>
      <c r="V565" s="242">
        <f>V382*0.518</f>
        <v>10.805724941758147</v>
      </c>
      <c r="W565" s="242">
        <f>W382*0.518</f>
        <v>11.40468765886253</v>
      </c>
      <c r="X565" s="216"/>
      <c r="Y565" s="241" t="s">
        <v>189</v>
      </c>
      <c r="Z565" s="242">
        <f>Z382*0.518</f>
        <v>11.088341290018477</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topLeftCell="A34" workbookViewId="0">
      <selection activeCell="N39" sqref="N39:N40"/>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09" t="s">
        <v>355</v>
      </c>
      <c r="B4" s="1809"/>
      <c r="C4" s="1809"/>
      <c r="D4" s="1809"/>
      <c r="E4" s="1809"/>
      <c r="F4" s="1809"/>
      <c r="G4" s="1809"/>
      <c r="H4" s="1809"/>
      <c r="I4" s="1809"/>
      <c r="J4" s="1809"/>
      <c r="K4" s="1809"/>
      <c r="L4" s="1809"/>
      <c r="M4" s="1809"/>
      <c r="N4" s="1809"/>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3" t="s">
        <v>302</v>
      </c>
      <c r="B9" s="800">
        <v>10065.14920330695</v>
      </c>
      <c r="C9" s="715">
        <v>10080.396827870052</v>
      </c>
      <c r="D9" s="715">
        <v>10168.392423032492</v>
      </c>
      <c r="E9" s="715">
        <v>10383.660897394942</v>
      </c>
      <c r="F9" s="715">
        <v>10601.02602540495</v>
      </c>
      <c r="G9" s="715">
        <v>10681.538024962125</v>
      </c>
      <c r="H9" s="715">
        <v>10293.315596828763</v>
      </c>
      <c r="I9" s="715">
        <v>10595.183348072431</v>
      </c>
      <c r="J9" s="715">
        <v>10984.585741483217</v>
      </c>
      <c r="K9" s="715">
        <v>10966.946248088372</v>
      </c>
      <c r="L9" s="715">
        <v>11097.939953548594</v>
      </c>
      <c r="M9" s="716">
        <v>11146.365363995808</v>
      </c>
    </row>
    <row r="10" spans="1:16" ht="15.75">
      <c r="A10" s="653" t="s">
        <v>303</v>
      </c>
      <c r="B10" s="801">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1">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1">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1">
        <v>10398</v>
      </c>
      <c r="C13" s="672">
        <v>10453.127</v>
      </c>
      <c r="D13" s="672">
        <v>10670.55</v>
      </c>
      <c r="E13" s="672">
        <v>10847</v>
      </c>
      <c r="F13" s="672">
        <v>11012</v>
      </c>
      <c r="G13" s="672">
        <v>11287.946</v>
      </c>
      <c r="H13" s="672">
        <v>11087.75</v>
      </c>
      <c r="I13" s="672">
        <v>11002.56</v>
      </c>
      <c r="J13" s="802">
        <v>11648.847</v>
      </c>
      <c r="K13" s="672">
        <v>12527.683999999999</v>
      </c>
      <c r="L13" s="672">
        <v>16637.236000000001</v>
      </c>
      <c r="M13" s="673">
        <v>16075.019</v>
      </c>
      <c r="N13"/>
      <c r="O13"/>
      <c r="P13"/>
    </row>
    <row r="14" spans="1:16" ht="16.5" thickBot="1">
      <c r="A14" s="654">
        <v>2022</v>
      </c>
      <c r="B14" s="803">
        <v>16598.108</v>
      </c>
      <c r="C14" s="675">
        <v>17069.535</v>
      </c>
      <c r="D14" s="675">
        <v>18605.55</v>
      </c>
      <c r="E14" s="675">
        <v>19717.2</v>
      </c>
      <c r="F14" s="675">
        <v>19727.75</v>
      </c>
      <c r="G14" s="675">
        <v>18956.47</v>
      </c>
      <c r="H14" s="675">
        <v>18594.900000000001</v>
      </c>
      <c r="I14" s="675">
        <v>18826.25</v>
      </c>
      <c r="J14" s="676">
        <v>18535.509999999998</v>
      </c>
      <c r="K14" s="675">
        <v>18496.41</v>
      </c>
      <c r="L14" s="675">
        <v>18400.75</v>
      </c>
      <c r="M14" s="677">
        <v>17534.490000000002</v>
      </c>
      <c r="N14"/>
      <c r="O14"/>
      <c r="P14"/>
    </row>
    <row r="15" spans="1:16" ht="16.5" thickBot="1">
      <c r="A15" s="650" t="s">
        <v>305</v>
      </c>
      <c r="B15" s="651"/>
      <c r="C15" s="651"/>
      <c r="D15" s="651"/>
      <c r="E15" s="651"/>
      <c r="F15" s="651"/>
      <c r="G15" s="651"/>
      <c r="H15" s="651"/>
      <c r="I15" s="651"/>
      <c r="J15" s="651"/>
      <c r="K15" s="651"/>
      <c r="L15" s="651"/>
      <c r="M15" s="652"/>
      <c r="N15"/>
      <c r="O15"/>
      <c r="P15"/>
    </row>
    <row r="16" spans="1:16" ht="15.75">
      <c r="A16" s="713" t="s">
        <v>302</v>
      </c>
      <c r="B16" s="714">
        <v>13077.710337994744</v>
      </c>
      <c r="C16" s="715">
        <v>12903.073525758837</v>
      </c>
      <c r="D16" s="715">
        <v>12698.931145933877</v>
      </c>
      <c r="E16" s="715">
        <v>12657.588856436963</v>
      </c>
      <c r="F16" s="715">
        <v>12717.112689021023</v>
      </c>
      <c r="G16" s="715">
        <v>12734.575070390658</v>
      </c>
      <c r="H16" s="715">
        <v>12584.73701594032</v>
      </c>
      <c r="I16" s="715">
        <v>12999.206672696655</v>
      </c>
      <c r="J16" s="715">
        <v>13326.129323653522</v>
      </c>
      <c r="K16" s="715">
        <v>13558.078274143218</v>
      </c>
      <c r="L16" s="715">
        <v>13767.296305638371</v>
      </c>
      <c r="M16" s="716">
        <v>13967.765524559227</v>
      </c>
      <c r="N16"/>
      <c r="O16"/>
      <c r="P16"/>
    </row>
    <row r="17" spans="1:18" ht="15.75">
      <c r="A17" s="653" t="s">
        <v>303</v>
      </c>
      <c r="B17" s="671">
        <v>13863.291293383541</v>
      </c>
      <c r="C17" s="672">
        <v>13743.276622380532</v>
      </c>
      <c r="D17" s="672">
        <v>13723.137993721932</v>
      </c>
      <c r="E17" s="672">
        <v>13676.483392698095</v>
      </c>
      <c r="F17" s="672">
        <v>13897.183799781353</v>
      </c>
      <c r="G17" s="672">
        <v>13819.293352302531</v>
      </c>
      <c r="H17" s="672">
        <v>13646.185847959312</v>
      </c>
      <c r="I17" s="672">
        <v>13665.272297680553</v>
      </c>
      <c r="J17" s="672">
        <v>13574.108658165709</v>
      </c>
      <c r="K17" s="672">
        <v>13788.120289112323</v>
      </c>
      <c r="L17" s="672">
        <v>13662.087019707555</v>
      </c>
      <c r="M17" s="673">
        <v>13626.144742652335</v>
      </c>
      <c r="N17"/>
      <c r="O17"/>
      <c r="P17"/>
    </row>
    <row r="18" spans="1:18" ht="15.75">
      <c r="A18" s="653" t="s">
        <v>304</v>
      </c>
      <c r="B18" s="671">
        <v>13645.090499529209</v>
      </c>
      <c r="C18" s="672">
        <v>13282.733991297373</v>
      </c>
      <c r="D18" s="672">
        <v>13143.170864206666</v>
      </c>
      <c r="E18" s="672">
        <v>12928.022364758031</v>
      </c>
      <c r="F18" s="672">
        <v>12944.684877391548</v>
      </c>
      <c r="G18" s="672">
        <v>12448.358236205486</v>
      </c>
      <c r="H18" s="672">
        <v>12124.260986050436</v>
      </c>
      <c r="I18" s="672">
        <v>12505.99</v>
      </c>
      <c r="J18" s="672">
        <v>12412.7</v>
      </c>
      <c r="K18" s="672">
        <v>12447.57</v>
      </c>
      <c r="L18" s="672">
        <v>12852.25</v>
      </c>
      <c r="M18" s="673">
        <v>12965.558000000001</v>
      </c>
    </row>
    <row r="19" spans="1:18" ht="15.75">
      <c r="A19" s="653">
        <v>2020</v>
      </c>
      <c r="B19" s="671">
        <v>12890.187</v>
      </c>
      <c r="C19" s="672">
        <v>12798.79</v>
      </c>
      <c r="D19" s="672">
        <v>12923.992</v>
      </c>
      <c r="E19" s="672">
        <v>12783.698</v>
      </c>
      <c r="F19" s="672">
        <v>12556.07</v>
      </c>
      <c r="G19" s="672">
        <v>12505.63</v>
      </c>
      <c r="H19" s="672">
        <v>12371</v>
      </c>
      <c r="I19" s="672">
        <v>12752</v>
      </c>
      <c r="J19" s="672">
        <v>13005</v>
      </c>
      <c r="K19" s="672">
        <v>13157.57</v>
      </c>
      <c r="L19" s="672">
        <v>13347.61</v>
      </c>
      <c r="M19" s="673">
        <v>13744.629000000001</v>
      </c>
    </row>
    <row r="20" spans="1:18" ht="15.75">
      <c r="A20" s="653">
        <v>2021</v>
      </c>
      <c r="B20" s="671">
        <v>13694</v>
      </c>
      <c r="C20" s="672">
        <v>13743.79</v>
      </c>
      <c r="D20" s="672">
        <v>13486.798000000001</v>
      </c>
      <c r="E20" s="672">
        <v>13623</v>
      </c>
      <c r="F20" s="672">
        <v>13728</v>
      </c>
      <c r="G20" s="672">
        <v>14111.507</v>
      </c>
      <c r="H20" s="672">
        <v>14366.423000000001</v>
      </c>
      <c r="I20" s="672">
        <v>14518.18</v>
      </c>
      <c r="J20" s="802">
        <v>15241.027</v>
      </c>
      <c r="K20" s="672">
        <v>16628.157999999999</v>
      </c>
      <c r="L20" s="672">
        <v>19714.106</v>
      </c>
      <c r="M20" s="673">
        <v>19026.96</v>
      </c>
    </row>
    <row r="21" spans="1:18" ht="16.5" thickBot="1">
      <c r="A21" s="654">
        <v>2022</v>
      </c>
      <c r="B21" s="674">
        <v>19163.422999999999</v>
      </c>
      <c r="C21" s="675">
        <v>19501.355</v>
      </c>
      <c r="D21" s="675">
        <v>20959.18</v>
      </c>
      <c r="E21" s="675">
        <v>22393.4</v>
      </c>
      <c r="F21" s="675">
        <v>22089.08</v>
      </c>
      <c r="G21" s="675">
        <v>21293.47</v>
      </c>
      <c r="H21" s="675">
        <v>21148.04</v>
      </c>
      <c r="I21" s="675">
        <v>21754.34</v>
      </c>
      <c r="J21" s="676">
        <v>21750.74</v>
      </c>
      <c r="K21" s="675">
        <v>21897.5</v>
      </c>
      <c r="L21" s="675">
        <v>21754.82</v>
      </c>
      <c r="M21" s="677">
        <v>21499.32</v>
      </c>
    </row>
    <row r="22" spans="1:18">
      <c r="P22"/>
      <c r="Q22"/>
      <c r="R22"/>
    </row>
    <row r="23" spans="1:18" ht="15.75">
      <c r="A23" s="1809" t="s">
        <v>356</v>
      </c>
      <c r="B23" s="1809"/>
      <c r="C23" s="1809"/>
      <c r="D23" s="1809"/>
      <c r="E23" s="1809"/>
      <c r="F23" s="1809"/>
      <c r="G23" s="1809"/>
      <c r="H23" s="1809"/>
      <c r="I23" s="1809"/>
      <c r="J23" s="1809"/>
      <c r="K23" s="1809"/>
      <c r="L23" s="1809"/>
      <c r="M23" s="1809"/>
      <c r="N23" s="1809"/>
      <c r="P23"/>
      <c r="Q23"/>
      <c r="R23"/>
    </row>
    <row r="24" spans="1:18" ht="13.5" thickBot="1">
      <c r="P24"/>
      <c r="Q24"/>
      <c r="R24"/>
    </row>
    <row r="25" spans="1:18" ht="15.75" thickBot="1">
      <c r="A25" s="646" t="s">
        <v>288</v>
      </c>
      <c r="B25" s="647" t="s">
        <v>289</v>
      </c>
      <c r="C25" s="648" t="s">
        <v>290</v>
      </c>
      <c r="D25" s="648" t="s">
        <v>291</v>
      </c>
      <c r="E25" s="648" t="s">
        <v>292</v>
      </c>
      <c r="F25" s="648" t="s">
        <v>293</v>
      </c>
      <c r="G25" s="648" t="s">
        <v>294</v>
      </c>
      <c r="H25" s="648" t="s">
        <v>295</v>
      </c>
      <c r="I25" s="648" t="s">
        <v>296</v>
      </c>
      <c r="J25" s="648" t="s">
        <v>297</v>
      </c>
      <c r="K25" s="648" t="s">
        <v>298</v>
      </c>
      <c r="L25" s="648" t="s">
        <v>299</v>
      </c>
      <c r="M25" s="649" t="s">
        <v>300</v>
      </c>
    </row>
    <row r="26" spans="1:18" ht="16.5" thickBot="1">
      <c r="A26" s="655" t="s">
        <v>306</v>
      </c>
      <c r="B26" s="656"/>
      <c r="C26" s="656"/>
      <c r="D26" s="656"/>
      <c r="E26" s="656"/>
      <c r="F26" s="656"/>
      <c r="G26" s="656"/>
      <c r="H26" s="656"/>
      <c r="I26" s="656"/>
      <c r="J26" s="656"/>
      <c r="K26" s="656"/>
      <c r="L26" s="656"/>
      <c r="M26" s="657"/>
    </row>
    <row r="27" spans="1:18" ht="15.75">
      <c r="A27" s="713" t="s">
        <v>302</v>
      </c>
      <c r="B27" s="714">
        <v>27851.705456255884</v>
      </c>
      <c r="C27" s="715">
        <v>27123.64730249999</v>
      </c>
      <c r="D27" s="715">
        <v>26582.674622279141</v>
      </c>
      <c r="E27" s="715">
        <v>27784.630848493467</v>
      </c>
      <c r="F27" s="715">
        <v>29598.213320045077</v>
      </c>
      <c r="G27" s="715">
        <v>28787.621133339711</v>
      </c>
      <c r="H27" s="715">
        <v>29300.536472176766</v>
      </c>
      <c r="I27" s="715">
        <v>30504.441266437731</v>
      </c>
      <c r="J27" s="715">
        <v>30498.821648031102</v>
      </c>
      <c r="K27" s="715">
        <v>28648.548081830173</v>
      </c>
      <c r="L27" s="715">
        <v>27467.131642772347</v>
      </c>
      <c r="M27" s="716">
        <v>27778.199839529283</v>
      </c>
    </row>
    <row r="28" spans="1:18" ht="15.75">
      <c r="A28" s="653" t="s">
        <v>303</v>
      </c>
      <c r="B28" s="671">
        <v>25833.94075375775</v>
      </c>
      <c r="C28" s="672">
        <v>25340.374581887783</v>
      </c>
      <c r="D28" s="672">
        <v>26641.953903275295</v>
      </c>
      <c r="E28" s="672">
        <v>26658.495362448899</v>
      </c>
      <c r="F28" s="672">
        <v>28853.883794903919</v>
      </c>
      <c r="G28" s="672">
        <v>29543.034993483714</v>
      </c>
      <c r="H28" s="672">
        <v>28801.681986809574</v>
      </c>
      <c r="I28" s="672">
        <v>28392.787205244891</v>
      </c>
      <c r="J28" s="672">
        <v>28466.022011387158</v>
      </c>
      <c r="K28" s="672">
        <v>27616.704977122507</v>
      </c>
      <c r="L28" s="672">
        <v>26839.808929233062</v>
      </c>
      <c r="M28" s="673">
        <v>27141.214844955597</v>
      </c>
    </row>
    <row r="29" spans="1:18" ht="15.75">
      <c r="A29" s="653" t="s">
        <v>304</v>
      </c>
      <c r="B29" s="671">
        <v>25776.336953005964</v>
      </c>
      <c r="C29" s="672">
        <v>23649.071175292673</v>
      </c>
      <c r="D29" s="672">
        <v>24244.69587026758</v>
      </c>
      <c r="E29" s="672">
        <v>25502.655897270379</v>
      </c>
      <c r="F29" s="672">
        <v>25923.582065295945</v>
      </c>
      <c r="G29" s="672">
        <v>27055.720758505297</v>
      </c>
      <c r="H29" s="672">
        <v>29655.713761194031</v>
      </c>
      <c r="I29" s="672">
        <v>30642.32</v>
      </c>
      <c r="J29" s="672">
        <v>30399.279999999999</v>
      </c>
      <c r="K29" s="672">
        <v>31237.96</v>
      </c>
      <c r="L29" s="672">
        <v>24570.28</v>
      </c>
      <c r="M29" s="673">
        <v>24086.651999999998</v>
      </c>
    </row>
    <row r="30" spans="1:18" ht="15.75">
      <c r="A30" s="653">
        <v>2020</v>
      </c>
      <c r="B30" s="671">
        <v>24209.279999999999</v>
      </c>
      <c r="C30" s="672">
        <v>23642.53</v>
      </c>
      <c r="D30" s="672">
        <v>20911.437000000002</v>
      </c>
      <c r="E30" s="672">
        <v>17388.701000000001</v>
      </c>
      <c r="F30" s="672">
        <v>18760.21</v>
      </c>
      <c r="G30" s="672">
        <v>26428.68</v>
      </c>
      <c r="H30" s="672">
        <v>26919</v>
      </c>
      <c r="I30" s="672">
        <v>30003</v>
      </c>
      <c r="J30" s="672">
        <v>29393</v>
      </c>
      <c r="K30" s="672">
        <v>24818.12</v>
      </c>
      <c r="L30" s="672">
        <v>20329.59</v>
      </c>
      <c r="M30" s="673">
        <v>25794</v>
      </c>
    </row>
    <row r="31" spans="1:18" ht="15.75">
      <c r="A31" s="653">
        <v>2021</v>
      </c>
      <c r="B31" s="671">
        <v>26085</v>
      </c>
      <c r="C31" s="672">
        <v>23426.741999999998</v>
      </c>
      <c r="D31" s="672">
        <v>31132.74</v>
      </c>
      <c r="E31" s="672">
        <v>29199.13</v>
      </c>
      <c r="F31" s="672">
        <v>28211.43</v>
      </c>
      <c r="G31" s="672">
        <v>31559.022000000001</v>
      </c>
      <c r="H31" s="672">
        <v>32040.15</v>
      </c>
      <c r="I31" s="672">
        <v>33924.506000000001</v>
      </c>
      <c r="J31" s="802">
        <v>35372.811000000002</v>
      </c>
      <c r="K31" s="672">
        <v>38936.569000000003</v>
      </c>
      <c r="L31" s="672">
        <v>36206.178</v>
      </c>
      <c r="M31" s="673">
        <v>36018.209000000003</v>
      </c>
    </row>
    <row r="32" spans="1:18" ht="16.5" thickBot="1">
      <c r="A32" s="654">
        <v>2022</v>
      </c>
      <c r="B32" s="674">
        <v>36822.337</v>
      </c>
      <c r="C32" s="675">
        <v>38700.521000000001</v>
      </c>
      <c r="D32" s="675">
        <v>40156.949000000001</v>
      </c>
      <c r="E32" s="675">
        <v>46373.279999999999</v>
      </c>
      <c r="F32" s="675">
        <v>45073.696000000004</v>
      </c>
      <c r="G32" s="675">
        <v>47169.4</v>
      </c>
      <c r="H32" s="675">
        <v>44679.77</v>
      </c>
      <c r="I32" s="675">
        <v>48077.74</v>
      </c>
      <c r="J32" s="676">
        <v>47264.82</v>
      </c>
      <c r="K32" s="675">
        <v>45356.375</v>
      </c>
      <c r="L32" s="675">
        <v>43595.25</v>
      </c>
      <c r="M32" s="677">
        <v>43805</v>
      </c>
    </row>
    <row r="33" spans="1:13" ht="16.5" thickBot="1">
      <c r="A33" s="650" t="s">
        <v>309</v>
      </c>
      <c r="B33" s="651"/>
      <c r="C33" s="651"/>
      <c r="D33" s="651"/>
      <c r="E33" s="651"/>
      <c r="F33" s="651"/>
      <c r="G33" s="651"/>
      <c r="H33" s="651"/>
      <c r="I33" s="651"/>
      <c r="J33" s="651"/>
      <c r="K33" s="651"/>
      <c r="L33" s="651"/>
      <c r="M33" s="652"/>
    </row>
    <row r="34" spans="1:13" ht="15.75">
      <c r="A34" s="713" t="s">
        <v>302</v>
      </c>
      <c r="B34" s="714">
        <v>21663.966949699432</v>
      </c>
      <c r="C34" s="715">
        <v>21525.397673001702</v>
      </c>
      <c r="D34" s="715">
        <v>21115.733438107225</v>
      </c>
      <c r="E34" s="715">
        <v>21302.128362253105</v>
      </c>
      <c r="F34" s="715">
        <v>21200.291742224468</v>
      </c>
      <c r="G34" s="715">
        <v>20822.118697379927</v>
      </c>
      <c r="H34" s="715">
        <v>20206.889065246851</v>
      </c>
      <c r="I34" s="715">
        <v>20948.119652057965</v>
      </c>
      <c r="J34" s="715">
        <v>21116.098043152244</v>
      </c>
      <c r="K34" s="715">
        <v>21873.281641223013</v>
      </c>
      <c r="L34" s="715">
        <v>21354.087891290288</v>
      </c>
      <c r="M34" s="716">
        <v>22297.314513329471</v>
      </c>
    </row>
    <row r="35" spans="1:13" ht="15.75">
      <c r="A35" s="653" t="s">
        <v>303</v>
      </c>
      <c r="B35" s="671">
        <v>21402.312901691836</v>
      </c>
      <c r="C35" s="672">
        <v>21211.519078437537</v>
      </c>
      <c r="D35" s="672">
        <v>21982.387355191033</v>
      </c>
      <c r="E35" s="672">
        <v>21460.556994517105</v>
      </c>
      <c r="F35" s="672">
        <v>22185.677427629282</v>
      </c>
      <c r="G35" s="672">
        <v>21834.028071648627</v>
      </c>
      <c r="H35" s="672">
        <v>21564.632920196203</v>
      </c>
      <c r="I35" s="672">
        <v>21295.617981644409</v>
      </c>
      <c r="J35" s="672">
        <v>20755.561440894948</v>
      </c>
      <c r="K35" s="672">
        <v>20670.700563797891</v>
      </c>
      <c r="L35" s="672">
        <v>21400.192230924309</v>
      </c>
      <c r="M35" s="673">
        <v>22220.298261284093</v>
      </c>
    </row>
    <row r="36" spans="1:13" ht="15.75">
      <c r="A36" s="653" t="s">
        <v>304</v>
      </c>
      <c r="B36" s="671">
        <v>21710.465139517379</v>
      </c>
      <c r="C36" s="672">
        <v>21462.727974698573</v>
      </c>
      <c r="D36" s="672">
        <v>21517.060154219016</v>
      </c>
      <c r="E36" s="672">
        <v>21946.164324302244</v>
      </c>
      <c r="F36" s="672">
        <v>21378.921701744526</v>
      </c>
      <c r="G36" s="672">
        <v>21331.314775808616</v>
      </c>
      <c r="H36" s="672">
        <v>20629.234211361087</v>
      </c>
      <c r="I36" s="672">
        <v>22365.58</v>
      </c>
      <c r="J36" s="672">
        <v>22334.37</v>
      </c>
      <c r="K36" s="672">
        <v>21397.7</v>
      </c>
      <c r="L36" s="672">
        <v>21495.15</v>
      </c>
      <c r="M36" s="673">
        <v>21850.143</v>
      </c>
    </row>
    <row r="37" spans="1:13" ht="15.75">
      <c r="A37" s="653">
        <v>2020</v>
      </c>
      <c r="B37" s="671">
        <v>21970.524000000001</v>
      </c>
      <c r="C37" s="672">
        <v>22113.47</v>
      </c>
      <c r="D37" s="672">
        <v>22176.83</v>
      </c>
      <c r="E37" s="672">
        <v>22601.621999999999</v>
      </c>
      <c r="F37" s="672">
        <v>21531.78</v>
      </c>
      <c r="G37" s="672">
        <v>22298.91</v>
      </c>
      <c r="H37" s="672">
        <v>22148</v>
      </c>
      <c r="I37" s="672">
        <v>21174</v>
      </c>
      <c r="J37" s="672">
        <v>21958.95</v>
      </c>
      <c r="K37" s="672">
        <v>22332.32</v>
      </c>
      <c r="L37" s="672">
        <v>22496.45</v>
      </c>
      <c r="M37" s="673">
        <v>24268.09</v>
      </c>
    </row>
    <row r="38" spans="1:13" ht="15.75">
      <c r="A38" s="653">
        <v>2021</v>
      </c>
      <c r="B38" s="671">
        <v>23537</v>
      </c>
      <c r="C38" s="672">
        <v>23987.297999999999</v>
      </c>
      <c r="D38" s="672">
        <v>25008.2</v>
      </c>
      <c r="E38" s="672">
        <v>25529.7</v>
      </c>
      <c r="F38" s="672">
        <v>26093.87</v>
      </c>
      <c r="G38" s="672">
        <v>26164.330999999998</v>
      </c>
      <c r="H38" s="672">
        <v>26081.738000000001</v>
      </c>
      <c r="I38" s="672">
        <v>26325.151999999998</v>
      </c>
      <c r="J38" s="802">
        <v>27717.081999999999</v>
      </c>
      <c r="K38" s="672">
        <v>29878.120999999999</v>
      </c>
      <c r="L38" s="672">
        <v>31911.654999999999</v>
      </c>
      <c r="M38" s="673">
        <v>33766.857000000004</v>
      </c>
    </row>
    <row r="39" spans="1:13" ht="16.5" thickBot="1">
      <c r="A39" s="654">
        <v>2022</v>
      </c>
      <c r="B39" s="674">
        <v>32528.581999999999</v>
      </c>
      <c r="C39" s="675">
        <v>33022.875999999997</v>
      </c>
      <c r="D39" s="675">
        <v>34617.415000000001</v>
      </c>
      <c r="E39" s="675">
        <v>37618</v>
      </c>
      <c r="F39" s="675">
        <v>37820.519999999997</v>
      </c>
      <c r="G39" s="675">
        <v>35596.400000000001</v>
      </c>
      <c r="H39" s="675">
        <v>34750.089999999997</v>
      </c>
      <c r="I39" s="675">
        <v>34986.65</v>
      </c>
      <c r="J39" s="676">
        <v>34782.400000000001</v>
      </c>
      <c r="K39" s="675">
        <v>34308.35</v>
      </c>
      <c r="L39" s="675">
        <v>34677.51</v>
      </c>
      <c r="M39" s="677">
        <v>36327.949999999997</v>
      </c>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B5" sqref="AB5"/>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89" t="s">
        <v>63</v>
      </c>
      <c r="B1" s="1589"/>
      <c r="C1" s="1589"/>
      <c r="D1" s="1589"/>
      <c r="E1" s="1589"/>
      <c r="F1" s="1589"/>
      <c r="G1" s="1589"/>
      <c r="H1" s="1589"/>
      <c r="I1" s="1589"/>
      <c r="J1" s="1589"/>
      <c r="K1" s="1019"/>
    </row>
    <row r="2" spans="1:11" ht="16.5" thickBot="1">
      <c r="A2" s="1613" t="s">
        <v>273</v>
      </c>
      <c r="B2" s="1614"/>
      <c r="C2" s="1614"/>
      <c r="D2" s="1614"/>
      <c r="E2" s="1614"/>
      <c r="F2" s="1614"/>
      <c r="G2" s="1614"/>
      <c r="H2" s="1614"/>
      <c r="I2" s="1614"/>
      <c r="J2" s="1615"/>
    </row>
    <row r="3" spans="1:11" ht="32.25" thickBot="1">
      <c r="A3" s="1028"/>
      <c r="B3" s="1020"/>
      <c r="C3" s="1021" t="s">
        <v>59</v>
      </c>
      <c r="D3" s="1029"/>
      <c r="E3" s="1030"/>
      <c r="F3" s="1031" t="s">
        <v>262</v>
      </c>
      <c r="G3" s="1032" t="s">
        <v>263</v>
      </c>
      <c r="H3" s="1033" t="s">
        <v>66</v>
      </c>
      <c r="I3" s="1031" t="s">
        <v>264</v>
      </c>
      <c r="J3" s="1032" t="s">
        <v>265</v>
      </c>
    </row>
    <row r="4" spans="1:11" ht="31.5">
      <c r="A4" s="1034" t="s">
        <v>53</v>
      </c>
      <c r="B4" s="1035" t="s">
        <v>60</v>
      </c>
      <c r="C4" s="1036" t="s">
        <v>61</v>
      </c>
      <c r="D4" s="944" t="s">
        <v>62</v>
      </c>
      <c r="E4" s="1037" t="s">
        <v>67</v>
      </c>
      <c r="F4" s="1038" t="s">
        <v>55</v>
      </c>
      <c r="G4" s="1039" t="s">
        <v>49</v>
      </c>
      <c r="H4" s="1040" t="s">
        <v>68</v>
      </c>
      <c r="I4" s="1041" t="s">
        <v>50</v>
      </c>
      <c r="J4" s="909" t="s">
        <v>67</v>
      </c>
    </row>
    <row r="5" spans="1:11" ht="32.25" thickBot="1">
      <c r="A5" s="1042"/>
      <c r="B5" s="1402" t="s">
        <v>520</v>
      </c>
      <c r="C5" s="1043" t="s">
        <v>520</v>
      </c>
      <c r="D5" s="1043" t="s">
        <v>520</v>
      </c>
      <c r="E5" s="1044" t="s">
        <v>50</v>
      </c>
      <c r="F5" s="1010" t="s">
        <v>520</v>
      </c>
      <c r="G5" s="1045" t="s">
        <v>69</v>
      </c>
      <c r="H5" s="1046" t="s">
        <v>65</v>
      </c>
      <c r="I5" s="1010" t="s">
        <v>520</v>
      </c>
      <c r="J5" s="1047" t="s">
        <v>57</v>
      </c>
    </row>
    <row r="6" spans="1:11" ht="16.5" thickBot="1">
      <c r="A6" s="1022" t="s">
        <v>268</v>
      </c>
      <c r="B6" s="1112"/>
      <c r="C6" s="1112"/>
      <c r="D6" s="1112"/>
      <c r="E6" s="1112"/>
      <c r="F6" s="1112"/>
      <c r="G6" s="1112"/>
      <c r="H6" s="1112"/>
      <c r="I6" s="1023"/>
      <c r="J6" s="1024"/>
    </row>
    <row r="7" spans="1:11" ht="16.5" thickBot="1">
      <c r="A7" s="1048" t="s">
        <v>18</v>
      </c>
      <c r="B7" s="1049">
        <v>10.725961353269497</v>
      </c>
      <c r="C7" s="1050">
        <v>20706.489098975861</v>
      </c>
      <c r="D7" s="1130">
        <v>21120.618880955379</v>
      </c>
      <c r="E7" s="1051">
        <v>0.27987750564105768</v>
      </c>
      <c r="F7" s="1052">
        <v>326.32217110171598</v>
      </c>
      <c r="G7" s="1051">
        <v>1.2603605306434784</v>
      </c>
      <c r="H7" s="1051">
        <v>-7.5313326434402663</v>
      </c>
      <c r="I7" s="1051">
        <v>100</v>
      </c>
      <c r="J7" s="1053" t="s">
        <v>19</v>
      </c>
    </row>
    <row r="8" spans="1:11">
      <c r="A8" s="1054" t="s">
        <v>75</v>
      </c>
      <c r="B8" s="1055">
        <v>10.810106640695704</v>
      </c>
      <c r="C8" s="1056">
        <v>20055.856476244346</v>
      </c>
      <c r="D8" s="1131">
        <v>20456.973605769232</v>
      </c>
      <c r="E8" s="1057">
        <v>0.81719382910669169</v>
      </c>
      <c r="F8" s="1058">
        <v>260</v>
      </c>
      <c r="G8" s="1059">
        <v>7.4935400516795871</v>
      </c>
      <c r="H8" s="1059">
        <v>-50</v>
      </c>
      <c r="I8" s="1060">
        <v>9.9477741855259885E-2</v>
      </c>
      <c r="J8" s="1061">
        <v>-8.4493742564655014E-2</v>
      </c>
    </row>
    <row r="9" spans="1:11">
      <c r="A9" s="1014" t="s">
        <v>76</v>
      </c>
      <c r="B9" s="1062">
        <v>11.552646441500933</v>
      </c>
      <c r="C9" s="1063">
        <v>21674.758802065538</v>
      </c>
      <c r="D9" s="1132">
        <v>22108.253978106848</v>
      </c>
      <c r="E9" s="1064">
        <v>0.32805574074718385</v>
      </c>
      <c r="F9" s="1065">
        <v>353.56194426011945</v>
      </c>
      <c r="G9" s="1066">
        <v>0.33657538357137684</v>
      </c>
      <c r="H9" s="1066">
        <v>-3.798276412384296</v>
      </c>
      <c r="I9" s="1066">
        <v>37.478239243969163</v>
      </c>
      <c r="J9" s="1067">
        <v>1.4543229509945732</v>
      </c>
    </row>
    <row r="10" spans="1:11">
      <c r="A10" s="1014" t="s">
        <v>77</v>
      </c>
      <c r="B10" s="1062">
        <v>11.277610485609907</v>
      </c>
      <c r="C10" s="1063">
        <v>21158.743875440723</v>
      </c>
      <c r="D10" s="1132">
        <v>21581.918752949539</v>
      </c>
      <c r="E10" s="1064">
        <v>-1.1775957054483819</v>
      </c>
      <c r="F10" s="1065">
        <v>390.37413984461705</v>
      </c>
      <c r="G10" s="1066">
        <v>-2.3650524627835994</v>
      </c>
      <c r="H10" s="1066">
        <v>1.2359550561797752</v>
      </c>
      <c r="I10" s="1066">
        <v>11.203680676448645</v>
      </c>
      <c r="J10" s="1067">
        <v>0.97026685559087689</v>
      </c>
    </row>
    <row r="11" spans="1:11">
      <c r="A11" s="1014" t="s">
        <v>78</v>
      </c>
      <c r="B11" s="1068" t="s">
        <v>73</v>
      </c>
      <c r="C11" s="1063" t="s">
        <v>73</v>
      </c>
      <c r="D11" s="1132" t="s">
        <v>73</v>
      </c>
      <c r="E11" s="1064" t="s">
        <v>73</v>
      </c>
      <c r="F11" s="1065" t="s">
        <v>73</v>
      </c>
      <c r="G11" s="1066" t="s">
        <v>73</v>
      </c>
      <c r="H11" s="1066" t="s">
        <v>73</v>
      </c>
      <c r="I11" s="1066" t="s">
        <v>73</v>
      </c>
      <c r="J11" s="1067" t="s">
        <v>73</v>
      </c>
    </row>
    <row r="12" spans="1:11">
      <c r="A12" s="1014" t="s">
        <v>71</v>
      </c>
      <c r="B12" s="1062">
        <v>8.4724979296319418</v>
      </c>
      <c r="C12" s="1063">
        <v>17397.326344213434</v>
      </c>
      <c r="D12" s="1132">
        <v>17745.272871097703</v>
      </c>
      <c r="E12" s="1064">
        <v>-1.776614027398155</v>
      </c>
      <c r="F12" s="1065">
        <v>280.23051487954655</v>
      </c>
      <c r="G12" s="1066">
        <v>0.13625455884102236</v>
      </c>
      <c r="H12" s="1066">
        <v>-18.167761886354853</v>
      </c>
      <c r="I12" s="1066">
        <v>26.324297438448145</v>
      </c>
      <c r="J12" s="1067">
        <v>-3.4215919486968467</v>
      </c>
    </row>
    <row r="13" spans="1:11" ht="16.5" thickBot="1">
      <c r="A13" s="1015" t="s">
        <v>79</v>
      </c>
      <c r="B13" s="1069">
        <v>11.381143709005611</v>
      </c>
      <c r="C13" s="1070">
        <v>21971.319901555235</v>
      </c>
      <c r="D13" s="1133">
        <v>22410.746299586339</v>
      </c>
      <c r="E13" s="1071">
        <v>7.7263301507407511E-2</v>
      </c>
      <c r="F13" s="1072">
        <v>305.49055944055942</v>
      </c>
      <c r="G13" s="1073">
        <v>2.8704646751120397</v>
      </c>
      <c r="H13" s="1073">
        <v>-3.3317238049251565</v>
      </c>
      <c r="I13" s="1073">
        <v>24.894304899278787</v>
      </c>
      <c r="J13" s="1074">
        <v>1.0814958846760483</v>
      </c>
    </row>
    <row r="14" spans="1:11" ht="16.5" thickBot="1">
      <c r="A14" s="1022" t="s">
        <v>266</v>
      </c>
      <c r="B14" s="1112"/>
      <c r="C14" s="1112"/>
      <c r="D14" s="1134"/>
      <c r="E14" s="1112"/>
      <c r="F14" s="1112"/>
      <c r="G14" s="1112"/>
      <c r="H14" s="1112"/>
      <c r="I14" s="1023"/>
      <c r="J14" s="1024"/>
    </row>
    <row r="15" spans="1:11" ht="16.5" thickBot="1">
      <c r="A15" s="1048" t="s">
        <v>18</v>
      </c>
      <c r="B15" s="1075">
        <v>10.7004716738511</v>
      </c>
      <c r="C15" s="1076">
        <v>20657.281223650771</v>
      </c>
      <c r="D15" s="1135">
        <v>21070.426848123785</v>
      </c>
      <c r="E15" s="1051">
        <v>0.22359900945362826</v>
      </c>
      <c r="F15" s="1051">
        <v>318.157627601939</v>
      </c>
      <c r="G15" s="1051">
        <v>0.18070205730031497</v>
      </c>
      <c r="H15" s="1051">
        <v>-8.802496424392146</v>
      </c>
      <c r="I15" s="1051">
        <v>100</v>
      </c>
      <c r="J15" s="1053" t="s">
        <v>19</v>
      </c>
    </row>
    <row r="16" spans="1:11">
      <c r="A16" s="1054" t="s">
        <v>75</v>
      </c>
      <c r="B16" s="1077">
        <v>11.315443577461139</v>
      </c>
      <c r="C16" s="1056">
        <v>20993.401813471501</v>
      </c>
      <c r="D16" s="1131">
        <v>21413.269849740933</v>
      </c>
      <c r="E16" s="1057">
        <v>1.2478340618257946</v>
      </c>
      <c r="F16" s="1058">
        <v>275.71428571428572</v>
      </c>
      <c r="G16" s="1059">
        <v>9.8375769716698844</v>
      </c>
      <c r="H16" s="1059">
        <v>-30</v>
      </c>
      <c r="I16" s="1060">
        <v>9.9800399201596793E-2</v>
      </c>
      <c r="J16" s="1061">
        <v>-3.022170455604202E-2</v>
      </c>
    </row>
    <row r="17" spans="1:10">
      <c r="A17" s="1014" t="s">
        <v>76</v>
      </c>
      <c r="B17" s="1062">
        <v>11.531567968987346</v>
      </c>
      <c r="C17" s="1063">
        <v>21635.211949319601</v>
      </c>
      <c r="D17" s="1132">
        <v>22067.916188305993</v>
      </c>
      <c r="E17" s="1064">
        <v>-0.16784030897756752</v>
      </c>
      <c r="F17" s="1065">
        <v>349.37461116193964</v>
      </c>
      <c r="G17" s="1066">
        <v>-0.74793684030222107</v>
      </c>
      <c r="H17" s="1066">
        <v>-5.897546276366767</v>
      </c>
      <c r="I17" s="1066">
        <v>31.166238950670088</v>
      </c>
      <c r="J17" s="1067">
        <v>0.96210424777059345</v>
      </c>
    </row>
    <row r="18" spans="1:10">
      <c r="A18" s="1014" t="s">
        <v>77</v>
      </c>
      <c r="B18" s="1062">
        <v>11.556773641498076</v>
      </c>
      <c r="C18" s="1063">
        <v>21682.502141647419</v>
      </c>
      <c r="D18" s="1132">
        <v>22116.152184480368</v>
      </c>
      <c r="E18" s="1064">
        <v>0.65814905138396274</v>
      </c>
      <c r="F18" s="1065">
        <v>390.79801444043318</v>
      </c>
      <c r="G18" s="1066">
        <v>2.5352697699244517</v>
      </c>
      <c r="H18" s="1066">
        <v>0.54446460980036293</v>
      </c>
      <c r="I18" s="1066">
        <v>7.89848873681209</v>
      </c>
      <c r="J18" s="1067">
        <v>0.73427081976619224</v>
      </c>
    </row>
    <row r="19" spans="1:10">
      <c r="A19" s="1014" t="s">
        <v>78</v>
      </c>
      <c r="B19" s="1068" t="s">
        <v>73</v>
      </c>
      <c r="C19" s="1063" t="s">
        <v>200</v>
      </c>
      <c r="D19" s="1132" t="s">
        <v>200</v>
      </c>
      <c r="E19" s="1064" t="s">
        <v>73</v>
      </c>
      <c r="F19" s="1065" t="s">
        <v>200</v>
      </c>
      <c r="G19" s="1066" t="s">
        <v>73</v>
      </c>
      <c r="H19" s="1066" t="s">
        <v>73</v>
      </c>
      <c r="I19" s="1066" t="s">
        <v>73</v>
      </c>
      <c r="J19" s="1067" t="s">
        <v>73</v>
      </c>
    </row>
    <row r="20" spans="1:10">
      <c r="A20" s="1014" t="s">
        <v>71</v>
      </c>
      <c r="B20" s="1062">
        <v>8.7780732426564789</v>
      </c>
      <c r="C20" s="1063">
        <v>18024.791052682711</v>
      </c>
      <c r="D20" s="1132">
        <v>18385.286873736364</v>
      </c>
      <c r="E20" s="1064">
        <v>-0.62884488681370188</v>
      </c>
      <c r="F20" s="1065">
        <v>292.80221571906355</v>
      </c>
      <c r="G20" s="1066">
        <v>-1.7787689803659155</v>
      </c>
      <c r="H20" s="1066">
        <v>-10.779559865721746</v>
      </c>
      <c r="I20" s="1066">
        <v>34.10322212717422</v>
      </c>
      <c r="J20" s="1067">
        <v>-0.75570389024874629</v>
      </c>
    </row>
    <row r="21" spans="1:10" ht="16.5" thickBot="1">
      <c r="A21" s="1015" t="s">
        <v>79</v>
      </c>
      <c r="B21" s="1069">
        <v>11.531350595511599</v>
      </c>
      <c r="C21" s="1070">
        <v>22261.294585929729</v>
      </c>
      <c r="D21" s="1133">
        <v>22706.520477648322</v>
      </c>
      <c r="E21" s="1071">
        <v>0.72447504739076318</v>
      </c>
      <c r="F21" s="1072">
        <v>291.94603773584907</v>
      </c>
      <c r="G21" s="1073">
        <v>1.2377615549618231</v>
      </c>
      <c r="H21" s="1073">
        <v>-12.746942615239886</v>
      </c>
      <c r="I21" s="1073">
        <v>26.447105788423151</v>
      </c>
      <c r="J21" s="1074">
        <v>-1.1955934704508593</v>
      </c>
    </row>
    <row r="22" spans="1:10" ht="16.5" thickBot="1">
      <c r="A22" s="1022" t="s">
        <v>269</v>
      </c>
      <c r="B22" s="1112"/>
      <c r="C22" s="1112"/>
      <c r="D22" s="1134"/>
      <c r="E22" s="1112"/>
      <c r="F22" s="1112"/>
      <c r="G22" s="1112"/>
      <c r="H22" s="1112"/>
      <c r="I22" s="1023"/>
      <c r="J22" s="1024"/>
    </row>
    <row r="23" spans="1:10" ht="16.5" thickBot="1">
      <c r="A23" s="1048" t="s">
        <v>18</v>
      </c>
      <c r="B23" s="1075">
        <v>10.204892482404976</v>
      </c>
      <c r="C23" s="1076">
        <v>19700.564637847441</v>
      </c>
      <c r="D23" s="1135">
        <v>20094.575930604391</v>
      </c>
      <c r="E23" s="1051">
        <v>-1.3706312977480166</v>
      </c>
      <c r="F23" s="1051">
        <v>308.36960148285448</v>
      </c>
      <c r="G23" s="1051">
        <v>-0.15888561727966291</v>
      </c>
      <c r="H23" s="1051">
        <v>-9.3277310924369754</v>
      </c>
      <c r="I23" s="1051">
        <v>100</v>
      </c>
      <c r="J23" s="1053" t="s">
        <v>19</v>
      </c>
    </row>
    <row r="24" spans="1:10">
      <c r="A24" s="1054" t="s">
        <v>75</v>
      </c>
      <c r="B24" s="1055" t="s">
        <v>73</v>
      </c>
      <c r="C24" s="1056" t="s">
        <v>73</v>
      </c>
      <c r="D24" s="1131" t="s">
        <v>73</v>
      </c>
      <c r="E24" s="1057" t="s">
        <v>73</v>
      </c>
      <c r="F24" s="1058" t="s">
        <v>73</v>
      </c>
      <c r="G24" s="1059" t="s">
        <v>73</v>
      </c>
      <c r="H24" s="1060" t="s">
        <v>73</v>
      </c>
      <c r="I24" s="1060" t="s">
        <v>73</v>
      </c>
      <c r="J24" s="1078" t="s">
        <v>73</v>
      </c>
    </row>
    <row r="25" spans="1:10">
      <c r="A25" s="1014" t="s">
        <v>76</v>
      </c>
      <c r="B25" s="1068">
        <v>11.267878457342233</v>
      </c>
      <c r="C25" s="1063">
        <v>21140.484910585801</v>
      </c>
      <c r="D25" s="1132">
        <v>21563.294608797518</v>
      </c>
      <c r="E25" s="1064">
        <v>0.38422864069412421</v>
      </c>
      <c r="F25" s="1065">
        <v>362.49452054794523</v>
      </c>
      <c r="G25" s="1066">
        <v>2.9091001127394565</v>
      </c>
      <c r="H25" s="1066">
        <v>-14.117647058823529</v>
      </c>
      <c r="I25" s="1079">
        <v>16.91380908248378</v>
      </c>
      <c r="J25" s="1080">
        <v>-0.94333377465907731</v>
      </c>
    </row>
    <row r="26" spans="1:10">
      <c r="A26" s="1014" t="s">
        <v>77</v>
      </c>
      <c r="B26" s="1062">
        <v>10.96804105397946</v>
      </c>
      <c r="C26" s="1063">
        <v>20577.938187578726</v>
      </c>
      <c r="D26" s="1132">
        <v>20989.4969513303</v>
      </c>
      <c r="E26" s="1064">
        <v>-1.9961553018740337</v>
      </c>
      <c r="F26" s="1065">
        <v>416.49459459459462</v>
      </c>
      <c r="G26" s="1066">
        <v>4.2153446174516729</v>
      </c>
      <c r="H26" s="1066">
        <v>-27.922077922077921</v>
      </c>
      <c r="I26" s="1066">
        <v>5.1436515291936979</v>
      </c>
      <c r="J26" s="1067">
        <v>-1.3269367061004207</v>
      </c>
    </row>
    <row r="27" spans="1:10">
      <c r="A27" s="1014" t="s">
        <v>78</v>
      </c>
      <c r="B27" s="1068" t="s">
        <v>73</v>
      </c>
      <c r="C27" s="1063" t="s">
        <v>73</v>
      </c>
      <c r="D27" s="1132" t="s">
        <v>73</v>
      </c>
      <c r="E27" s="1064" t="s">
        <v>73</v>
      </c>
      <c r="F27" s="1065" t="s">
        <v>73</v>
      </c>
      <c r="G27" s="1066" t="s">
        <v>73</v>
      </c>
      <c r="H27" s="1066" t="s">
        <v>73</v>
      </c>
      <c r="I27" s="1066" t="s">
        <v>73</v>
      </c>
      <c r="J27" s="1067" t="s">
        <v>73</v>
      </c>
    </row>
    <row r="28" spans="1:10">
      <c r="A28" s="1014" t="s">
        <v>71</v>
      </c>
      <c r="B28" s="1068">
        <v>8.8564074846332819</v>
      </c>
      <c r="C28" s="1063">
        <v>18185.6416522244</v>
      </c>
      <c r="D28" s="1132">
        <v>18549.354485268886</v>
      </c>
      <c r="E28" s="1064">
        <v>-1.8363558914078462</v>
      </c>
      <c r="F28" s="1065">
        <v>284.80682392586351</v>
      </c>
      <c r="G28" s="1066">
        <v>-0.91184407723826078</v>
      </c>
      <c r="H28" s="1066">
        <v>-6.5354330708661426</v>
      </c>
      <c r="I28" s="1066">
        <v>55.004633920296577</v>
      </c>
      <c r="J28" s="1067">
        <v>1.6432893824814485</v>
      </c>
    </row>
    <row r="29" spans="1:10" ht="16.5" thickBot="1">
      <c r="A29" s="1015" t="s">
        <v>79</v>
      </c>
      <c r="B29" s="1069">
        <v>11.182912512146695</v>
      </c>
      <c r="C29" s="1070">
        <v>21588.634193333386</v>
      </c>
      <c r="D29" s="1133">
        <v>22020.406877200054</v>
      </c>
      <c r="E29" s="1071">
        <v>-1.3514962698971296</v>
      </c>
      <c r="F29" s="1072">
        <v>300.71616161616163</v>
      </c>
      <c r="G29" s="1073">
        <v>0.55211743959158621</v>
      </c>
      <c r="H29" s="1073">
        <v>-6.7796610169491522</v>
      </c>
      <c r="I29" s="1073">
        <v>22.937905468025949</v>
      </c>
      <c r="J29" s="1074">
        <v>0.62698109827804771</v>
      </c>
    </row>
    <row r="30" spans="1:10">
      <c r="A30" s="1081" t="s">
        <v>354</v>
      </c>
    </row>
    <row r="31" spans="1:10">
      <c r="A31" s="1018" t="s">
        <v>253</v>
      </c>
    </row>
    <row r="32" spans="1:10" ht="16.5" thickBot="1">
      <c r="A32" s="1082" t="s">
        <v>41</v>
      </c>
      <c r="B32" s="1083"/>
    </row>
    <row r="33" spans="1:8" ht="16.5" thickBot="1">
      <c r="A33" s="1084" t="s">
        <v>39</v>
      </c>
      <c r="B33" s="1601" t="s">
        <v>40</v>
      </c>
      <c r="C33" s="1602"/>
      <c r="D33" s="1602"/>
      <c r="E33" s="1602"/>
      <c r="F33" s="1602"/>
      <c r="G33" s="1602"/>
      <c r="H33" s="1603"/>
    </row>
    <row r="34" spans="1:8">
      <c r="A34" s="1025" t="s">
        <v>43</v>
      </c>
      <c r="B34" s="1607" t="s">
        <v>44</v>
      </c>
      <c r="C34" s="1608"/>
      <c r="D34" s="1608"/>
      <c r="E34" s="1608"/>
      <c r="F34" s="1608"/>
      <c r="G34" s="1608"/>
      <c r="H34" s="1609"/>
    </row>
    <row r="35" spans="1:8">
      <c r="A35" s="1026" t="s">
        <v>45</v>
      </c>
      <c r="B35" s="1604" t="s">
        <v>46</v>
      </c>
      <c r="C35" s="1605"/>
      <c r="D35" s="1605"/>
      <c r="E35" s="1605"/>
      <c r="F35" s="1605"/>
      <c r="G35" s="1605"/>
      <c r="H35" s="1606"/>
    </row>
    <row r="36" spans="1:8" ht="16.5" thickBot="1">
      <c r="A36" s="1027" t="s">
        <v>47</v>
      </c>
      <c r="B36" s="1610" t="s">
        <v>42</v>
      </c>
      <c r="C36" s="1611"/>
      <c r="D36" s="1611"/>
      <c r="E36" s="1611"/>
      <c r="F36" s="1611"/>
      <c r="G36" s="1611"/>
      <c r="H36" s="1612"/>
    </row>
    <row r="37" spans="1:8">
      <c r="A37" s="1600"/>
      <c r="B37" s="160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sqref="A1:XFD1048576"/>
    </sheetView>
  </sheetViews>
  <sheetFormatPr defaultRowHeight="12.75"/>
  <cols>
    <col min="1" max="1" width="20.140625" style="3" customWidth="1"/>
    <col min="2" max="2" width="10" style="3" customWidth="1"/>
    <col min="3" max="3" width="12.7109375" style="3" bestFit="1" customWidth="1"/>
    <col min="4" max="4" width="10.85546875" style="3" customWidth="1"/>
    <col min="5" max="5" width="12.42578125" style="3" customWidth="1"/>
    <col min="6" max="6" width="11.140625" style="3" customWidth="1"/>
    <col min="7" max="7" width="11.28515625" style="3" customWidth="1"/>
    <col min="8" max="8" width="10" style="3" customWidth="1"/>
    <col min="9" max="9" width="10.42578125" style="3" customWidth="1"/>
    <col min="10" max="10" width="9.140625" style="3"/>
    <col min="11" max="12" width="10.42578125" style="3" customWidth="1"/>
    <col min="13" max="256" width="9.140625" style="3"/>
    <col min="257" max="257" width="20.140625" style="3" customWidth="1"/>
    <col min="258" max="258" width="10" style="3" customWidth="1"/>
    <col min="259" max="259" width="12.7109375" style="3" bestFit="1" customWidth="1"/>
    <col min="260" max="260" width="10.85546875" style="3" customWidth="1"/>
    <col min="261" max="261" width="12.42578125" style="3" customWidth="1"/>
    <col min="262" max="262" width="11.140625" style="3" customWidth="1"/>
    <col min="263" max="263" width="11.28515625" style="3" customWidth="1"/>
    <col min="264" max="264" width="10" style="3" customWidth="1"/>
    <col min="265" max="265" width="10.42578125" style="3" customWidth="1"/>
    <col min="266" max="266" width="9.140625" style="3"/>
    <col min="267" max="268" width="10.42578125" style="3" customWidth="1"/>
    <col min="269" max="512" width="9.140625" style="3"/>
    <col min="513" max="513" width="20.140625" style="3" customWidth="1"/>
    <col min="514" max="514" width="10" style="3" customWidth="1"/>
    <col min="515" max="515" width="12.7109375" style="3" bestFit="1" customWidth="1"/>
    <col min="516" max="516" width="10.85546875" style="3" customWidth="1"/>
    <col min="517" max="517" width="12.42578125" style="3" customWidth="1"/>
    <col min="518" max="518" width="11.140625" style="3" customWidth="1"/>
    <col min="519" max="519" width="11.28515625" style="3" customWidth="1"/>
    <col min="520" max="520" width="10" style="3" customWidth="1"/>
    <col min="521" max="521" width="10.42578125" style="3" customWidth="1"/>
    <col min="522" max="522" width="9.140625" style="3"/>
    <col min="523" max="524" width="10.42578125" style="3" customWidth="1"/>
    <col min="525" max="768" width="9.140625" style="3"/>
    <col min="769" max="769" width="20.140625" style="3" customWidth="1"/>
    <col min="770" max="770" width="10" style="3" customWidth="1"/>
    <col min="771" max="771" width="12.7109375" style="3" bestFit="1" customWidth="1"/>
    <col min="772" max="772" width="10.85546875" style="3" customWidth="1"/>
    <col min="773" max="773" width="12.42578125" style="3" customWidth="1"/>
    <col min="774" max="774" width="11.140625" style="3" customWidth="1"/>
    <col min="775" max="775" width="11.28515625" style="3" customWidth="1"/>
    <col min="776" max="776" width="10" style="3" customWidth="1"/>
    <col min="777" max="777" width="10.42578125" style="3" customWidth="1"/>
    <col min="778" max="778" width="9.140625" style="3"/>
    <col min="779" max="780" width="10.42578125" style="3" customWidth="1"/>
    <col min="781" max="1024" width="9.140625" style="3"/>
    <col min="1025" max="1025" width="20.140625" style="3" customWidth="1"/>
    <col min="1026" max="1026" width="10" style="3" customWidth="1"/>
    <col min="1027" max="1027" width="12.7109375" style="3" bestFit="1" customWidth="1"/>
    <col min="1028" max="1028" width="10.85546875" style="3" customWidth="1"/>
    <col min="1029" max="1029" width="12.42578125" style="3" customWidth="1"/>
    <col min="1030" max="1030" width="11.140625" style="3" customWidth="1"/>
    <col min="1031" max="1031" width="11.28515625" style="3" customWidth="1"/>
    <col min="1032" max="1032" width="10" style="3" customWidth="1"/>
    <col min="1033" max="1033" width="10.42578125" style="3" customWidth="1"/>
    <col min="1034" max="1034" width="9.140625" style="3"/>
    <col min="1035" max="1036" width="10.42578125" style="3" customWidth="1"/>
    <col min="1037" max="1280" width="9.140625" style="3"/>
    <col min="1281" max="1281" width="20.140625" style="3" customWidth="1"/>
    <col min="1282" max="1282" width="10" style="3" customWidth="1"/>
    <col min="1283" max="1283" width="12.7109375" style="3" bestFit="1" customWidth="1"/>
    <col min="1284" max="1284" width="10.85546875" style="3" customWidth="1"/>
    <col min="1285" max="1285" width="12.42578125" style="3" customWidth="1"/>
    <col min="1286" max="1286" width="11.140625" style="3" customWidth="1"/>
    <col min="1287" max="1287" width="11.28515625" style="3" customWidth="1"/>
    <col min="1288" max="1288" width="10" style="3" customWidth="1"/>
    <col min="1289" max="1289" width="10.42578125" style="3" customWidth="1"/>
    <col min="1290" max="1290" width="9.140625" style="3"/>
    <col min="1291" max="1292" width="10.42578125" style="3" customWidth="1"/>
    <col min="1293" max="1536" width="9.140625" style="3"/>
    <col min="1537" max="1537" width="20.140625" style="3" customWidth="1"/>
    <col min="1538" max="1538" width="10" style="3" customWidth="1"/>
    <col min="1539" max="1539" width="12.7109375" style="3" bestFit="1" customWidth="1"/>
    <col min="1540" max="1540" width="10.85546875" style="3" customWidth="1"/>
    <col min="1541" max="1541" width="12.42578125" style="3" customWidth="1"/>
    <col min="1542" max="1542" width="11.140625" style="3" customWidth="1"/>
    <col min="1543" max="1543" width="11.28515625" style="3" customWidth="1"/>
    <col min="1544" max="1544" width="10" style="3" customWidth="1"/>
    <col min="1545" max="1545" width="10.42578125" style="3" customWidth="1"/>
    <col min="1546" max="1546" width="9.140625" style="3"/>
    <col min="1547" max="1548" width="10.42578125" style="3" customWidth="1"/>
    <col min="1549" max="1792" width="9.140625" style="3"/>
    <col min="1793" max="1793" width="20.140625" style="3" customWidth="1"/>
    <col min="1794" max="1794" width="10" style="3" customWidth="1"/>
    <col min="1795" max="1795" width="12.7109375" style="3" bestFit="1" customWidth="1"/>
    <col min="1796" max="1796" width="10.85546875" style="3" customWidth="1"/>
    <col min="1797" max="1797" width="12.42578125" style="3" customWidth="1"/>
    <col min="1798" max="1798" width="11.140625" style="3" customWidth="1"/>
    <col min="1799" max="1799" width="11.28515625" style="3" customWidth="1"/>
    <col min="1800" max="1800" width="10" style="3" customWidth="1"/>
    <col min="1801" max="1801" width="10.42578125" style="3" customWidth="1"/>
    <col min="1802" max="1802" width="9.140625" style="3"/>
    <col min="1803" max="1804" width="10.42578125" style="3" customWidth="1"/>
    <col min="1805" max="2048" width="9.140625" style="3"/>
    <col min="2049" max="2049" width="20.140625" style="3" customWidth="1"/>
    <col min="2050" max="2050" width="10" style="3" customWidth="1"/>
    <col min="2051" max="2051" width="12.7109375" style="3" bestFit="1" customWidth="1"/>
    <col min="2052" max="2052" width="10.85546875" style="3" customWidth="1"/>
    <col min="2053" max="2053" width="12.42578125" style="3" customWidth="1"/>
    <col min="2054" max="2054" width="11.140625" style="3" customWidth="1"/>
    <col min="2055" max="2055" width="11.28515625" style="3" customWidth="1"/>
    <col min="2056" max="2056" width="10" style="3" customWidth="1"/>
    <col min="2057" max="2057" width="10.42578125" style="3" customWidth="1"/>
    <col min="2058" max="2058" width="9.140625" style="3"/>
    <col min="2059" max="2060" width="10.42578125" style="3" customWidth="1"/>
    <col min="2061" max="2304" width="9.140625" style="3"/>
    <col min="2305" max="2305" width="20.140625" style="3" customWidth="1"/>
    <col min="2306" max="2306" width="10" style="3" customWidth="1"/>
    <col min="2307" max="2307" width="12.7109375" style="3" bestFit="1" customWidth="1"/>
    <col min="2308" max="2308" width="10.85546875" style="3" customWidth="1"/>
    <col min="2309" max="2309" width="12.42578125" style="3" customWidth="1"/>
    <col min="2310" max="2310" width="11.140625" style="3" customWidth="1"/>
    <col min="2311" max="2311" width="11.28515625" style="3" customWidth="1"/>
    <col min="2312" max="2312" width="10" style="3" customWidth="1"/>
    <col min="2313" max="2313" width="10.42578125" style="3" customWidth="1"/>
    <col min="2314" max="2314" width="9.140625" style="3"/>
    <col min="2315" max="2316" width="10.42578125" style="3" customWidth="1"/>
    <col min="2317" max="2560" width="9.140625" style="3"/>
    <col min="2561" max="2561" width="20.140625" style="3" customWidth="1"/>
    <col min="2562" max="2562" width="10" style="3" customWidth="1"/>
    <col min="2563" max="2563" width="12.7109375" style="3" bestFit="1" customWidth="1"/>
    <col min="2564" max="2564" width="10.85546875" style="3" customWidth="1"/>
    <col min="2565" max="2565" width="12.42578125" style="3" customWidth="1"/>
    <col min="2566" max="2566" width="11.140625" style="3" customWidth="1"/>
    <col min="2567" max="2567" width="11.28515625" style="3" customWidth="1"/>
    <col min="2568" max="2568" width="10" style="3" customWidth="1"/>
    <col min="2569" max="2569" width="10.42578125" style="3" customWidth="1"/>
    <col min="2570" max="2570" width="9.140625" style="3"/>
    <col min="2571" max="2572" width="10.42578125" style="3" customWidth="1"/>
    <col min="2573" max="2816" width="9.140625" style="3"/>
    <col min="2817" max="2817" width="20.140625" style="3" customWidth="1"/>
    <col min="2818" max="2818" width="10" style="3" customWidth="1"/>
    <col min="2819" max="2819" width="12.7109375" style="3" bestFit="1" customWidth="1"/>
    <col min="2820" max="2820" width="10.85546875" style="3" customWidth="1"/>
    <col min="2821" max="2821" width="12.42578125" style="3" customWidth="1"/>
    <col min="2822" max="2822" width="11.140625" style="3" customWidth="1"/>
    <col min="2823" max="2823" width="11.28515625" style="3" customWidth="1"/>
    <col min="2824" max="2824" width="10" style="3" customWidth="1"/>
    <col min="2825" max="2825" width="10.42578125" style="3" customWidth="1"/>
    <col min="2826" max="2826" width="9.140625" style="3"/>
    <col min="2827" max="2828" width="10.42578125" style="3" customWidth="1"/>
    <col min="2829" max="3072" width="9.140625" style="3"/>
    <col min="3073" max="3073" width="20.140625" style="3" customWidth="1"/>
    <col min="3074" max="3074" width="10" style="3" customWidth="1"/>
    <col min="3075" max="3075" width="12.7109375" style="3" bestFit="1" customWidth="1"/>
    <col min="3076" max="3076" width="10.85546875" style="3" customWidth="1"/>
    <col min="3077" max="3077" width="12.42578125" style="3" customWidth="1"/>
    <col min="3078" max="3078" width="11.140625" style="3" customWidth="1"/>
    <col min="3079" max="3079" width="11.28515625" style="3" customWidth="1"/>
    <col min="3080" max="3080" width="10" style="3" customWidth="1"/>
    <col min="3081" max="3081" width="10.42578125" style="3" customWidth="1"/>
    <col min="3082" max="3082" width="9.140625" style="3"/>
    <col min="3083" max="3084" width="10.42578125" style="3" customWidth="1"/>
    <col min="3085" max="3328" width="9.140625" style="3"/>
    <col min="3329" max="3329" width="20.140625" style="3" customWidth="1"/>
    <col min="3330" max="3330" width="10" style="3" customWidth="1"/>
    <col min="3331" max="3331" width="12.7109375" style="3" bestFit="1" customWidth="1"/>
    <col min="3332" max="3332" width="10.85546875" style="3" customWidth="1"/>
    <col min="3333" max="3333" width="12.42578125" style="3" customWidth="1"/>
    <col min="3334" max="3334" width="11.140625" style="3" customWidth="1"/>
    <col min="3335" max="3335" width="11.28515625" style="3" customWidth="1"/>
    <col min="3336" max="3336" width="10" style="3" customWidth="1"/>
    <col min="3337" max="3337" width="10.42578125" style="3" customWidth="1"/>
    <col min="3338" max="3338" width="9.140625" style="3"/>
    <col min="3339" max="3340" width="10.42578125" style="3" customWidth="1"/>
    <col min="3341" max="3584" width="9.140625" style="3"/>
    <col min="3585" max="3585" width="20.140625" style="3" customWidth="1"/>
    <col min="3586" max="3586" width="10" style="3" customWidth="1"/>
    <col min="3587" max="3587" width="12.7109375" style="3" bestFit="1" customWidth="1"/>
    <col min="3588" max="3588" width="10.85546875" style="3" customWidth="1"/>
    <col min="3589" max="3589" width="12.42578125" style="3" customWidth="1"/>
    <col min="3590" max="3590" width="11.140625" style="3" customWidth="1"/>
    <col min="3591" max="3591" width="11.28515625" style="3" customWidth="1"/>
    <col min="3592" max="3592" width="10" style="3" customWidth="1"/>
    <col min="3593" max="3593" width="10.42578125" style="3" customWidth="1"/>
    <col min="3594" max="3594" width="9.140625" style="3"/>
    <col min="3595" max="3596" width="10.42578125" style="3" customWidth="1"/>
    <col min="3597" max="3840" width="9.140625" style="3"/>
    <col min="3841" max="3841" width="20.140625" style="3" customWidth="1"/>
    <col min="3842" max="3842" width="10" style="3" customWidth="1"/>
    <col min="3843" max="3843" width="12.7109375" style="3" bestFit="1" customWidth="1"/>
    <col min="3844" max="3844" width="10.85546875" style="3" customWidth="1"/>
    <col min="3845" max="3845" width="12.42578125" style="3" customWidth="1"/>
    <col min="3846" max="3846" width="11.140625" style="3" customWidth="1"/>
    <col min="3847" max="3847" width="11.28515625" style="3" customWidth="1"/>
    <col min="3848" max="3848" width="10" style="3" customWidth="1"/>
    <col min="3849" max="3849" width="10.42578125" style="3" customWidth="1"/>
    <col min="3850" max="3850" width="9.140625" style="3"/>
    <col min="3851" max="3852" width="10.42578125" style="3" customWidth="1"/>
    <col min="3853" max="4096" width="9.140625" style="3"/>
    <col min="4097" max="4097" width="20.140625" style="3" customWidth="1"/>
    <col min="4098" max="4098" width="10" style="3" customWidth="1"/>
    <col min="4099" max="4099" width="12.7109375" style="3" bestFit="1" customWidth="1"/>
    <col min="4100" max="4100" width="10.85546875" style="3" customWidth="1"/>
    <col min="4101" max="4101" width="12.42578125" style="3" customWidth="1"/>
    <col min="4102" max="4102" width="11.140625" style="3" customWidth="1"/>
    <col min="4103" max="4103" width="11.28515625" style="3" customWidth="1"/>
    <col min="4104" max="4104" width="10" style="3" customWidth="1"/>
    <col min="4105" max="4105" width="10.42578125" style="3" customWidth="1"/>
    <col min="4106" max="4106" width="9.140625" style="3"/>
    <col min="4107" max="4108" width="10.42578125" style="3" customWidth="1"/>
    <col min="4109" max="4352" width="9.140625" style="3"/>
    <col min="4353" max="4353" width="20.140625" style="3" customWidth="1"/>
    <col min="4354" max="4354" width="10" style="3" customWidth="1"/>
    <col min="4355" max="4355" width="12.7109375" style="3" bestFit="1" customWidth="1"/>
    <col min="4356" max="4356" width="10.85546875" style="3" customWidth="1"/>
    <col min="4357" max="4357" width="12.42578125" style="3" customWidth="1"/>
    <col min="4358" max="4358" width="11.140625" style="3" customWidth="1"/>
    <col min="4359" max="4359" width="11.28515625" style="3" customWidth="1"/>
    <col min="4360" max="4360" width="10" style="3" customWidth="1"/>
    <col min="4361" max="4361" width="10.42578125" style="3" customWidth="1"/>
    <col min="4362" max="4362" width="9.140625" style="3"/>
    <col min="4363" max="4364" width="10.42578125" style="3" customWidth="1"/>
    <col min="4365" max="4608" width="9.140625" style="3"/>
    <col min="4609" max="4609" width="20.140625" style="3" customWidth="1"/>
    <col min="4610" max="4610" width="10" style="3" customWidth="1"/>
    <col min="4611" max="4611" width="12.7109375" style="3" bestFit="1" customWidth="1"/>
    <col min="4612" max="4612" width="10.85546875" style="3" customWidth="1"/>
    <col min="4613" max="4613" width="12.42578125" style="3" customWidth="1"/>
    <col min="4614" max="4614" width="11.140625" style="3" customWidth="1"/>
    <col min="4615" max="4615" width="11.28515625" style="3" customWidth="1"/>
    <col min="4616" max="4616" width="10" style="3" customWidth="1"/>
    <col min="4617" max="4617" width="10.42578125" style="3" customWidth="1"/>
    <col min="4618" max="4618" width="9.140625" style="3"/>
    <col min="4619" max="4620" width="10.42578125" style="3" customWidth="1"/>
    <col min="4621" max="4864" width="9.140625" style="3"/>
    <col min="4865" max="4865" width="20.140625" style="3" customWidth="1"/>
    <col min="4866" max="4866" width="10" style="3" customWidth="1"/>
    <col min="4867" max="4867" width="12.7109375" style="3" bestFit="1" customWidth="1"/>
    <col min="4868" max="4868" width="10.85546875" style="3" customWidth="1"/>
    <col min="4869" max="4869" width="12.42578125" style="3" customWidth="1"/>
    <col min="4870" max="4870" width="11.140625" style="3" customWidth="1"/>
    <col min="4871" max="4871" width="11.28515625" style="3" customWidth="1"/>
    <col min="4872" max="4872" width="10" style="3" customWidth="1"/>
    <col min="4873" max="4873" width="10.42578125" style="3" customWidth="1"/>
    <col min="4874" max="4874" width="9.140625" style="3"/>
    <col min="4875" max="4876" width="10.42578125" style="3" customWidth="1"/>
    <col min="4877" max="5120" width="9.140625" style="3"/>
    <col min="5121" max="5121" width="20.140625" style="3" customWidth="1"/>
    <col min="5122" max="5122" width="10" style="3" customWidth="1"/>
    <col min="5123" max="5123" width="12.7109375" style="3" bestFit="1" customWidth="1"/>
    <col min="5124" max="5124" width="10.85546875" style="3" customWidth="1"/>
    <col min="5125" max="5125" width="12.42578125" style="3" customWidth="1"/>
    <col min="5126" max="5126" width="11.140625" style="3" customWidth="1"/>
    <col min="5127" max="5127" width="11.28515625" style="3" customWidth="1"/>
    <col min="5128" max="5128" width="10" style="3" customWidth="1"/>
    <col min="5129" max="5129" width="10.42578125" style="3" customWidth="1"/>
    <col min="5130" max="5130" width="9.140625" style="3"/>
    <col min="5131" max="5132" width="10.42578125" style="3" customWidth="1"/>
    <col min="5133" max="5376" width="9.140625" style="3"/>
    <col min="5377" max="5377" width="20.140625" style="3" customWidth="1"/>
    <col min="5378" max="5378" width="10" style="3" customWidth="1"/>
    <col min="5379" max="5379" width="12.7109375" style="3" bestFit="1" customWidth="1"/>
    <col min="5380" max="5380" width="10.85546875" style="3" customWidth="1"/>
    <col min="5381" max="5381" width="12.42578125" style="3" customWidth="1"/>
    <col min="5382" max="5382" width="11.140625" style="3" customWidth="1"/>
    <col min="5383" max="5383" width="11.28515625" style="3" customWidth="1"/>
    <col min="5384" max="5384" width="10" style="3" customWidth="1"/>
    <col min="5385" max="5385" width="10.42578125" style="3" customWidth="1"/>
    <col min="5386" max="5386" width="9.140625" style="3"/>
    <col min="5387" max="5388" width="10.42578125" style="3" customWidth="1"/>
    <col min="5389" max="5632" width="9.140625" style="3"/>
    <col min="5633" max="5633" width="20.140625" style="3" customWidth="1"/>
    <col min="5634" max="5634" width="10" style="3" customWidth="1"/>
    <col min="5635" max="5635" width="12.7109375" style="3" bestFit="1" customWidth="1"/>
    <col min="5636" max="5636" width="10.85546875" style="3" customWidth="1"/>
    <col min="5637" max="5637" width="12.42578125" style="3" customWidth="1"/>
    <col min="5638" max="5638" width="11.140625" style="3" customWidth="1"/>
    <col min="5639" max="5639" width="11.28515625" style="3" customWidth="1"/>
    <col min="5640" max="5640" width="10" style="3" customWidth="1"/>
    <col min="5641" max="5641" width="10.42578125" style="3" customWidth="1"/>
    <col min="5642" max="5642" width="9.140625" style="3"/>
    <col min="5643" max="5644" width="10.42578125" style="3" customWidth="1"/>
    <col min="5645" max="5888" width="9.140625" style="3"/>
    <col min="5889" max="5889" width="20.140625" style="3" customWidth="1"/>
    <col min="5890" max="5890" width="10" style="3" customWidth="1"/>
    <col min="5891" max="5891" width="12.7109375" style="3" bestFit="1" customWidth="1"/>
    <col min="5892" max="5892" width="10.85546875" style="3" customWidth="1"/>
    <col min="5893" max="5893" width="12.42578125" style="3" customWidth="1"/>
    <col min="5894" max="5894" width="11.140625" style="3" customWidth="1"/>
    <col min="5895" max="5895" width="11.28515625" style="3" customWidth="1"/>
    <col min="5896" max="5896" width="10" style="3" customWidth="1"/>
    <col min="5897" max="5897" width="10.42578125" style="3" customWidth="1"/>
    <col min="5898" max="5898" width="9.140625" style="3"/>
    <col min="5899" max="5900" width="10.42578125" style="3" customWidth="1"/>
    <col min="5901" max="6144" width="9.140625" style="3"/>
    <col min="6145" max="6145" width="20.140625" style="3" customWidth="1"/>
    <col min="6146" max="6146" width="10" style="3" customWidth="1"/>
    <col min="6147" max="6147" width="12.7109375" style="3" bestFit="1" customWidth="1"/>
    <col min="6148" max="6148" width="10.85546875" style="3" customWidth="1"/>
    <col min="6149" max="6149" width="12.42578125" style="3" customWidth="1"/>
    <col min="6150" max="6150" width="11.140625" style="3" customWidth="1"/>
    <col min="6151" max="6151" width="11.28515625" style="3" customWidth="1"/>
    <col min="6152" max="6152" width="10" style="3" customWidth="1"/>
    <col min="6153" max="6153" width="10.42578125" style="3" customWidth="1"/>
    <col min="6154" max="6154" width="9.140625" style="3"/>
    <col min="6155" max="6156" width="10.42578125" style="3" customWidth="1"/>
    <col min="6157" max="6400" width="9.140625" style="3"/>
    <col min="6401" max="6401" width="20.140625" style="3" customWidth="1"/>
    <col min="6402" max="6402" width="10" style="3" customWidth="1"/>
    <col min="6403" max="6403" width="12.7109375" style="3" bestFit="1" customWidth="1"/>
    <col min="6404" max="6404" width="10.85546875" style="3" customWidth="1"/>
    <col min="6405" max="6405" width="12.42578125" style="3" customWidth="1"/>
    <col min="6406" max="6406" width="11.140625" style="3" customWidth="1"/>
    <col min="6407" max="6407" width="11.28515625" style="3" customWidth="1"/>
    <col min="6408" max="6408" width="10" style="3" customWidth="1"/>
    <col min="6409" max="6409" width="10.42578125" style="3" customWidth="1"/>
    <col min="6410" max="6410" width="9.140625" style="3"/>
    <col min="6411" max="6412" width="10.42578125" style="3" customWidth="1"/>
    <col min="6413" max="6656" width="9.140625" style="3"/>
    <col min="6657" max="6657" width="20.140625" style="3" customWidth="1"/>
    <col min="6658" max="6658" width="10" style="3" customWidth="1"/>
    <col min="6659" max="6659" width="12.7109375" style="3" bestFit="1" customWidth="1"/>
    <col min="6660" max="6660" width="10.85546875" style="3" customWidth="1"/>
    <col min="6661" max="6661" width="12.42578125" style="3" customWidth="1"/>
    <col min="6662" max="6662" width="11.140625" style="3" customWidth="1"/>
    <col min="6663" max="6663" width="11.28515625" style="3" customWidth="1"/>
    <col min="6664" max="6664" width="10" style="3" customWidth="1"/>
    <col min="6665" max="6665" width="10.42578125" style="3" customWidth="1"/>
    <col min="6666" max="6666" width="9.140625" style="3"/>
    <col min="6667" max="6668" width="10.42578125" style="3" customWidth="1"/>
    <col min="6669" max="6912" width="9.140625" style="3"/>
    <col min="6913" max="6913" width="20.140625" style="3" customWidth="1"/>
    <col min="6914" max="6914" width="10" style="3" customWidth="1"/>
    <col min="6915" max="6915" width="12.7109375" style="3" bestFit="1" customWidth="1"/>
    <col min="6916" max="6916" width="10.85546875" style="3" customWidth="1"/>
    <col min="6917" max="6917" width="12.42578125" style="3" customWidth="1"/>
    <col min="6918" max="6918" width="11.140625" style="3" customWidth="1"/>
    <col min="6919" max="6919" width="11.28515625" style="3" customWidth="1"/>
    <col min="6920" max="6920" width="10" style="3" customWidth="1"/>
    <col min="6921" max="6921" width="10.42578125" style="3" customWidth="1"/>
    <col min="6922" max="6922" width="9.140625" style="3"/>
    <col min="6923" max="6924" width="10.42578125" style="3" customWidth="1"/>
    <col min="6925" max="7168" width="9.140625" style="3"/>
    <col min="7169" max="7169" width="20.140625" style="3" customWidth="1"/>
    <col min="7170" max="7170" width="10" style="3" customWidth="1"/>
    <col min="7171" max="7171" width="12.7109375" style="3" bestFit="1" customWidth="1"/>
    <col min="7172" max="7172" width="10.85546875" style="3" customWidth="1"/>
    <col min="7173" max="7173" width="12.42578125" style="3" customWidth="1"/>
    <col min="7174" max="7174" width="11.140625" style="3" customWidth="1"/>
    <col min="7175" max="7175" width="11.28515625" style="3" customWidth="1"/>
    <col min="7176" max="7176" width="10" style="3" customWidth="1"/>
    <col min="7177" max="7177" width="10.42578125" style="3" customWidth="1"/>
    <col min="7178" max="7178" width="9.140625" style="3"/>
    <col min="7179" max="7180" width="10.42578125" style="3" customWidth="1"/>
    <col min="7181" max="7424" width="9.140625" style="3"/>
    <col min="7425" max="7425" width="20.140625" style="3" customWidth="1"/>
    <col min="7426" max="7426" width="10" style="3" customWidth="1"/>
    <col min="7427" max="7427" width="12.7109375" style="3" bestFit="1" customWidth="1"/>
    <col min="7428" max="7428" width="10.85546875" style="3" customWidth="1"/>
    <col min="7429" max="7429" width="12.42578125" style="3" customWidth="1"/>
    <col min="7430" max="7430" width="11.140625" style="3" customWidth="1"/>
    <col min="7431" max="7431" width="11.28515625" style="3" customWidth="1"/>
    <col min="7432" max="7432" width="10" style="3" customWidth="1"/>
    <col min="7433" max="7433" width="10.42578125" style="3" customWidth="1"/>
    <col min="7434" max="7434" width="9.140625" style="3"/>
    <col min="7435" max="7436" width="10.42578125" style="3" customWidth="1"/>
    <col min="7437" max="7680" width="9.140625" style="3"/>
    <col min="7681" max="7681" width="20.140625" style="3" customWidth="1"/>
    <col min="7682" max="7682" width="10" style="3" customWidth="1"/>
    <col min="7683" max="7683" width="12.7109375" style="3" bestFit="1" customWidth="1"/>
    <col min="7684" max="7684" width="10.85546875" style="3" customWidth="1"/>
    <col min="7685" max="7685" width="12.42578125" style="3" customWidth="1"/>
    <col min="7686" max="7686" width="11.140625" style="3" customWidth="1"/>
    <col min="7687" max="7687" width="11.28515625" style="3" customWidth="1"/>
    <col min="7688" max="7688" width="10" style="3" customWidth="1"/>
    <col min="7689" max="7689" width="10.42578125" style="3" customWidth="1"/>
    <col min="7690" max="7690" width="9.140625" style="3"/>
    <col min="7691" max="7692" width="10.42578125" style="3" customWidth="1"/>
    <col min="7693" max="7936" width="9.140625" style="3"/>
    <col min="7937" max="7937" width="20.140625" style="3" customWidth="1"/>
    <col min="7938" max="7938" width="10" style="3" customWidth="1"/>
    <col min="7939" max="7939" width="12.7109375" style="3" bestFit="1" customWidth="1"/>
    <col min="7940" max="7940" width="10.85546875" style="3" customWidth="1"/>
    <col min="7941" max="7941" width="12.42578125" style="3" customWidth="1"/>
    <col min="7942" max="7942" width="11.140625" style="3" customWidth="1"/>
    <col min="7943" max="7943" width="11.28515625" style="3" customWidth="1"/>
    <col min="7944" max="7944" width="10" style="3" customWidth="1"/>
    <col min="7945" max="7945" width="10.42578125" style="3" customWidth="1"/>
    <col min="7946" max="7946" width="9.140625" style="3"/>
    <col min="7947" max="7948" width="10.42578125" style="3" customWidth="1"/>
    <col min="7949" max="8192" width="9.140625" style="3"/>
    <col min="8193" max="8193" width="20.140625" style="3" customWidth="1"/>
    <col min="8194" max="8194" width="10" style="3" customWidth="1"/>
    <col min="8195" max="8195" width="12.7109375" style="3" bestFit="1" customWidth="1"/>
    <col min="8196" max="8196" width="10.85546875" style="3" customWidth="1"/>
    <col min="8197" max="8197" width="12.42578125" style="3" customWidth="1"/>
    <col min="8198" max="8198" width="11.140625" style="3" customWidth="1"/>
    <col min="8199" max="8199" width="11.28515625" style="3" customWidth="1"/>
    <col min="8200" max="8200" width="10" style="3" customWidth="1"/>
    <col min="8201" max="8201" width="10.42578125" style="3" customWidth="1"/>
    <col min="8202" max="8202" width="9.140625" style="3"/>
    <col min="8203" max="8204" width="10.42578125" style="3" customWidth="1"/>
    <col min="8205" max="8448" width="9.140625" style="3"/>
    <col min="8449" max="8449" width="20.140625" style="3" customWidth="1"/>
    <col min="8450" max="8450" width="10" style="3" customWidth="1"/>
    <col min="8451" max="8451" width="12.7109375" style="3" bestFit="1" customWidth="1"/>
    <col min="8452" max="8452" width="10.85546875" style="3" customWidth="1"/>
    <col min="8453" max="8453" width="12.42578125" style="3" customWidth="1"/>
    <col min="8454" max="8454" width="11.140625" style="3" customWidth="1"/>
    <col min="8455" max="8455" width="11.28515625" style="3" customWidth="1"/>
    <col min="8456" max="8456" width="10" style="3" customWidth="1"/>
    <col min="8457" max="8457" width="10.42578125" style="3" customWidth="1"/>
    <col min="8458" max="8458" width="9.140625" style="3"/>
    <col min="8459" max="8460" width="10.42578125" style="3" customWidth="1"/>
    <col min="8461" max="8704" width="9.140625" style="3"/>
    <col min="8705" max="8705" width="20.140625" style="3" customWidth="1"/>
    <col min="8706" max="8706" width="10" style="3" customWidth="1"/>
    <col min="8707" max="8707" width="12.7109375" style="3" bestFit="1" customWidth="1"/>
    <col min="8708" max="8708" width="10.85546875" style="3" customWidth="1"/>
    <col min="8709" max="8709" width="12.42578125" style="3" customWidth="1"/>
    <col min="8710" max="8710" width="11.140625" style="3" customWidth="1"/>
    <col min="8711" max="8711" width="11.28515625" style="3" customWidth="1"/>
    <col min="8712" max="8712" width="10" style="3" customWidth="1"/>
    <col min="8713" max="8713" width="10.42578125" style="3" customWidth="1"/>
    <col min="8714" max="8714" width="9.140625" style="3"/>
    <col min="8715" max="8716" width="10.42578125" style="3" customWidth="1"/>
    <col min="8717" max="8960" width="9.140625" style="3"/>
    <col min="8961" max="8961" width="20.140625" style="3" customWidth="1"/>
    <col min="8962" max="8962" width="10" style="3" customWidth="1"/>
    <col min="8963" max="8963" width="12.7109375" style="3" bestFit="1" customWidth="1"/>
    <col min="8964" max="8964" width="10.85546875" style="3" customWidth="1"/>
    <col min="8965" max="8965" width="12.42578125" style="3" customWidth="1"/>
    <col min="8966" max="8966" width="11.140625" style="3" customWidth="1"/>
    <col min="8967" max="8967" width="11.28515625" style="3" customWidth="1"/>
    <col min="8968" max="8968" width="10" style="3" customWidth="1"/>
    <col min="8969" max="8969" width="10.42578125" style="3" customWidth="1"/>
    <col min="8970" max="8970" width="9.140625" style="3"/>
    <col min="8971" max="8972" width="10.42578125" style="3" customWidth="1"/>
    <col min="8973" max="9216" width="9.140625" style="3"/>
    <col min="9217" max="9217" width="20.140625" style="3" customWidth="1"/>
    <col min="9218" max="9218" width="10" style="3" customWidth="1"/>
    <col min="9219" max="9219" width="12.7109375" style="3" bestFit="1" customWidth="1"/>
    <col min="9220" max="9220" width="10.85546875" style="3" customWidth="1"/>
    <col min="9221" max="9221" width="12.42578125" style="3" customWidth="1"/>
    <col min="9222" max="9222" width="11.140625" style="3" customWidth="1"/>
    <col min="9223" max="9223" width="11.28515625" style="3" customWidth="1"/>
    <col min="9224" max="9224" width="10" style="3" customWidth="1"/>
    <col min="9225" max="9225" width="10.42578125" style="3" customWidth="1"/>
    <col min="9226" max="9226" width="9.140625" style="3"/>
    <col min="9227" max="9228" width="10.42578125" style="3" customWidth="1"/>
    <col min="9229" max="9472" width="9.140625" style="3"/>
    <col min="9473" max="9473" width="20.140625" style="3" customWidth="1"/>
    <col min="9474" max="9474" width="10" style="3" customWidth="1"/>
    <col min="9475" max="9475" width="12.7109375" style="3" bestFit="1" customWidth="1"/>
    <col min="9476" max="9476" width="10.85546875" style="3" customWidth="1"/>
    <col min="9477" max="9477" width="12.42578125" style="3" customWidth="1"/>
    <col min="9478" max="9478" width="11.140625" style="3" customWidth="1"/>
    <col min="9479" max="9479" width="11.28515625" style="3" customWidth="1"/>
    <col min="9480" max="9480" width="10" style="3" customWidth="1"/>
    <col min="9481" max="9481" width="10.42578125" style="3" customWidth="1"/>
    <col min="9482" max="9482" width="9.140625" style="3"/>
    <col min="9483" max="9484" width="10.42578125" style="3" customWidth="1"/>
    <col min="9485" max="9728" width="9.140625" style="3"/>
    <col min="9729" max="9729" width="20.140625" style="3" customWidth="1"/>
    <col min="9730" max="9730" width="10" style="3" customWidth="1"/>
    <col min="9731" max="9731" width="12.7109375" style="3" bestFit="1" customWidth="1"/>
    <col min="9732" max="9732" width="10.85546875" style="3" customWidth="1"/>
    <col min="9733" max="9733" width="12.42578125" style="3" customWidth="1"/>
    <col min="9734" max="9734" width="11.140625" style="3" customWidth="1"/>
    <col min="9735" max="9735" width="11.28515625" style="3" customWidth="1"/>
    <col min="9736" max="9736" width="10" style="3" customWidth="1"/>
    <col min="9737" max="9737" width="10.42578125" style="3" customWidth="1"/>
    <col min="9738" max="9738" width="9.140625" style="3"/>
    <col min="9739" max="9740" width="10.42578125" style="3" customWidth="1"/>
    <col min="9741" max="9984" width="9.140625" style="3"/>
    <col min="9985" max="9985" width="20.140625" style="3" customWidth="1"/>
    <col min="9986" max="9986" width="10" style="3" customWidth="1"/>
    <col min="9987" max="9987" width="12.7109375" style="3" bestFit="1" customWidth="1"/>
    <col min="9988" max="9988" width="10.85546875" style="3" customWidth="1"/>
    <col min="9989" max="9989" width="12.42578125" style="3" customWidth="1"/>
    <col min="9990" max="9990" width="11.140625" style="3" customWidth="1"/>
    <col min="9991" max="9991" width="11.28515625" style="3" customWidth="1"/>
    <col min="9992" max="9992" width="10" style="3" customWidth="1"/>
    <col min="9993" max="9993" width="10.42578125" style="3" customWidth="1"/>
    <col min="9994" max="9994" width="9.140625" style="3"/>
    <col min="9995" max="9996" width="10.42578125" style="3" customWidth="1"/>
    <col min="9997" max="10240" width="9.140625" style="3"/>
    <col min="10241" max="10241" width="20.140625" style="3" customWidth="1"/>
    <col min="10242" max="10242" width="10" style="3" customWidth="1"/>
    <col min="10243" max="10243" width="12.7109375" style="3" bestFit="1" customWidth="1"/>
    <col min="10244" max="10244" width="10.85546875" style="3" customWidth="1"/>
    <col min="10245" max="10245" width="12.42578125" style="3" customWidth="1"/>
    <col min="10246" max="10246" width="11.140625" style="3" customWidth="1"/>
    <col min="10247" max="10247" width="11.28515625" style="3" customWidth="1"/>
    <col min="10248" max="10248" width="10" style="3" customWidth="1"/>
    <col min="10249" max="10249" width="10.42578125" style="3" customWidth="1"/>
    <col min="10250" max="10250" width="9.140625" style="3"/>
    <col min="10251" max="10252" width="10.42578125" style="3" customWidth="1"/>
    <col min="10253" max="10496" width="9.140625" style="3"/>
    <col min="10497" max="10497" width="20.140625" style="3" customWidth="1"/>
    <col min="10498" max="10498" width="10" style="3" customWidth="1"/>
    <col min="10499" max="10499" width="12.7109375" style="3" bestFit="1" customWidth="1"/>
    <col min="10500" max="10500" width="10.85546875" style="3" customWidth="1"/>
    <col min="10501" max="10501" width="12.42578125" style="3" customWidth="1"/>
    <col min="10502" max="10502" width="11.140625" style="3" customWidth="1"/>
    <col min="10503" max="10503" width="11.28515625" style="3" customWidth="1"/>
    <col min="10504" max="10504" width="10" style="3" customWidth="1"/>
    <col min="10505" max="10505" width="10.42578125" style="3" customWidth="1"/>
    <col min="10506" max="10506" width="9.140625" style="3"/>
    <col min="10507" max="10508" width="10.42578125" style="3" customWidth="1"/>
    <col min="10509" max="10752" width="9.140625" style="3"/>
    <col min="10753" max="10753" width="20.140625" style="3" customWidth="1"/>
    <col min="10754" max="10754" width="10" style="3" customWidth="1"/>
    <col min="10755" max="10755" width="12.7109375" style="3" bestFit="1" customWidth="1"/>
    <col min="10756" max="10756" width="10.85546875" style="3" customWidth="1"/>
    <col min="10757" max="10757" width="12.42578125" style="3" customWidth="1"/>
    <col min="10758" max="10758" width="11.140625" style="3" customWidth="1"/>
    <col min="10759" max="10759" width="11.28515625" style="3" customWidth="1"/>
    <col min="10760" max="10760" width="10" style="3" customWidth="1"/>
    <col min="10761" max="10761" width="10.42578125" style="3" customWidth="1"/>
    <col min="10762" max="10762" width="9.140625" style="3"/>
    <col min="10763" max="10764" width="10.42578125" style="3" customWidth="1"/>
    <col min="10765" max="11008" width="9.140625" style="3"/>
    <col min="11009" max="11009" width="20.140625" style="3" customWidth="1"/>
    <col min="11010" max="11010" width="10" style="3" customWidth="1"/>
    <col min="11011" max="11011" width="12.7109375" style="3" bestFit="1" customWidth="1"/>
    <col min="11012" max="11012" width="10.85546875" style="3" customWidth="1"/>
    <col min="11013" max="11013" width="12.42578125" style="3" customWidth="1"/>
    <col min="11014" max="11014" width="11.140625" style="3" customWidth="1"/>
    <col min="11015" max="11015" width="11.28515625" style="3" customWidth="1"/>
    <col min="11016" max="11016" width="10" style="3" customWidth="1"/>
    <col min="11017" max="11017" width="10.42578125" style="3" customWidth="1"/>
    <col min="11018" max="11018" width="9.140625" style="3"/>
    <col min="11019" max="11020" width="10.42578125" style="3" customWidth="1"/>
    <col min="11021" max="11264" width="9.140625" style="3"/>
    <col min="11265" max="11265" width="20.140625" style="3" customWidth="1"/>
    <col min="11266" max="11266" width="10" style="3" customWidth="1"/>
    <col min="11267" max="11267" width="12.7109375" style="3" bestFit="1" customWidth="1"/>
    <col min="11268" max="11268" width="10.85546875" style="3" customWidth="1"/>
    <col min="11269" max="11269" width="12.42578125" style="3" customWidth="1"/>
    <col min="11270" max="11270" width="11.140625" style="3" customWidth="1"/>
    <col min="11271" max="11271" width="11.28515625" style="3" customWidth="1"/>
    <col min="11272" max="11272" width="10" style="3" customWidth="1"/>
    <col min="11273" max="11273" width="10.42578125" style="3" customWidth="1"/>
    <col min="11274" max="11274" width="9.140625" style="3"/>
    <col min="11275" max="11276" width="10.42578125" style="3" customWidth="1"/>
    <col min="11277" max="11520" width="9.140625" style="3"/>
    <col min="11521" max="11521" width="20.140625" style="3" customWidth="1"/>
    <col min="11522" max="11522" width="10" style="3" customWidth="1"/>
    <col min="11523" max="11523" width="12.7109375" style="3" bestFit="1" customWidth="1"/>
    <col min="11524" max="11524" width="10.85546875" style="3" customWidth="1"/>
    <col min="11525" max="11525" width="12.42578125" style="3" customWidth="1"/>
    <col min="11526" max="11526" width="11.140625" style="3" customWidth="1"/>
    <col min="11527" max="11527" width="11.28515625" style="3" customWidth="1"/>
    <col min="11528" max="11528" width="10" style="3" customWidth="1"/>
    <col min="11529" max="11529" width="10.42578125" style="3" customWidth="1"/>
    <col min="11530" max="11530" width="9.140625" style="3"/>
    <col min="11531" max="11532" width="10.42578125" style="3" customWidth="1"/>
    <col min="11533" max="11776" width="9.140625" style="3"/>
    <col min="11777" max="11777" width="20.140625" style="3" customWidth="1"/>
    <col min="11778" max="11778" width="10" style="3" customWidth="1"/>
    <col min="11779" max="11779" width="12.7109375" style="3" bestFit="1" customWidth="1"/>
    <col min="11780" max="11780" width="10.85546875" style="3" customWidth="1"/>
    <col min="11781" max="11781" width="12.42578125" style="3" customWidth="1"/>
    <col min="11782" max="11782" width="11.140625" style="3" customWidth="1"/>
    <col min="11783" max="11783" width="11.28515625" style="3" customWidth="1"/>
    <col min="11784" max="11784" width="10" style="3" customWidth="1"/>
    <col min="11785" max="11785" width="10.42578125" style="3" customWidth="1"/>
    <col min="11786" max="11786" width="9.140625" style="3"/>
    <col min="11787" max="11788" width="10.42578125" style="3" customWidth="1"/>
    <col min="11789" max="12032" width="9.140625" style="3"/>
    <col min="12033" max="12033" width="20.140625" style="3" customWidth="1"/>
    <col min="12034" max="12034" width="10" style="3" customWidth="1"/>
    <col min="12035" max="12035" width="12.7109375" style="3" bestFit="1" customWidth="1"/>
    <col min="12036" max="12036" width="10.85546875" style="3" customWidth="1"/>
    <col min="12037" max="12037" width="12.42578125" style="3" customWidth="1"/>
    <col min="12038" max="12038" width="11.140625" style="3" customWidth="1"/>
    <col min="12039" max="12039" width="11.28515625" style="3" customWidth="1"/>
    <col min="12040" max="12040" width="10" style="3" customWidth="1"/>
    <col min="12041" max="12041" width="10.42578125" style="3" customWidth="1"/>
    <col min="12042" max="12042" width="9.140625" style="3"/>
    <col min="12043" max="12044" width="10.42578125" style="3" customWidth="1"/>
    <col min="12045" max="12288" width="9.140625" style="3"/>
    <col min="12289" max="12289" width="20.140625" style="3" customWidth="1"/>
    <col min="12290" max="12290" width="10" style="3" customWidth="1"/>
    <col min="12291" max="12291" width="12.7109375" style="3" bestFit="1" customWidth="1"/>
    <col min="12292" max="12292" width="10.85546875" style="3" customWidth="1"/>
    <col min="12293" max="12293" width="12.42578125" style="3" customWidth="1"/>
    <col min="12294" max="12294" width="11.140625" style="3" customWidth="1"/>
    <col min="12295" max="12295" width="11.28515625" style="3" customWidth="1"/>
    <col min="12296" max="12296" width="10" style="3" customWidth="1"/>
    <col min="12297" max="12297" width="10.42578125" style="3" customWidth="1"/>
    <col min="12298" max="12298" width="9.140625" style="3"/>
    <col min="12299" max="12300" width="10.42578125" style="3" customWidth="1"/>
    <col min="12301" max="12544" width="9.140625" style="3"/>
    <col min="12545" max="12545" width="20.140625" style="3" customWidth="1"/>
    <col min="12546" max="12546" width="10" style="3" customWidth="1"/>
    <col min="12547" max="12547" width="12.7109375" style="3" bestFit="1" customWidth="1"/>
    <col min="12548" max="12548" width="10.85546875" style="3" customWidth="1"/>
    <col min="12549" max="12549" width="12.42578125" style="3" customWidth="1"/>
    <col min="12550" max="12550" width="11.140625" style="3" customWidth="1"/>
    <col min="12551" max="12551" width="11.28515625" style="3" customWidth="1"/>
    <col min="12552" max="12552" width="10" style="3" customWidth="1"/>
    <col min="12553" max="12553" width="10.42578125" style="3" customWidth="1"/>
    <col min="12554" max="12554" width="9.140625" style="3"/>
    <col min="12555" max="12556" width="10.42578125" style="3" customWidth="1"/>
    <col min="12557" max="12800" width="9.140625" style="3"/>
    <col min="12801" max="12801" width="20.140625" style="3" customWidth="1"/>
    <col min="12802" max="12802" width="10" style="3" customWidth="1"/>
    <col min="12803" max="12803" width="12.7109375" style="3" bestFit="1" customWidth="1"/>
    <col min="12804" max="12804" width="10.85546875" style="3" customWidth="1"/>
    <col min="12805" max="12805" width="12.42578125" style="3" customWidth="1"/>
    <col min="12806" max="12806" width="11.140625" style="3" customWidth="1"/>
    <col min="12807" max="12807" width="11.28515625" style="3" customWidth="1"/>
    <col min="12808" max="12808" width="10" style="3" customWidth="1"/>
    <col min="12809" max="12809" width="10.42578125" style="3" customWidth="1"/>
    <col min="12810" max="12810" width="9.140625" style="3"/>
    <col min="12811" max="12812" width="10.42578125" style="3" customWidth="1"/>
    <col min="12813" max="13056" width="9.140625" style="3"/>
    <col min="13057" max="13057" width="20.140625" style="3" customWidth="1"/>
    <col min="13058" max="13058" width="10" style="3" customWidth="1"/>
    <col min="13059" max="13059" width="12.7109375" style="3" bestFit="1" customWidth="1"/>
    <col min="13060" max="13060" width="10.85546875" style="3" customWidth="1"/>
    <col min="13061" max="13061" width="12.42578125" style="3" customWidth="1"/>
    <col min="13062" max="13062" width="11.140625" style="3" customWidth="1"/>
    <col min="13063" max="13063" width="11.28515625" style="3" customWidth="1"/>
    <col min="13064" max="13064" width="10" style="3" customWidth="1"/>
    <col min="13065" max="13065" width="10.42578125" style="3" customWidth="1"/>
    <col min="13066" max="13066" width="9.140625" style="3"/>
    <col min="13067" max="13068" width="10.42578125" style="3" customWidth="1"/>
    <col min="13069" max="13312" width="9.140625" style="3"/>
    <col min="13313" max="13313" width="20.140625" style="3" customWidth="1"/>
    <col min="13314" max="13314" width="10" style="3" customWidth="1"/>
    <col min="13315" max="13315" width="12.7109375" style="3" bestFit="1" customWidth="1"/>
    <col min="13316" max="13316" width="10.85546875" style="3" customWidth="1"/>
    <col min="13317" max="13317" width="12.42578125" style="3" customWidth="1"/>
    <col min="13318" max="13318" width="11.140625" style="3" customWidth="1"/>
    <col min="13319" max="13319" width="11.28515625" style="3" customWidth="1"/>
    <col min="13320" max="13320" width="10" style="3" customWidth="1"/>
    <col min="13321" max="13321" width="10.42578125" style="3" customWidth="1"/>
    <col min="13322" max="13322" width="9.140625" style="3"/>
    <col min="13323" max="13324" width="10.42578125" style="3" customWidth="1"/>
    <col min="13325" max="13568" width="9.140625" style="3"/>
    <col min="13569" max="13569" width="20.140625" style="3" customWidth="1"/>
    <col min="13570" max="13570" width="10" style="3" customWidth="1"/>
    <col min="13571" max="13571" width="12.7109375" style="3" bestFit="1" customWidth="1"/>
    <col min="13572" max="13572" width="10.85546875" style="3" customWidth="1"/>
    <col min="13573" max="13573" width="12.42578125" style="3" customWidth="1"/>
    <col min="13574" max="13574" width="11.140625" style="3" customWidth="1"/>
    <col min="13575" max="13575" width="11.28515625" style="3" customWidth="1"/>
    <col min="13576" max="13576" width="10" style="3" customWidth="1"/>
    <col min="13577" max="13577" width="10.42578125" style="3" customWidth="1"/>
    <col min="13578" max="13578" width="9.140625" style="3"/>
    <col min="13579" max="13580" width="10.42578125" style="3" customWidth="1"/>
    <col min="13581" max="13824" width="9.140625" style="3"/>
    <col min="13825" max="13825" width="20.140625" style="3" customWidth="1"/>
    <col min="13826" max="13826" width="10" style="3" customWidth="1"/>
    <col min="13827" max="13827" width="12.7109375" style="3" bestFit="1" customWidth="1"/>
    <col min="13828" max="13828" width="10.85546875" style="3" customWidth="1"/>
    <col min="13829" max="13829" width="12.42578125" style="3" customWidth="1"/>
    <col min="13830" max="13830" width="11.140625" style="3" customWidth="1"/>
    <col min="13831" max="13831" width="11.28515625" style="3" customWidth="1"/>
    <col min="13832" max="13832" width="10" style="3" customWidth="1"/>
    <col min="13833" max="13833" width="10.42578125" style="3" customWidth="1"/>
    <col min="13834" max="13834" width="9.140625" style="3"/>
    <col min="13835" max="13836" width="10.42578125" style="3" customWidth="1"/>
    <col min="13837" max="14080" width="9.140625" style="3"/>
    <col min="14081" max="14081" width="20.140625" style="3" customWidth="1"/>
    <col min="14082" max="14082" width="10" style="3" customWidth="1"/>
    <col min="14083" max="14083" width="12.7109375" style="3" bestFit="1" customWidth="1"/>
    <col min="14084" max="14084" width="10.85546875" style="3" customWidth="1"/>
    <col min="14085" max="14085" width="12.42578125" style="3" customWidth="1"/>
    <col min="14086" max="14086" width="11.140625" style="3" customWidth="1"/>
    <col min="14087" max="14087" width="11.28515625" style="3" customWidth="1"/>
    <col min="14088" max="14088" width="10" style="3" customWidth="1"/>
    <col min="14089" max="14089" width="10.42578125" style="3" customWidth="1"/>
    <col min="14090" max="14090" width="9.140625" style="3"/>
    <col min="14091" max="14092" width="10.42578125" style="3" customWidth="1"/>
    <col min="14093" max="14336" width="9.140625" style="3"/>
    <col min="14337" max="14337" width="20.140625" style="3" customWidth="1"/>
    <col min="14338" max="14338" width="10" style="3" customWidth="1"/>
    <col min="14339" max="14339" width="12.7109375" style="3" bestFit="1" customWidth="1"/>
    <col min="14340" max="14340" width="10.85546875" style="3" customWidth="1"/>
    <col min="14341" max="14341" width="12.42578125" style="3" customWidth="1"/>
    <col min="14342" max="14342" width="11.140625" style="3" customWidth="1"/>
    <col min="14343" max="14343" width="11.28515625" style="3" customWidth="1"/>
    <col min="14344" max="14344" width="10" style="3" customWidth="1"/>
    <col min="14345" max="14345" width="10.42578125" style="3" customWidth="1"/>
    <col min="14346" max="14346" width="9.140625" style="3"/>
    <col min="14347" max="14348" width="10.42578125" style="3" customWidth="1"/>
    <col min="14349" max="14592" width="9.140625" style="3"/>
    <col min="14593" max="14593" width="20.140625" style="3" customWidth="1"/>
    <col min="14594" max="14594" width="10" style="3" customWidth="1"/>
    <col min="14595" max="14595" width="12.7109375" style="3" bestFit="1" customWidth="1"/>
    <col min="14596" max="14596" width="10.85546875" style="3" customWidth="1"/>
    <col min="14597" max="14597" width="12.42578125" style="3" customWidth="1"/>
    <col min="14598" max="14598" width="11.140625" style="3" customWidth="1"/>
    <col min="14599" max="14599" width="11.28515625" style="3" customWidth="1"/>
    <col min="14600" max="14600" width="10" style="3" customWidth="1"/>
    <col min="14601" max="14601" width="10.42578125" style="3" customWidth="1"/>
    <col min="14602" max="14602" width="9.140625" style="3"/>
    <col min="14603" max="14604" width="10.42578125" style="3" customWidth="1"/>
    <col min="14605" max="14848" width="9.140625" style="3"/>
    <col min="14849" max="14849" width="20.140625" style="3" customWidth="1"/>
    <col min="14850" max="14850" width="10" style="3" customWidth="1"/>
    <col min="14851" max="14851" width="12.7109375" style="3" bestFit="1" customWidth="1"/>
    <col min="14852" max="14852" width="10.85546875" style="3" customWidth="1"/>
    <col min="14853" max="14853" width="12.42578125" style="3" customWidth="1"/>
    <col min="14854" max="14854" width="11.140625" style="3" customWidth="1"/>
    <col min="14855" max="14855" width="11.28515625" style="3" customWidth="1"/>
    <col min="14856" max="14856" width="10" style="3" customWidth="1"/>
    <col min="14857" max="14857" width="10.42578125" style="3" customWidth="1"/>
    <col min="14858" max="14858" width="9.140625" style="3"/>
    <col min="14859" max="14860" width="10.42578125" style="3" customWidth="1"/>
    <col min="14861" max="15104" width="9.140625" style="3"/>
    <col min="15105" max="15105" width="20.140625" style="3" customWidth="1"/>
    <col min="15106" max="15106" width="10" style="3" customWidth="1"/>
    <col min="15107" max="15107" width="12.7109375" style="3" bestFit="1" customWidth="1"/>
    <col min="15108" max="15108" width="10.85546875" style="3" customWidth="1"/>
    <col min="15109" max="15109" width="12.42578125" style="3" customWidth="1"/>
    <col min="15110" max="15110" width="11.140625" style="3" customWidth="1"/>
    <col min="15111" max="15111" width="11.28515625" style="3" customWidth="1"/>
    <col min="15112" max="15112" width="10" style="3" customWidth="1"/>
    <col min="15113" max="15113" width="10.42578125" style="3" customWidth="1"/>
    <col min="15114" max="15114" width="9.140625" style="3"/>
    <col min="15115" max="15116" width="10.42578125" style="3" customWidth="1"/>
    <col min="15117" max="15360" width="9.140625" style="3"/>
    <col min="15361" max="15361" width="20.140625" style="3" customWidth="1"/>
    <col min="15362" max="15362" width="10" style="3" customWidth="1"/>
    <col min="15363" max="15363" width="12.7109375" style="3" bestFit="1" customWidth="1"/>
    <col min="15364" max="15364" width="10.85546875" style="3" customWidth="1"/>
    <col min="15365" max="15365" width="12.42578125" style="3" customWidth="1"/>
    <col min="15366" max="15366" width="11.140625" style="3" customWidth="1"/>
    <col min="15367" max="15367" width="11.28515625" style="3" customWidth="1"/>
    <col min="15368" max="15368" width="10" style="3" customWidth="1"/>
    <col min="15369" max="15369" width="10.42578125" style="3" customWidth="1"/>
    <col min="15370" max="15370" width="9.140625" style="3"/>
    <col min="15371" max="15372" width="10.42578125" style="3" customWidth="1"/>
    <col min="15373" max="15616" width="9.140625" style="3"/>
    <col min="15617" max="15617" width="20.140625" style="3" customWidth="1"/>
    <col min="15618" max="15618" width="10" style="3" customWidth="1"/>
    <col min="15619" max="15619" width="12.7109375" style="3" bestFit="1" customWidth="1"/>
    <col min="15620" max="15620" width="10.85546875" style="3" customWidth="1"/>
    <col min="15621" max="15621" width="12.42578125" style="3" customWidth="1"/>
    <col min="15622" max="15622" width="11.140625" style="3" customWidth="1"/>
    <col min="15623" max="15623" width="11.28515625" style="3" customWidth="1"/>
    <col min="15624" max="15624" width="10" style="3" customWidth="1"/>
    <col min="15625" max="15625" width="10.42578125" style="3" customWidth="1"/>
    <col min="15626" max="15626" width="9.140625" style="3"/>
    <col min="15627" max="15628" width="10.42578125" style="3" customWidth="1"/>
    <col min="15629" max="15872" width="9.140625" style="3"/>
    <col min="15873" max="15873" width="20.140625" style="3" customWidth="1"/>
    <col min="15874" max="15874" width="10" style="3" customWidth="1"/>
    <col min="15875" max="15875" width="12.7109375" style="3" bestFit="1" customWidth="1"/>
    <col min="15876" max="15876" width="10.85546875" style="3" customWidth="1"/>
    <col min="15877" max="15877" width="12.42578125" style="3" customWidth="1"/>
    <col min="15878" max="15878" width="11.140625" style="3" customWidth="1"/>
    <col min="15879" max="15879" width="11.28515625" style="3" customWidth="1"/>
    <col min="15880" max="15880" width="10" style="3" customWidth="1"/>
    <col min="15881" max="15881" width="10.42578125" style="3" customWidth="1"/>
    <col min="15882" max="15882" width="9.140625" style="3"/>
    <col min="15883" max="15884" width="10.42578125" style="3" customWidth="1"/>
    <col min="15885" max="16128" width="9.140625" style="3"/>
    <col min="16129" max="16129" width="20.140625" style="3" customWidth="1"/>
    <col min="16130" max="16130" width="10" style="3" customWidth="1"/>
    <col min="16131" max="16131" width="12.7109375" style="3" bestFit="1" customWidth="1"/>
    <col min="16132" max="16132" width="10.85546875" style="3" customWidth="1"/>
    <col min="16133" max="16133" width="12.42578125" style="3" customWidth="1"/>
    <col min="16134" max="16134" width="11.140625" style="3" customWidth="1"/>
    <col min="16135" max="16135" width="11.28515625" style="3" customWidth="1"/>
    <col min="16136" max="16136" width="10" style="3" customWidth="1"/>
    <col min="16137" max="16137" width="10.42578125" style="3" customWidth="1"/>
    <col min="16138" max="16138" width="9.140625" style="3"/>
    <col min="16139" max="16140" width="10.42578125" style="3" customWidth="1"/>
    <col min="16141" max="16384" width="9.140625" style="3"/>
  </cols>
  <sheetData>
    <row r="1" spans="1:12" ht="19.5">
      <c r="A1" s="1575" t="s">
        <v>357</v>
      </c>
      <c r="B1" s="1575"/>
      <c r="C1" s="1576"/>
      <c r="D1" s="1576"/>
      <c r="E1" s="1577" t="s">
        <v>527</v>
      </c>
      <c r="G1" s="1578"/>
      <c r="H1" s="1576"/>
      <c r="I1" s="1576"/>
      <c r="J1" s="1576"/>
      <c r="K1" s="1576"/>
    </row>
    <row r="2" spans="1:12" ht="15" customHeight="1" thickBot="1">
      <c r="A2" s="1579" t="s">
        <v>272</v>
      </c>
      <c r="B2" s="1579"/>
      <c r="C2" s="1576"/>
      <c r="D2" s="1576"/>
      <c r="E2" s="1576"/>
      <c r="F2" s="1578"/>
      <c r="G2" s="1576"/>
      <c r="H2" s="1576"/>
      <c r="I2" s="1576"/>
      <c r="J2" s="1576"/>
      <c r="K2" s="1576"/>
    </row>
    <row r="3" spans="1:12" ht="21" thickBot="1">
      <c r="A3" s="1448" t="s">
        <v>4</v>
      </c>
      <c r="B3" s="1449"/>
      <c r="C3" s="1449"/>
      <c r="D3" s="1449"/>
      <c r="E3" s="1449"/>
      <c r="F3" s="1449"/>
      <c r="G3" s="1449"/>
      <c r="H3" s="1449"/>
      <c r="I3" s="1449"/>
      <c r="J3" s="1449"/>
      <c r="K3" s="1449"/>
      <c r="L3" s="1450"/>
    </row>
    <row r="4" spans="1:12">
      <c r="A4" s="1451"/>
      <c r="B4" s="1452"/>
      <c r="C4" s="1453" t="s">
        <v>5</v>
      </c>
      <c r="D4" s="1453"/>
      <c r="E4" s="1453"/>
      <c r="F4" s="1453"/>
      <c r="G4" s="1454"/>
      <c r="H4" s="1616" t="s">
        <v>6</v>
      </c>
      <c r="I4" s="1617"/>
      <c r="J4" s="1455" t="s">
        <v>7</v>
      </c>
      <c r="K4" s="1456" t="s">
        <v>8</v>
      </c>
      <c r="L4" s="1457"/>
    </row>
    <row r="5" spans="1:12" ht="15.75">
      <c r="A5" s="1458" t="s">
        <v>9</v>
      </c>
      <c r="B5" s="1459" t="s">
        <v>10</v>
      </c>
      <c r="C5" s="1460" t="s">
        <v>36</v>
      </c>
      <c r="D5" s="1460"/>
      <c r="E5" s="1461" t="s">
        <v>37</v>
      </c>
      <c r="F5" s="1462"/>
      <c r="G5" s="1463"/>
      <c r="H5" s="1618" t="s">
        <v>11</v>
      </c>
      <c r="I5" s="1619"/>
      <c r="J5" s="1464" t="s">
        <v>12</v>
      </c>
      <c r="K5" s="1465" t="s">
        <v>13</v>
      </c>
      <c r="L5" s="1466"/>
    </row>
    <row r="6" spans="1:12" ht="26.25" thickBot="1">
      <c r="A6" s="1467" t="s">
        <v>14</v>
      </c>
      <c r="B6" s="1468" t="s">
        <v>15</v>
      </c>
      <c r="C6" s="1469" t="s">
        <v>520</v>
      </c>
      <c r="D6" s="1470">
        <v>44948</v>
      </c>
      <c r="E6" s="1471" t="s">
        <v>520</v>
      </c>
      <c r="F6" s="1472">
        <v>44948</v>
      </c>
      <c r="G6" s="1473" t="s">
        <v>16</v>
      </c>
      <c r="H6" s="1474" t="s">
        <v>520</v>
      </c>
      <c r="I6" s="1475" t="s">
        <v>16</v>
      </c>
      <c r="J6" s="1476" t="s">
        <v>16</v>
      </c>
      <c r="K6" s="1477" t="s">
        <v>520</v>
      </c>
      <c r="L6" s="1478" t="s">
        <v>17</v>
      </c>
    </row>
    <row r="7" spans="1:12" ht="15" thickBot="1">
      <c r="A7" s="1479" t="s">
        <v>18</v>
      </c>
      <c r="B7" s="1480" t="s">
        <v>19</v>
      </c>
      <c r="C7" s="1481">
        <v>20580.4808877326</v>
      </c>
      <c r="D7" s="1481">
        <v>20562.18636600317</v>
      </c>
      <c r="E7" s="1482">
        <v>20992.090505487253</v>
      </c>
      <c r="F7" s="1483">
        <v>20973.430093323233</v>
      </c>
      <c r="G7" s="1484">
        <v>8.8971675500803246E-2</v>
      </c>
      <c r="H7" s="1485">
        <v>320.75402818862017</v>
      </c>
      <c r="I7" s="1485">
        <v>0.66900234594243557</v>
      </c>
      <c r="J7" s="1486">
        <v>-8.3559240950406632</v>
      </c>
      <c r="K7" s="1485">
        <v>100</v>
      </c>
      <c r="L7" s="1487" t="s">
        <v>19</v>
      </c>
    </row>
    <row r="8" spans="1:12" ht="15" thickBot="1">
      <c r="A8" s="1488"/>
      <c r="B8" s="1489"/>
      <c r="C8" s="1490"/>
      <c r="D8" s="1490"/>
      <c r="E8" s="1490"/>
      <c r="F8" s="1490"/>
      <c r="G8" s="1491"/>
      <c r="H8" s="1486"/>
      <c r="I8" s="1486"/>
      <c r="J8" s="1486"/>
      <c r="K8" s="1486"/>
      <c r="L8" s="1492"/>
    </row>
    <row r="9" spans="1:12" ht="15">
      <c r="A9" s="1493" t="s">
        <v>80</v>
      </c>
      <c r="B9" s="1494" t="s">
        <v>19</v>
      </c>
      <c r="C9" s="1495">
        <v>20507.094080974035</v>
      </c>
      <c r="D9" s="1495">
        <v>20224.302197430698</v>
      </c>
      <c r="E9" s="1496">
        <v>20917.235962593517</v>
      </c>
      <c r="F9" s="1496">
        <v>20628.788241379312</v>
      </c>
      <c r="G9" s="1497">
        <v>1.3982775810147055</v>
      </c>
      <c r="H9" s="1498">
        <v>267.33333333333331</v>
      </c>
      <c r="I9" s="1498">
        <v>8.9446185997910046</v>
      </c>
      <c r="J9" s="1498">
        <v>-42.307692307692307</v>
      </c>
      <c r="K9" s="1498">
        <v>8.7001914042108927E-2</v>
      </c>
      <c r="L9" s="1499">
        <v>-5.1200392873321884E-2</v>
      </c>
    </row>
    <row r="10" spans="1:12" ht="15">
      <c r="A10" s="1500" t="s">
        <v>81</v>
      </c>
      <c r="B10" s="1501" t="s">
        <v>19</v>
      </c>
      <c r="C10" s="1502">
        <v>21623.327055894966</v>
      </c>
      <c r="D10" s="1502">
        <v>21591.272833151397</v>
      </c>
      <c r="E10" s="1503">
        <v>22055.793597012867</v>
      </c>
      <c r="F10" s="1503">
        <v>22023.098289814425</v>
      </c>
      <c r="G10" s="1504">
        <v>0.14845916214052418</v>
      </c>
      <c r="H10" s="1505">
        <v>352.5015992812219</v>
      </c>
      <c r="I10" s="1505">
        <v>8.2086361592584728E-2</v>
      </c>
      <c r="J10" s="1505">
        <v>-5.3732358442441761</v>
      </c>
      <c r="K10" s="1505">
        <v>32.277710109622411</v>
      </c>
      <c r="L10" s="1506">
        <v>1.0174113800205404</v>
      </c>
    </row>
    <row r="11" spans="1:12" ht="15">
      <c r="A11" s="1507" t="s">
        <v>82</v>
      </c>
      <c r="B11" s="1508" t="s">
        <v>19</v>
      </c>
      <c r="C11" s="1509">
        <v>21299.583227153966</v>
      </c>
      <c r="D11" s="1509">
        <v>21413.752593430465</v>
      </c>
      <c r="E11" s="1510">
        <v>21725.574891697044</v>
      </c>
      <c r="F11" s="1510">
        <v>21842.027645299073</v>
      </c>
      <c r="G11" s="1511">
        <v>-0.53315907979400479</v>
      </c>
      <c r="H11" s="1512">
        <v>392.38109833971907</v>
      </c>
      <c r="I11" s="1512">
        <v>-0.25311715428316034</v>
      </c>
      <c r="J11" s="1512">
        <v>-1.8181818181818181</v>
      </c>
      <c r="K11" s="1512">
        <v>9.0829998259961719</v>
      </c>
      <c r="L11" s="1513">
        <v>0.60481984406878198</v>
      </c>
    </row>
    <row r="12" spans="1:12" ht="15">
      <c r="A12" s="1507" t="s">
        <v>83</v>
      </c>
      <c r="B12" s="1508" t="s">
        <v>19</v>
      </c>
      <c r="C12" s="1509" t="s">
        <v>200</v>
      </c>
      <c r="D12" s="1509" t="s">
        <v>73</v>
      </c>
      <c r="E12" s="1510" t="s">
        <v>200</v>
      </c>
      <c r="F12" s="1510" t="s">
        <v>73</v>
      </c>
      <c r="G12" s="1511" t="s">
        <v>73</v>
      </c>
      <c r="H12" s="1512" t="s">
        <v>200</v>
      </c>
      <c r="I12" s="1512" t="s">
        <v>73</v>
      </c>
      <c r="J12" s="1512" t="s">
        <v>73</v>
      </c>
      <c r="K12" s="1512">
        <v>0.11600255205614524</v>
      </c>
      <c r="L12" s="1513" t="s">
        <v>73</v>
      </c>
    </row>
    <row r="13" spans="1:12" ht="15">
      <c r="A13" s="1507" t="s">
        <v>71</v>
      </c>
      <c r="B13" s="1508" t="s">
        <v>19</v>
      </c>
      <c r="C13" s="1509">
        <v>17829.983038193026</v>
      </c>
      <c r="D13" s="1509">
        <v>18050.023240280167</v>
      </c>
      <c r="E13" s="1510">
        <v>18186.582698956885</v>
      </c>
      <c r="F13" s="1510">
        <v>18411.023705085769</v>
      </c>
      <c r="G13" s="1511">
        <v>-1.2190577217435505</v>
      </c>
      <c r="H13" s="1512">
        <v>286.47902036516854</v>
      </c>
      <c r="I13" s="1512">
        <v>-0.80973079676631832</v>
      </c>
      <c r="J13" s="1512">
        <v>-12.878556133374119</v>
      </c>
      <c r="K13" s="1512">
        <v>33.037526825590163</v>
      </c>
      <c r="L13" s="1513">
        <v>-1.7150378902977863</v>
      </c>
    </row>
    <row r="14" spans="1:12" ht="15.75" thickBot="1">
      <c r="A14" s="1514" t="s">
        <v>84</v>
      </c>
      <c r="B14" s="1515" t="s">
        <v>19</v>
      </c>
      <c r="C14" s="1516">
        <v>22102.124366515607</v>
      </c>
      <c r="D14" s="1516">
        <v>22046.824507368405</v>
      </c>
      <c r="E14" s="1517">
        <v>22544.16685384592</v>
      </c>
      <c r="F14" s="1517">
        <v>22487.760997515772</v>
      </c>
      <c r="G14" s="1518">
        <v>0.25082913472968238</v>
      </c>
      <c r="H14" s="1519">
        <v>299.32306462662706</v>
      </c>
      <c r="I14" s="1519">
        <v>1.9912234003150688</v>
      </c>
      <c r="J14" s="1519">
        <v>-8.2547663943012779</v>
      </c>
      <c r="K14" s="1519">
        <v>25.398758772692997</v>
      </c>
      <c r="L14" s="1520">
        <v>2.8004507025642056E-2</v>
      </c>
    </row>
    <row r="15" spans="1:12" ht="15" thickBot="1">
      <c r="A15" s="1488"/>
      <c r="B15" s="1521"/>
      <c r="C15" s="1490"/>
      <c r="D15" s="1490"/>
      <c r="E15" s="1490"/>
      <c r="F15" s="1490"/>
      <c r="G15" s="1491"/>
      <c r="H15" s="1486"/>
      <c r="I15" s="1486"/>
      <c r="J15" s="1486"/>
      <c r="K15" s="1486"/>
      <c r="L15" s="1492"/>
    </row>
    <row r="16" spans="1:12" ht="14.25">
      <c r="A16" s="1522" t="s">
        <v>85</v>
      </c>
      <c r="B16" s="1523" t="s">
        <v>21</v>
      </c>
      <c r="C16" s="1524" t="s">
        <v>73</v>
      </c>
      <c r="D16" s="1524" t="s">
        <v>73</v>
      </c>
      <c r="E16" s="1525" t="s">
        <v>73</v>
      </c>
      <c r="F16" s="1525" t="s">
        <v>73</v>
      </c>
      <c r="G16" s="1526" t="s">
        <v>73</v>
      </c>
      <c r="H16" s="1527" t="s">
        <v>73</v>
      </c>
      <c r="I16" s="1527" t="s">
        <v>73</v>
      </c>
      <c r="J16" s="1528" t="s">
        <v>73</v>
      </c>
      <c r="K16" s="1528" t="s">
        <v>73</v>
      </c>
      <c r="L16" s="1529" t="s">
        <v>73</v>
      </c>
    </row>
    <row r="17" spans="1:12" ht="15">
      <c r="A17" s="1500" t="s">
        <v>85</v>
      </c>
      <c r="B17" s="1530" t="s">
        <v>22</v>
      </c>
      <c r="C17" s="1509" t="s">
        <v>73</v>
      </c>
      <c r="D17" s="1509" t="s">
        <v>73</v>
      </c>
      <c r="E17" s="1510" t="s">
        <v>73</v>
      </c>
      <c r="F17" s="1510" t="s">
        <v>73</v>
      </c>
      <c r="G17" s="1511" t="s">
        <v>73</v>
      </c>
      <c r="H17" s="1512" t="s">
        <v>73</v>
      </c>
      <c r="I17" s="1512" t="s">
        <v>73</v>
      </c>
      <c r="J17" s="1531" t="s">
        <v>73</v>
      </c>
      <c r="K17" s="1531" t="s">
        <v>73</v>
      </c>
      <c r="L17" s="1532" t="s">
        <v>73</v>
      </c>
    </row>
    <row r="18" spans="1:12" ht="15">
      <c r="A18" s="1500" t="s">
        <v>85</v>
      </c>
      <c r="B18" s="1530" t="s">
        <v>23</v>
      </c>
      <c r="C18" s="1509" t="s">
        <v>73</v>
      </c>
      <c r="D18" s="1509" t="s">
        <v>73</v>
      </c>
      <c r="E18" s="1510" t="s">
        <v>73</v>
      </c>
      <c r="F18" s="1510" t="s">
        <v>73</v>
      </c>
      <c r="G18" s="1511" t="s">
        <v>73</v>
      </c>
      <c r="H18" s="1512" t="s">
        <v>73</v>
      </c>
      <c r="I18" s="1512" t="s">
        <v>73</v>
      </c>
      <c r="J18" s="1531" t="s">
        <v>73</v>
      </c>
      <c r="K18" s="1531" t="s">
        <v>73</v>
      </c>
      <c r="L18" s="1532" t="s">
        <v>73</v>
      </c>
    </row>
    <row r="19" spans="1:12" ht="14.25">
      <c r="A19" s="1522" t="s">
        <v>85</v>
      </c>
      <c r="B19" s="1533" t="s">
        <v>24</v>
      </c>
      <c r="C19" s="1534" t="s">
        <v>200</v>
      </c>
      <c r="D19" s="1534">
        <v>22087.877450980395</v>
      </c>
      <c r="E19" s="1535" t="s">
        <v>200</v>
      </c>
      <c r="F19" s="1535">
        <v>22529.635000000002</v>
      </c>
      <c r="G19" s="1536" t="s">
        <v>73</v>
      </c>
      <c r="H19" s="1537" t="s">
        <v>200</v>
      </c>
      <c r="I19" s="1537" t="s">
        <v>73</v>
      </c>
      <c r="J19" s="1538" t="s">
        <v>73</v>
      </c>
      <c r="K19" s="1538">
        <v>1.1600255205614524E-2</v>
      </c>
      <c r="L19" s="1539" t="s">
        <v>73</v>
      </c>
    </row>
    <row r="20" spans="1:12" ht="15">
      <c r="A20" s="1500" t="s">
        <v>85</v>
      </c>
      <c r="B20" s="1530" t="s">
        <v>25</v>
      </c>
      <c r="C20" s="1509" t="s">
        <v>200</v>
      </c>
      <c r="D20" s="1509">
        <v>22182.827450980392</v>
      </c>
      <c r="E20" s="1510" t="s">
        <v>200</v>
      </c>
      <c r="F20" s="1510">
        <v>22626.484</v>
      </c>
      <c r="G20" s="1511" t="s">
        <v>73</v>
      </c>
      <c r="H20" s="1512" t="s">
        <v>200</v>
      </c>
      <c r="I20" s="1512" t="s">
        <v>73</v>
      </c>
      <c r="J20" s="1531" t="s">
        <v>73</v>
      </c>
      <c r="K20" s="1531">
        <v>1.1600255205614524E-2</v>
      </c>
      <c r="L20" s="1532" t="s">
        <v>73</v>
      </c>
    </row>
    <row r="21" spans="1:12" ht="15">
      <c r="A21" s="1500" t="s">
        <v>85</v>
      </c>
      <c r="B21" s="1530" t="s">
        <v>26</v>
      </c>
      <c r="C21" s="1509" t="s">
        <v>73</v>
      </c>
      <c r="D21" s="1509" t="s">
        <v>200</v>
      </c>
      <c r="E21" s="1510" t="s">
        <v>73</v>
      </c>
      <c r="F21" s="1510" t="s">
        <v>200</v>
      </c>
      <c r="G21" s="1511" t="s">
        <v>73</v>
      </c>
      <c r="H21" s="1512" t="s">
        <v>73</v>
      </c>
      <c r="I21" s="1512" t="s">
        <v>73</v>
      </c>
      <c r="J21" s="1531" t="s">
        <v>73</v>
      </c>
      <c r="K21" s="1531" t="s">
        <v>73</v>
      </c>
      <c r="L21" s="1532" t="s">
        <v>73</v>
      </c>
    </row>
    <row r="22" spans="1:12" ht="14.25">
      <c r="A22" s="1522" t="s">
        <v>85</v>
      </c>
      <c r="B22" s="1533" t="s">
        <v>27</v>
      </c>
      <c r="C22" s="1534">
        <v>20235.425487418761</v>
      </c>
      <c r="D22" s="1534">
        <v>19738.152131287301</v>
      </c>
      <c r="E22" s="1535">
        <v>20640.133997167137</v>
      </c>
      <c r="F22" s="1535">
        <v>20132.915173913047</v>
      </c>
      <c r="G22" s="1536">
        <v>2.5193511166793781</v>
      </c>
      <c r="H22" s="1537">
        <v>271.53846153846155</v>
      </c>
      <c r="I22" s="1537">
        <v>12.693827911219213</v>
      </c>
      <c r="J22" s="1538">
        <v>-38.095238095238095</v>
      </c>
      <c r="K22" s="1538">
        <v>7.5401658836494398E-2</v>
      </c>
      <c r="L22" s="1539">
        <v>-3.6223281364430496E-2</v>
      </c>
    </row>
    <row r="23" spans="1:12" ht="15">
      <c r="A23" s="1500" t="s">
        <v>85</v>
      </c>
      <c r="B23" s="1530" t="s">
        <v>28</v>
      </c>
      <c r="C23" s="1509">
        <v>19146.225490196081</v>
      </c>
      <c r="D23" s="1509">
        <v>19282.517647058823</v>
      </c>
      <c r="E23" s="1510">
        <v>19529.150000000001</v>
      </c>
      <c r="F23" s="1510">
        <v>19668.168000000001</v>
      </c>
      <c r="G23" s="1511">
        <v>-0.70681722873223385</v>
      </c>
      <c r="H23" s="1512">
        <v>252.5</v>
      </c>
      <c r="I23" s="1512">
        <v>7.4468085106382977</v>
      </c>
      <c r="J23" s="1531">
        <v>-50</v>
      </c>
      <c r="K23" s="1531">
        <v>4.6401020822458096E-2</v>
      </c>
      <c r="L23" s="1532">
        <v>-3.8646552663960866E-2</v>
      </c>
    </row>
    <row r="24" spans="1:12" ht="15.75" thickBot="1">
      <c r="A24" s="1540" t="s">
        <v>85</v>
      </c>
      <c r="B24" s="1541" t="s">
        <v>29</v>
      </c>
      <c r="C24" s="1542">
        <v>21692.500980392157</v>
      </c>
      <c r="D24" s="1542" t="s">
        <v>200</v>
      </c>
      <c r="E24" s="1543">
        <v>22126.350999999999</v>
      </c>
      <c r="F24" s="1543" t="s">
        <v>200</v>
      </c>
      <c r="G24" s="1544" t="s">
        <v>73</v>
      </c>
      <c r="H24" s="1531">
        <v>302</v>
      </c>
      <c r="I24" s="1531" t="s">
        <v>73</v>
      </c>
      <c r="J24" s="1531" t="s">
        <v>73</v>
      </c>
      <c r="K24" s="1531">
        <v>2.9000638014036309E-2</v>
      </c>
      <c r="L24" s="1532" t="s">
        <v>73</v>
      </c>
    </row>
    <row r="25" spans="1:12" ht="15" thickBot="1">
      <c r="A25" s="1488"/>
      <c r="B25" s="1521"/>
      <c r="C25" s="1490"/>
      <c r="D25" s="1490"/>
      <c r="E25" s="1490"/>
      <c r="F25" s="1490"/>
      <c r="G25" s="1491"/>
      <c r="H25" s="1486"/>
      <c r="I25" s="1486"/>
      <c r="J25" s="1486"/>
      <c r="K25" s="1486"/>
      <c r="L25" s="1492"/>
    </row>
    <row r="26" spans="1:12" ht="14.25">
      <c r="A26" s="1522" t="s">
        <v>86</v>
      </c>
      <c r="B26" s="1523" t="s">
        <v>21</v>
      </c>
      <c r="C26" s="1524">
        <v>22430.398368182516</v>
      </c>
      <c r="D26" s="1524">
        <v>22255.798683146768</v>
      </c>
      <c r="E26" s="1525">
        <v>22879.006335546168</v>
      </c>
      <c r="F26" s="1525">
        <v>22700.914656809702</v>
      </c>
      <c r="G26" s="1526">
        <v>0.78451322965985781</v>
      </c>
      <c r="H26" s="1527">
        <v>411.84634502923979</v>
      </c>
      <c r="I26" s="1527">
        <v>0.89442691519021655</v>
      </c>
      <c r="J26" s="1528">
        <v>-6.1728395061728394</v>
      </c>
      <c r="K26" s="1528">
        <v>3.9672872803201669</v>
      </c>
      <c r="L26" s="1529">
        <v>9.2307213345203198E-2</v>
      </c>
    </row>
    <row r="27" spans="1:12" ht="15">
      <c r="A27" s="1500" t="s">
        <v>86</v>
      </c>
      <c r="B27" s="1530" t="s">
        <v>22</v>
      </c>
      <c r="C27" s="1509">
        <v>22537.52254901961</v>
      </c>
      <c r="D27" s="1509">
        <v>22388.884313725492</v>
      </c>
      <c r="E27" s="1510">
        <v>22988.273000000001</v>
      </c>
      <c r="F27" s="1510">
        <v>22836.662</v>
      </c>
      <c r="G27" s="1511">
        <v>0.66389299802221868</v>
      </c>
      <c r="H27" s="1512">
        <v>407.3</v>
      </c>
      <c r="I27" s="1512">
        <v>1.7995501124718791</v>
      </c>
      <c r="J27" s="1531">
        <v>4.1463414634146343</v>
      </c>
      <c r="K27" s="1531">
        <v>2.4766544863987008</v>
      </c>
      <c r="L27" s="1532">
        <v>0.29731041580921458</v>
      </c>
    </row>
    <row r="28" spans="1:12" ht="15">
      <c r="A28" s="1500" t="s">
        <v>86</v>
      </c>
      <c r="B28" s="1530" t="s">
        <v>23</v>
      </c>
      <c r="C28" s="1509">
        <v>22257.572549019606</v>
      </c>
      <c r="D28" s="1509">
        <v>22092.306862745096</v>
      </c>
      <c r="E28" s="1510">
        <v>22702.723999999998</v>
      </c>
      <c r="F28" s="1510">
        <v>22534.152999999998</v>
      </c>
      <c r="G28" s="1511">
        <v>0.74806894228507248</v>
      </c>
      <c r="H28" s="1512">
        <v>419.4</v>
      </c>
      <c r="I28" s="1512">
        <v>0.19111323459148458</v>
      </c>
      <c r="J28" s="1531">
        <v>-19.435736677115987</v>
      </c>
      <c r="K28" s="1531">
        <v>1.4906327939214663</v>
      </c>
      <c r="L28" s="1532">
        <v>-0.20500320246401182</v>
      </c>
    </row>
    <row r="29" spans="1:12" ht="14.25">
      <c r="A29" s="1522" t="s">
        <v>86</v>
      </c>
      <c r="B29" s="1533" t="s">
        <v>24</v>
      </c>
      <c r="C29" s="1534">
        <v>22087.862957664755</v>
      </c>
      <c r="D29" s="1534">
        <v>22018.817464686628</v>
      </c>
      <c r="E29" s="1535">
        <v>22529.62021681805</v>
      </c>
      <c r="F29" s="1535">
        <v>22459.193813980361</v>
      </c>
      <c r="G29" s="1536">
        <v>0.313574936932288</v>
      </c>
      <c r="H29" s="1537">
        <v>372.87435307648076</v>
      </c>
      <c r="I29" s="1537">
        <v>0.48852367930044061</v>
      </c>
      <c r="J29" s="1538">
        <v>-6.806002143622722</v>
      </c>
      <c r="K29" s="1538">
        <v>10.086421901281827</v>
      </c>
      <c r="L29" s="1539">
        <v>0.16774864342821516</v>
      </c>
    </row>
    <row r="30" spans="1:12" ht="15">
      <c r="A30" s="1500" t="s">
        <v>86</v>
      </c>
      <c r="B30" s="1530" t="s">
        <v>25</v>
      </c>
      <c r="C30" s="1509">
        <v>22097.626470588235</v>
      </c>
      <c r="D30" s="1509">
        <v>22108.092156862745</v>
      </c>
      <c r="E30" s="1510">
        <v>22539.579000000002</v>
      </c>
      <c r="F30" s="1510">
        <v>22550.254000000001</v>
      </c>
      <c r="G30" s="1511">
        <v>-4.7338712903186239E-2</v>
      </c>
      <c r="H30" s="1512">
        <v>361.7</v>
      </c>
      <c r="I30" s="1512">
        <v>0.38856508465167283</v>
      </c>
      <c r="J30" s="1531">
        <v>-0.28763183125599234</v>
      </c>
      <c r="K30" s="1531">
        <v>6.0321327069195529</v>
      </c>
      <c r="L30" s="1532">
        <v>0.48809401027361687</v>
      </c>
    </row>
    <row r="31" spans="1:12" ht="15">
      <c r="A31" s="1500" t="s">
        <v>86</v>
      </c>
      <c r="B31" s="1530" t="s">
        <v>26</v>
      </c>
      <c r="C31" s="1509">
        <v>22074.372549019608</v>
      </c>
      <c r="D31" s="1509">
        <v>21912.837254901962</v>
      </c>
      <c r="E31" s="1510">
        <v>22515.86</v>
      </c>
      <c r="F31" s="1510">
        <v>22351.094000000001</v>
      </c>
      <c r="G31" s="1511">
        <v>0.73717197019528269</v>
      </c>
      <c r="H31" s="1512">
        <v>389.5</v>
      </c>
      <c r="I31" s="1512">
        <v>1.2477255003899173</v>
      </c>
      <c r="J31" s="1531">
        <v>-15.066828675577156</v>
      </c>
      <c r="K31" s="1531">
        <v>4.0542891943622763</v>
      </c>
      <c r="L31" s="1532">
        <v>-0.32034536684539905</v>
      </c>
    </row>
    <row r="32" spans="1:12" ht="14.25">
      <c r="A32" s="1522" t="s">
        <v>86</v>
      </c>
      <c r="B32" s="1533" t="s">
        <v>27</v>
      </c>
      <c r="C32" s="1534">
        <v>21110.932098422596</v>
      </c>
      <c r="D32" s="1534">
        <v>21134.640828772583</v>
      </c>
      <c r="E32" s="1535">
        <v>21533.150740391047</v>
      </c>
      <c r="F32" s="1535">
        <v>21557.333645348033</v>
      </c>
      <c r="G32" s="1536">
        <v>-0.11217948079680334</v>
      </c>
      <c r="H32" s="1537">
        <v>328.3068109484405</v>
      </c>
      <c r="I32" s="1537">
        <v>-0.23765970228068639</v>
      </c>
      <c r="J32" s="1538">
        <v>-4.3822276323797933</v>
      </c>
      <c r="K32" s="1538">
        <v>18.224000928020416</v>
      </c>
      <c r="L32" s="1539">
        <v>0.75735552324712074</v>
      </c>
    </row>
    <row r="33" spans="1:12" ht="15">
      <c r="A33" s="1500" t="s">
        <v>86</v>
      </c>
      <c r="B33" s="1530" t="s">
        <v>28</v>
      </c>
      <c r="C33" s="1509">
        <v>21146.988235294117</v>
      </c>
      <c r="D33" s="1509">
        <v>21137.03137254902</v>
      </c>
      <c r="E33" s="1510">
        <v>21569.928</v>
      </c>
      <c r="F33" s="1510">
        <v>21559.772000000001</v>
      </c>
      <c r="G33" s="1511">
        <v>4.7106249546604854E-2</v>
      </c>
      <c r="H33" s="1512">
        <v>318</v>
      </c>
      <c r="I33" s="1512">
        <v>0.41048310704136765</v>
      </c>
      <c r="J33" s="1531">
        <v>1.1396011396011396</v>
      </c>
      <c r="K33" s="1531">
        <v>12.354271793979468</v>
      </c>
      <c r="L33" s="1532">
        <v>1.1598849338295718</v>
      </c>
    </row>
    <row r="34" spans="1:12" ht="15.75" thickBot="1">
      <c r="A34" s="1540" t="s">
        <v>86</v>
      </c>
      <c r="B34" s="1541" t="s">
        <v>29</v>
      </c>
      <c r="C34" s="1542">
        <v>21041.970588235294</v>
      </c>
      <c r="D34" s="1542">
        <v>21130.793137254903</v>
      </c>
      <c r="E34" s="1543">
        <v>21462.81</v>
      </c>
      <c r="F34" s="1543">
        <v>21553.409</v>
      </c>
      <c r="G34" s="1544">
        <v>-0.42034649831958526</v>
      </c>
      <c r="H34" s="1531">
        <v>350</v>
      </c>
      <c r="I34" s="1531">
        <v>-0.34168564920273026</v>
      </c>
      <c r="J34" s="1531">
        <v>-14.237288135593221</v>
      </c>
      <c r="K34" s="1531">
        <v>5.8697291340409494</v>
      </c>
      <c r="L34" s="1532">
        <v>-0.40252941058245018</v>
      </c>
    </row>
    <row r="35" spans="1:12" ht="15.75" thickBot="1">
      <c r="A35" s="1545"/>
      <c r="B35" s="1546"/>
      <c r="C35" s="1547"/>
      <c r="D35" s="1547"/>
      <c r="E35" s="1547"/>
      <c r="F35" s="1547"/>
      <c r="G35" s="1548"/>
      <c r="H35" s="1549"/>
      <c r="I35" s="1549"/>
      <c r="J35" s="1549"/>
      <c r="K35" s="1549"/>
      <c r="L35" s="1550"/>
    </row>
    <row r="36" spans="1:12" ht="15">
      <c r="A36" s="1500" t="s">
        <v>87</v>
      </c>
      <c r="B36" s="1551" t="s">
        <v>26</v>
      </c>
      <c r="C36" s="1552">
        <v>21663.993137254904</v>
      </c>
      <c r="D36" s="1552">
        <v>21779.814705882352</v>
      </c>
      <c r="E36" s="1553">
        <v>22097.273000000001</v>
      </c>
      <c r="F36" s="1553">
        <v>22215.411</v>
      </c>
      <c r="G36" s="1554">
        <v>-0.53178399445321545</v>
      </c>
      <c r="H36" s="1555">
        <v>411.4</v>
      </c>
      <c r="I36" s="1555">
        <v>-1.1057692307692362</v>
      </c>
      <c r="J36" s="1555">
        <v>-4.16</v>
      </c>
      <c r="K36" s="1555">
        <v>3.4742764340815495</v>
      </c>
      <c r="L36" s="1556">
        <v>0.15210559476830854</v>
      </c>
    </row>
    <row r="37" spans="1:12" ht="15.75" thickBot="1">
      <c r="A37" s="1540" t="s">
        <v>87</v>
      </c>
      <c r="B37" s="1541" t="s">
        <v>29</v>
      </c>
      <c r="C37" s="1542">
        <v>21055.623529411765</v>
      </c>
      <c r="D37" s="1542">
        <v>21154.77156862745</v>
      </c>
      <c r="E37" s="1543">
        <v>21476.736000000001</v>
      </c>
      <c r="F37" s="1543">
        <v>21577.866999999998</v>
      </c>
      <c r="G37" s="1544">
        <v>-0.46867931848869765</v>
      </c>
      <c r="H37" s="1531">
        <v>380.6</v>
      </c>
      <c r="I37" s="1531">
        <v>0.47518479408659225</v>
      </c>
      <c r="J37" s="1531">
        <v>-0.30927835051546393</v>
      </c>
      <c r="K37" s="1531">
        <v>5.6087233919146229</v>
      </c>
      <c r="L37" s="1532">
        <v>0.45271424930047299</v>
      </c>
    </row>
    <row r="38" spans="1:12" ht="15.75" thickBot="1">
      <c r="A38" s="1545"/>
      <c r="B38" s="1546"/>
      <c r="C38" s="1547"/>
      <c r="D38" s="1547"/>
      <c r="E38" s="1547"/>
      <c r="F38" s="1547"/>
      <c r="G38" s="1548"/>
      <c r="H38" s="1549"/>
      <c r="I38" s="1549"/>
      <c r="J38" s="1549"/>
      <c r="K38" s="1549"/>
      <c r="L38" s="1550"/>
    </row>
    <row r="39" spans="1:12" ht="14.25">
      <c r="A39" s="1522" t="s">
        <v>88</v>
      </c>
      <c r="B39" s="1523" t="s">
        <v>21</v>
      </c>
      <c r="C39" s="1524" t="s">
        <v>73</v>
      </c>
      <c r="D39" s="1524" t="s">
        <v>73</v>
      </c>
      <c r="E39" s="1525" t="s">
        <v>73</v>
      </c>
      <c r="F39" s="1525" t="s">
        <v>73</v>
      </c>
      <c r="G39" s="1526" t="s">
        <v>73</v>
      </c>
      <c r="H39" s="1527" t="s">
        <v>73</v>
      </c>
      <c r="I39" s="1527" t="s">
        <v>73</v>
      </c>
      <c r="J39" s="1528" t="s">
        <v>73</v>
      </c>
      <c r="K39" s="1528" t="s">
        <v>73</v>
      </c>
      <c r="L39" s="1529" t="s">
        <v>73</v>
      </c>
    </row>
    <row r="40" spans="1:12" ht="15">
      <c r="A40" s="1507" t="s">
        <v>88</v>
      </c>
      <c r="B40" s="1530" t="s">
        <v>22</v>
      </c>
      <c r="C40" s="1509" t="s">
        <v>73</v>
      </c>
      <c r="D40" s="1509" t="s">
        <v>73</v>
      </c>
      <c r="E40" s="1510" t="s">
        <v>73</v>
      </c>
      <c r="F40" s="1510" t="s">
        <v>73</v>
      </c>
      <c r="G40" s="1511" t="s">
        <v>73</v>
      </c>
      <c r="H40" s="1512" t="s">
        <v>73</v>
      </c>
      <c r="I40" s="1512" t="s">
        <v>73</v>
      </c>
      <c r="J40" s="1531" t="s">
        <v>73</v>
      </c>
      <c r="K40" s="1531" t="s">
        <v>73</v>
      </c>
      <c r="L40" s="1532" t="s">
        <v>73</v>
      </c>
    </row>
    <row r="41" spans="1:12" ht="15">
      <c r="A41" s="1507" t="s">
        <v>88</v>
      </c>
      <c r="B41" s="1530" t="s">
        <v>23</v>
      </c>
      <c r="C41" s="1509" t="s">
        <v>73</v>
      </c>
      <c r="D41" s="1509" t="s">
        <v>73</v>
      </c>
      <c r="E41" s="1510" t="s">
        <v>73</v>
      </c>
      <c r="F41" s="1510" t="s">
        <v>73</v>
      </c>
      <c r="G41" s="1511" t="s">
        <v>73</v>
      </c>
      <c r="H41" s="1512" t="s">
        <v>73</v>
      </c>
      <c r="I41" s="1512" t="s">
        <v>73</v>
      </c>
      <c r="J41" s="1531" t="s">
        <v>73</v>
      </c>
      <c r="K41" s="1531" t="s">
        <v>73</v>
      </c>
      <c r="L41" s="1532" t="s">
        <v>73</v>
      </c>
    </row>
    <row r="42" spans="1:12" ht="15">
      <c r="A42" s="1507" t="s">
        <v>88</v>
      </c>
      <c r="B42" s="1530" t="s">
        <v>30</v>
      </c>
      <c r="C42" s="1509" t="s">
        <v>73</v>
      </c>
      <c r="D42" s="1509" t="s">
        <v>73</v>
      </c>
      <c r="E42" s="1510" t="s">
        <v>73</v>
      </c>
      <c r="F42" s="1510" t="s">
        <v>73</v>
      </c>
      <c r="G42" s="1511" t="s">
        <v>73</v>
      </c>
      <c r="H42" s="1512" t="s">
        <v>73</v>
      </c>
      <c r="I42" s="1512" t="s">
        <v>73</v>
      </c>
      <c r="J42" s="1531" t="s">
        <v>73</v>
      </c>
      <c r="K42" s="1531" t="s">
        <v>73</v>
      </c>
      <c r="L42" s="1532" t="s">
        <v>73</v>
      </c>
    </row>
    <row r="43" spans="1:12" ht="14.25">
      <c r="A43" s="1557" t="s">
        <v>88</v>
      </c>
      <c r="B43" s="1533" t="s">
        <v>24</v>
      </c>
      <c r="C43" s="1534" t="s">
        <v>200</v>
      </c>
      <c r="D43" s="1534" t="s">
        <v>73</v>
      </c>
      <c r="E43" s="1535" t="s">
        <v>200</v>
      </c>
      <c r="F43" s="1535" t="s">
        <v>73</v>
      </c>
      <c r="G43" s="1536" t="s">
        <v>73</v>
      </c>
      <c r="H43" s="1537" t="s">
        <v>200</v>
      </c>
      <c r="I43" s="1537" t="s">
        <v>73</v>
      </c>
      <c r="J43" s="1538" t="s">
        <v>73</v>
      </c>
      <c r="K43" s="1538">
        <v>4.6401020822458096E-2</v>
      </c>
      <c r="L43" s="1539" t="s">
        <v>73</v>
      </c>
    </row>
    <row r="44" spans="1:12" ht="15">
      <c r="A44" s="1507" t="s">
        <v>88</v>
      </c>
      <c r="B44" s="1530" t="s">
        <v>26</v>
      </c>
      <c r="C44" s="1509" t="s">
        <v>200</v>
      </c>
      <c r="D44" s="1509" t="s">
        <v>73</v>
      </c>
      <c r="E44" s="1510" t="s">
        <v>200</v>
      </c>
      <c r="F44" s="1510" t="s">
        <v>73</v>
      </c>
      <c r="G44" s="1511" t="s">
        <v>73</v>
      </c>
      <c r="H44" s="1512" t="s">
        <v>200</v>
      </c>
      <c r="I44" s="1512" t="s">
        <v>73</v>
      </c>
      <c r="J44" s="1531" t="s">
        <v>73</v>
      </c>
      <c r="K44" s="1531">
        <v>1.1600255205614524E-2</v>
      </c>
      <c r="L44" s="1532" t="s">
        <v>73</v>
      </c>
    </row>
    <row r="45" spans="1:12" ht="15">
      <c r="A45" s="1507" t="s">
        <v>88</v>
      </c>
      <c r="B45" s="1530" t="s">
        <v>31</v>
      </c>
      <c r="C45" s="1509" t="s">
        <v>200</v>
      </c>
      <c r="D45" s="1509" t="s">
        <v>73</v>
      </c>
      <c r="E45" s="1510" t="s">
        <v>200</v>
      </c>
      <c r="F45" s="1510" t="s">
        <v>73</v>
      </c>
      <c r="G45" s="1511" t="s">
        <v>73</v>
      </c>
      <c r="H45" s="1512" t="s">
        <v>200</v>
      </c>
      <c r="I45" s="1512" t="s">
        <v>73</v>
      </c>
      <c r="J45" s="1531" t="s">
        <v>73</v>
      </c>
      <c r="K45" s="1531">
        <v>3.4800765616843574E-2</v>
      </c>
      <c r="L45" s="1532" t="s">
        <v>73</v>
      </c>
    </row>
    <row r="46" spans="1:12" ht="14.25">
      <c r="A46" s="1557" t="s">
        <v>88</v>
      </c>
      <c r="B46" s="1533" t="s">
        <v>27</v>
      </c>
      <c r="C46" s="1534" t="s">
        <v>200</v>
      </c>
      <c r="D46" s="1534" t="s">
        <v>73</v>
      </c>
      <c r="E46" s="1535" t="s">
        <v>200</v>
      </c>
      <c r="F46" s="1535" t="s">
        <v>73</v>
      </c>
      <c r="G46" s="1536" t="s">
        <v>73</v>
      </c>
      <c r="H46" s="1537" t="s">
        <v>200</v>
      </c>
      <c r="I46" s="1537" t="s">
        <v>73</v>
      </c>
      <c r="J46" s="1538" t="s">
        <v>73</v>
      </c>
      <c r="K46" s="1538">
        <v>6.9601531233687147E-2</v>
      </c>
      <c r="L46" s="1539" t="s">
        <v>73</v>
      </c>
    </row>
    <row r="47" spans="1:12" ht="15">
      <c r="A47" s="1507" t="s">
        <v>88</v>
      </c>
      <c r="B47" s="1530" t="s">
        <v>29</v>
      </c>
      <c r="C47" s="1509" t="s">
        <v>200</v>
      </c>
      <c r="D47" s="1509" t="s">
        <v>73</v>
      </c>
      <c r="E47" s="1510" t="s">
        <v>200</v>
      </c>
      <c r="F47" s="1510" t="s">
        <v>73</v>
      </c>
      <c r="G47" s="1511" t="s">
        <v>73</v>
      </c>
      <c r="H47" s="1512" t="s">
        <v>200</v>
      </c>
      <c r="I47" s="1512" t="s">
        <v>73</v>
      </c>
      <c r="J47" s="1531" t="s">
        <v>73</v>
      </c>
      <c r="K47" s="1531">
        <v>3.4800765616843574E-2</v>
      </c>
      <c r="L47" s="1532" t="s">
        <v>73</v>
      </c>
    </row>
    <row r="48" spans="1:12" ht="15.75" thickBot="1">
      <c r="A48" s="1558" t="s">
        <v>88</v>
      </c>
      <c r="B48" s="1530" t="s">
        <v>32</v>
      </c>
      <c r="C48" s="1542" t="s">
        <v>200</v>
      </c>
      <c r="D48" s="1542" t="s">
        <v>73</v>
      </c>
      <c r="E48" s="1543" t="s">
        <v>200</v>
      </c>
      <c r="F48" s="1543" t="s">
        <v>73</v>
      </c>
      <c r="G48" s="1544" t="s">
        <v>73</v>
      </c>
      <c r="H48" s="1531" t="s">
        <v>200</v>
      </c>
      <c r="I48" s="1531" t="s">
        <v>73</v>
      </c>
      <c r="J48" s="1531" t="s">
        <v>73</v>
      </c>
      <c r="K48" s="1531">
        <v>3.4800765616843574E-2</v>
      </c>
      <c r="L48" s="1532" t="s">
        <v>73</v>
      </c>
    </row>
    <row r="49" spans="1:12" ht="15.75" thickBot="1">
      <c r="A49" s="1545"/>
      <c r="B49" s="1546"/>
      <c r="C49" s="1547"/>
      <c r="D49" s="1547"/>
      <c r="E49" s="1547"/>
      <c r="F49" s="1547"/>
      <c r="G49" s="1548"/>
      <c r="H49" s="1549"/>
      <c r="I49" s="1549"/>
      <c r="J49" s="1549"/>
      <c r="K49" s="1549"/>
      <c r="L49" s="1550"/>
    </row>
    <row r="50" spans="1:12" ht="14.25">
      <c r="A50" s="1522" t="s">
        <v>20</v>
      </c>
      <c r="B50" s="1523" t="s">
        <v>24</v>
      </c>
      <c r="C50" s="1524">
        <v>19094.928583541063</v>
      </c>
      <c r="D50" s="1524">
        <v>19197.687568352343</v>
      </c>
      <c r="E50" s="1525">
        <v>19476.827155211886</v>
      </c>
      <c r="F50" s="1525">
        <v>19581.641319719391</v>
      </c>
      <c r="G50" s="1526">
        <v>-0.53526751305547238</v>
      </c>
      <c r="H50" s="1527">
        <v>350.31260229132567</v>
      </c>
      <c r="I50" s="1527">
        <v>-1.4232709237845689</v>
      </c>
      <c r="J50" s="1528">
        <v>-12.464183381088825</v>
      </c>
      <c r="K50" s="1528">
        <v>3.5438779653152368</v>
      </c>
      <c r="L50" s="1529">
        <v>-0.1663224280297908</v>
      </c>
    </row>
    <row r="51" spans="1:12" ht="15">
      <c r="A51" s="1500" t="s">
        <v>20</v>
      </c>
      <c r="B51" s="1530" t="s">
        <v>25</v>
      </c>
      <c r="C51" s="1509">
        <v>18967.253921568627</v>
      </c>
      <c r="D51" s="1509">
        <v>18714.873529411761</v>
      </c>
      <c r="E51" s="1510">
        <v>19346.598999999998</v>
      </c>
      <c r="F51" s="1510">
        <v>19089.170999999998</v>
      </c>
      <c r="G51" s="1511">
        <v>1.3485551572669128</v>
      </c>
      <c r="H51" s="1512">
        <v>318</v>
      </c>
      <c r="I51" s="1512">
        <v>-0.84190832553788231</v>
      </c>
      <c r="J51" s="1531">
        <v>-4.7244094488188972</v>
      </c>
      <c r="K51" s="1531">
        <v>0.70181543993967865</v>
      </c>
      <c r="L51" s="1532">
        <v>2.6750325391228125E-2</v>
      </c>
    </row>
    <row r="52" spans="1:12" ht="15">
      <c r="A52" s="1500" t="s">
        <v>20</v>
      </c>
      <c r="B52" s="1530" t="s">
        <v>26</v>
      </c>
      <c r="C52" s="1509">
        <v>19261.27156862745</v>
      </c>
      <c r="D52" s="1509">
        <v>19339.083333333336</v>
      </c>
      <c r="E52" s="1510">
        <v>19646.496999999999</v>
      </c>
      <c r="F52" s="1510">
        <v>19725.865000000002</v>
      </c>
      <c r="G52" s="1511">
        <v>-0.40235497910992601</v>
      </c>
      <c r="H52" s="1512">
        <v>348.3</v>
      </c>
      <c r="I52" s="1512">
        <v>-0.4003431512725128</v>
      </c>
      <c r="J52" s="1531">
        <v>-4.9833887043189371</v>
      </c>
      <c r="K52" s="1531">
        <v>1.6588364944028771</v>
      </c>
      <c r="L52" s="1532">
        <v>5.887901818962038E-2</v>
      </c>
    </row>
    <row r="53" spans="1:12" ht="15">
      <c r="A53" s="1500" t="s">
        <v>20</v>
      </c>
      <c r="B53" s="1530" t="s">
        <v>31</v>
      </c>
      <c r="C53" s="1509">
        <v>18941.432352941174</v>
      </c>
      <c r="D53" s="1509">
        <v>19244.557843137256</v>
      </c>
      <c r="E53" s="1510">
        <v>19320.260999999999</v>
      </c>
      <c r="F53" s="1510">
        <v>19629.449000000001</v>
      </c>
      <c r="G53" s="1511">
        <v>-1.5751231733504183</v>
      </c>
      <c r="H53" s="1512">
        <v>372.3</v>
      </c>
      <c r="I53" s="1512">
        <v>-1.507936507936505</v>
      </c>
      <c r="J53" s="1531">
        <v>-24.444444444444443</v>
      </c>
      <c r="K53" s="1531">
        <v>1.1832260309726814</v>
      </c>
      <c r="L53" s="1532">
        <v>-0.25195177161063875</v>
      </c>
    </row>
    <row r="54" spans="1:12" ht="14.25">
      <c r="A54" s="1522" t="s">
        <v>20</v>
      </c>
      <c r="B54" s="1533" t="s">
        <v>27</v>
      </c>
      <c r="C54" s="1534">
        <v>18340.25611493265</v>
      </c>
      <c r="D54" s="1534">
        <v>18530.61873182395</v>
      </c>
      <c r="E54" s="1535">
        <v>18707.061237231304</v>
      </c>
      <c r="F54" s="1535">
        <v>18901.231106460429</v>
      </c>
      <c r="G54" s="1536">
        <v>-1.0272868901262076</v>
      </c>
      <c r="H54" s="1537">
        <v>300.11987143655671</v>
      </c>
      <c r="I54" s="1537">
        <v>-0.83493810331382956</v>
      </c>
      <c r="J54" s="1538">
        <v>-13.176413491870905</v>
      </c>
      <c r="K54" s="1538">
        <v>20.752856562844382</v>
      </c>
      <c r="L54" s="1539">
        <v>-1.1522090832514031</v>
      </c>
    </row>
    <row r="55" spans="1:12" ht="15">
      <c r="A55" s="1500" t="s">
        <v>20</v>
      </c>
      <c r="B55" s="1530" t="s">
        <v>28</v>
      </c>
      <c r="C55" s="1509">
        <v>18189.357843137255</v>
      </c>
      <c r="D55" s="1509">
        <v>18243.606862745099</v>
      </c>
      <c r="E55" s="1510">
        <v>18553.145</v>
      </c>
      <c r="F55" s="1510">
        <v>18608.478999999999</v>
      </c>
      <c r="G55" s="1511">
        <v>-0.29735906948654389</v>
      </c>
      <c r="H55" s="1512">
        <v>271.7</v>
      </c>
      <c r="I55" s="1512">
        <v>-0.3301540719002326</v>
      </c>
      <c r="J55" s="1531">
        <v>-8.6114819759679584</v>
      </c>
      <c r="K55" s="1531">
        <v>7.9403746882431419</v>
      </c>
      <c r="L55" s="1532">
        <v>-2.2204379422833931E-2</v>
      </c>
    </row>
    <row r="56" spans="1:12" ht="15">
      <c r="A56" s="1500" t="s">
        <v>20</v>
      </c>
      <c r="B56" s="1530" t="s">
        <v>29</v>
      </c>
      <c r="C56" s="1509">
        <v>18333.793137254903</v>
      </c>
      <c r="D56" s="1509">
        <v>18646.084313725492</v>
      </c>
      <c r="E56" s="1510">
        <v>18700.469000000001</v>
      </c>
      <c r="F56" s="1510">
        <v>19019.006000000001</v>
      </c>
      <c r="G56" s="1511">
        <v>-1.6748351622582183</v>
      </c>
      <c r="H56" s="1512">
        <v>310</v>
      </c>
      <c r="I56" s="1512">
        <v>-0.60916960564282696</v>
      </c>
      <c r="J56" s="1531">
        <v>-13.90899689762151</v>
      </c>
      <c r="K56" s="1531">
        <v>9.6572124586740919</v>
      </c>
      <c r="L56" s="1532">
        <v>-0.62291298649680016</v>
      </c>
    </row>
    <row r="57" spans="1:12" ht="15">
      <c r="A57" s="1500" t="s">
        <v>20</v>
      </c>
      <c r="B57" s="1530" t="s">
        <v>32</v>
      </c>
      <c r="C57" s="1509">
        <v>18660.409803921568</v>
      </c>
      <c r="D57" s="1509">
        <v>18732.322549019609</v>
      </c>
      <c r="E57" s="1510">
        <v>19033.617999999999</v>
      </c>
      <c r="F57" s="1510">
        <v>19106.969000000001</v>
      </c>
      <c r="G57" s="1511">
        <v>-0.3838965772122328</v>
      </c>
      <c r="H57" s="1512">
        <v>341.4</v>
      </c>
      <c r="I57" s="1512">
        <v>-0.17543859649123472</v>
      </c>
      <c r="J57" s="1531">
        <v>-21.044992743105951</v>
      </c>
      <c r="K57" s="1531">
        <v>3.1552694159271506</v>
      </c>
      <c r="L57" s="1532">
        <v>-0.50709171733176595</v>
      </c>
    </row>
    <row r="58" spans="1:12" ht="14.25">
      <c r="A58" s="1522" t="s">
        <v>20</v>
      </c>
      <c r="B58" s="1533" t="s">
        <v>33</v>
      </c>
      <c r="C58" s="1534">
        <v>15449.631483926767</v>
      </c>
      <c r="D58" s="1534">
        <v>15800.894023486509</v>
      </c>
      <c r="E58" s="1535">
        <v>15758.624113605303</v>
      </c>
      <c r="F58" s="1535">
        <v>16116.911903956239</v>
      </c>
      <c r="G58" s="1536">
        <v>-2.2230548413122908</v>
      </c>
      <c r="H58" s="1537">
        <v>228.21141340411413</v>
      </c>
      <c r="I58" s="1537">
        <v>-0.18789228062206492</v>
      </c>
      <c r="J58" s="1538">
        <v>-12.332751599767306</v>
      </c>
      <c r="K58" s="1538">
        <v>8.740792297430545</v>
      </c>
      <c r="L58" s="1539">
        <v>-0.3965063790165928</v>
      </c>
    </row>
    <row r="59" spans="1:12" ht="15">
      <c r="A59" s="1500" t="s">
        <v>20</v>
      </c>
      <c r="B59" s="1530" t="s">
        <v>74</v>
      </c>
      <c r="C59" s="1559">
        <v>15310.113725490197</v>
      </c>
      <c r="D59" s="1559">
        <v>15236.204901960784</v>
      </c>
      <c r="E59" s="1560">
        <v>15616.316000000001</v>
      </c>
      <c r="F59" s="1560">
        <v>15540.929</v>
      </c>
      <c r="G59" s="1561">
        <v>0.48508683103822575</v>
      </c>
      <c r="H59" s="1562">
        <v>219.4</v>
      </c>
      <c r="I59" s="1562">
        <v>1.6211208893006022</v>
      </c>
      <c r="J59" s="1563">
        <v>-1.4238773274917853</v>
      </c>
      <c r="K59" s="1563">
        <v>5.2201148425265353</v>
      </c>
      <c r="L59" s="1564">
        <v>0.36708768045775297</v>
      </c>
    </row>
    <row r="60" spans="1:12" ht="15">
      <c r="A60" s="1500" t="s">
        <v>20</v>
      </c>
      <c r="B60" s="1530" t="s">
        <v>34</v>
      </c>
      <c r="C60" s="1509">
        <v>15879.253921568627</v>
      </c>
      <c r="D60" s="1509">
        <v>16332.322549019609</v>
      </c>
      <c r="E60" s="1510">
        <v>16196.839</v>
      </c>
      <c r="F60" s="1510">
        <v>16658.969000000001</v>
      </c>
      <c r="G60" s="1511">
        <v>-2.7740612279187324</v>
      </c>
      <c r="H60" s="1512">
        <v>237</v>
      </c>
      <c r="I60" s="1512">
        <v>-0.4619907601847939</v>
      </c>
      <c r="J60" s="1531">
        <v>-22.518518518518519</v>
      </c>
      <c r="K60" s="1531">
        <v>3.0334667362681977</v>
      </c>
      <c r="L60" s="1532">
        <v>-0.55447777019010225</v>
      </c>
    </row>
    <row r="61" spans="1:12" ht="15.75" thickBot="1">
      <c r="A61" s="1500" t="s">
        <v>20</v>
      </c>
      <c r="B61" s="1530" t="s">
        <v>35</v>
      </c>
      <c r="C61" s="1509">
        <v>14307.297058823529</v>
      </c>
      <c r="D61" s="1509">
        <v>16537.170588235294</v>
      </c>
      <c r="E61" s="1510">
        <v>14593.442999999999</v>
      </c>
      <c r="F61" s="1510">
        <v>16867.914000000001</v>
      </c>
      <c r="G61" s="1511">
        <v>-13.484008751763859</v>
      </c>
      <c r="H61" s="1512">
        <v>267.89999999999998</v>
      </c>
      <c r="I61" s="1512">
        <v>-0.2977298101972502</v>
      </c>
      <c r="J61" s="1531">
        <v>-35.877862595419849</v>
      </c>
      <c r="K61" s="1531">
        <v>0.48721071863580995</v>
      </c>
      <c r="L61" s="1532">
        <v>-0.20911628928424536</v>
      </c>
    </row>
    <row r="62" spans="1:12" ht="15.75" thickBot="1">
      <c r="A62" s="1545"/>
      <c r="B62" s="1546"/>
      <c r="C62" s="1547"/>
      <c r="D62" s="1547"/>
      <c r="E62" s="1547"/>
      <c r="F62" s="1547"/>
      <c r="G62" s="1548"/>
      <c r="H62" s="1549"/>
      <c r="I62" s="1549"/>
      <c r="J62" s="1549"/>
      <c r="K62" s="1549"/>
      <c r="L62" s="1550"/>
    </row>
    <row r="63" spans="1:12" ht="14.25">
      <c r="A63" s="1522" t="s">
        <v>89</v>
      </c>
      <c r="B63" s="1533" t="s">
        <v>21</v>
      </c>
      <c r="C63" s="1534">
        <v>22951.041979742815</v>
      </c>
      <c r="D63" s="1534">
        <v>23199.31174163783</v>
      </c>
      <c r="E63" s="1535">
        <v>23410.062819337672</v>
      </c>
      <c r="F63" s="1535">
        <v>23663.297976470589</v>
      </c>
      <c r="G63" s="1536">
        <v>-1.0701600317281164</v>
      </c>
      <c r="H63" s="1537">
        <v>379.30355140186919</v>
      </c>
      <c r="I63" s="1537">
        <v>12.001491587784679</v>
      </c>
      <c r="J63" s="1538">
        <v>4.4921875</v>
      </c>
      <c r="K63" s="1538">
        <v>3.103068267501885</v>
      </c>
      <c r="L63" s="1539">
        <v>0.38154591593647824</v>
      </c>
    </row>
    <row r="64" spans="1:12" ht="15">
      <c r="A64" s="1500" t="s">
        <v>89</v>
      </c>
      <c r="B64" s="1530" t="s">
        <v>22</v>
      </c>
      <c r="C64" s="1509">
        <v>22575.448039215684</v>
      </c>
      <c r="D64" s="1509">
        <v>23055.558823529409</v>
      </c>
      <c r="E64" s="1510">
        <v>23026.956999999999</v>
      </c>
      <c r="F64" s="1510">
        <v>23516.67</v>
      </c>
      <c r="G64" s="1511">
        <v>-2.0824079259521002</v>
      </c>
      <c r="H64" s="1512">
        <v>316.60000000000002</v>
      </c>
      <c r="I64" s="1512">
        <v>1.6372391653290603</v>
      </c>
      <c r="J64" s="1531">
        <v>27.941176470588236</v>
      </c>
      <c r="K64" s="1531">
        <v>0.50461110144423182</v>
      </c>
      <c r="L64" s="1532">
        <v>0.1431589141269512</v>
      </c>
    </row>
    <row r="65" spans="1:12" ht="15">
      <c r="A65" s="1500" t="s">
        <v>89</v>
      </c>
      <c r="B65" s="1530" t="s">
        <v>23</v>
      </c>
      <c r="C65" s="1509">
        <v>22958.52156862745</v>
      </c>
      <c r="D65" s="1509">
        <v>23272.992156862747</v>
      </c>
      <c r="E65" s="1510">
        <v>23417.691999999999</v>
      </c>
      <c r="F65" s="1510">
        <v>23738.452000000001</v>
      </c>
      <c r="G65" s="1511">
        <v>-1.3512254295267527</v>
      </c>
      <c r="H65" s="1512">
        <v>400</v>
      </c>
      <c r="I65" s="1512">
        <v>18.835412953060004</v>
      </c>
      <c r="J65" s="1531">
        <v>5.1987767584097861</v>
      </c>
      <c r="K65" s="1531">
        <v>1.9952438953656979</v>
      </c>
      <c r="L65" s="1532">
        <v>0.25708411223701044</v>
      </c>
    </row>
    <row r="66" spans="1:12" ht="15">
      <c r="A66" s="1500" t="s">
        <v>89</v>
      </c>
      <c r="B66" s="1530" t="s">
        <v>30</v>
      </c>
      <c r="C66" s="1509">
        <v>23197.592156862745</v>
      </c>
      <c r="D66" s="1509">
        <v>23079.092156862745</v>
      </c>
      <c r="E66" s="1510">
        <v>23661.544000000002</v>
      </c>
      <c r="F66" s="1510">
        <v>23540.673999999999</v>
      </c>
      <c r="G66" s="1511">
        <v>0.51345173889244899</v>
      </c>
      <c r="H66" s="1512">
        <v>363.3</v>
      </c>
      <c r="I66" s="1512">
        <v>0.86063298167685254</v>
      </c>
      <c r="J66" s="1531">
        <v>-11.111111111111111</v>
      </c>
      <c r="K66" s="1531">
        <v>0.60321327069195518</v>
      </c>
      <c r="L66" s="1532">
        <v>-1.8697110427483565E-2</v>
      </c>
    </row>
    <row r="67" spans="1:12" ht="14.25">
      <c r="A67" s="1522" t="s">
        <v>89</v>
      </c>
      <c r="B67" s="1533" t="s">
        <v>24</v>
      </c>
      <c r="C67" s="1534">
        <v>22790.426524554608</v>
      </c>
      <c r="D67" s="1534">
        <v>22716.529238369127</v>
      </c>
      <c r="E67" s="1535">
        <v>23246.235055045701</v>
      </c>
      <c r="F67" s="1535">
        <v>23170.85982313651</v>
      </c>
      <c r="G67" s="1536">
        <v>0.3253018337883492</v>
      </c>
      <c r="H67" s="1537">
        <v>307.72893518518515</v>
      </c>
      <c r="I67" s="1537">
        <v>-1.0782077041768858</v>
      </c>
      <c r="J67" s="1538">
        <v>-1.0875787063537492</v>
      </c>
      <c r="K67" s="1538">
        <v>10.022620497650948</v>
      </c>
      <c r="L67" s="1539">
        <v>0.73648856760257786</v>
      </c>
    </row>
    <row r="68" spans="1:12" ht="15">
      <c r="A68" s="1500" t="s">
        <v>89</v>
      </c>
      <c r="B68" s="1530" t="s">
        <v>25</v>
      </c>
      <c r="C68" s="1509">
        <v>22416.316666666666</v>
      </c>
      <c r="D68" s="1509">
        <v>21647.937254901961</v>
      </c>
      <c r="E68" s="1510">
        <v>22864.643</v>
      </c>
      <c r="F68" s="1510">
        <v>22080.896000000001</v>
      </c>
      <c r="G68" s="1511">
        <v>3.5494347693137063</v>
      </c>
      <c r="H68" s="1512">
        <v>277.7</v>
      </c>
      <c r="I68" s="1512">
        <v>0.5795001810937942</v>
      </c>
      <c r="J68" s="1531">
        <v>7.0539419087136928</v>
      </c>
      <c r="K68" s="1531">
        <v>1.4964329215242735</v>
      </c>
      <c r="L68" s="1532">
        <v>0.21540384588508776</v>
      </c>
    </row>
    <row r="69" spans="1:12" ht="15">
      <c r="A69" s="1500" t="s">
        <v>89</v>
      </c>
      <c r="B69" s="1530" t="s">
        <v>26</v>
      </c>
      <c r="C69" s="1509">
        <v>22975.600980392159</v>
      </c>
      <c r="D69" s="1509">
        <v>22969.077450980392</v>
      </c>
      <c r="E69" s="1510">
        <v>23435.113000000001</v>
      </c>
      <c r="F69" s="1510">
        <v>23428.458999999999</v>
      </c>
      <c r="G69" s="1511">
        <v>2.8401355804076871E-2</v>
      </c>
      <c r="H69" s="1512">
        <v>306.39999999999998</v>
      </c>
      <c r="I69" s="1512">
        <v>-1.0655473038424317</v>
      </c>
      <c r="J69" s="1531">
        <v>5.1282051282051277</v>
      </c>
      <c r="K69" s="1531">
        <v>5.9451307928774435</v>
      </c>
      <c r="L69" s="1532">
        <v>0.76254428354878812</v>
      </c>
    </row>
    <row r="70" spans="1:12" ht="15">
      <c r="A70" s="1500" t="s">
        <v>89</v>
      </c>
      <c r="B70" s="1530" t="s">
        <v>31</v>
      </c>
      <c r="C70" s="1509">
        <v>22575.831372549022</v>
      </c>
      <c r="D70" s="1509">
        <v>22686.941176470587</v>
      </c>
      <c r="E70" s="1510">
        <v>23027.348000000002</v>
      </c>
      <c r="F70" s="1510">
        <v>23140.68</v>
      </c>
      <c r="G70" s="1511">
        <v>-0.48975224582855176</v>
      </c>
      <c r="H70" s="1512">
        <v>328.2</v>
      </c>
      <c r="I70" s="1512">
        <v>-0.39453717754173334</v>
      </c>
      <c r="J70" s="1531">
        <v>-16.195856873822976</v>
      </c>
      <c r="K70" s="1531">
        <v>2.5810567832492315</v>
      </c>
      <c r="L70" s="1532">
        <v>-0.2414595618312978</v>
      </c>
    </row>
    <row r="71" spans="1:12" ht="14.25">
      <c r="A71" s="1522" t="s">
        <v>89</v>
      </c>
      <c r="B71" s="1533" t="s">
        <v>27</v>
      </c>
      <c r="C71" s="1534">
        <v>21167.774707454846</v>
      </c>
      <c r="D71" s="1534">
        <v>21222.51098984676</v>
      </c>
      <c r="E71" s="1535">
        <v>21591.130201603944</v>
      </c>
      <c r="F71" s="1535">
        <v>21646.961209643694</v>
      </c>
      <c r="G71" s="1536">
        <v>-0.25791614582316957</v>
      </c>
      <c r="H71" s="1537">
        <v>272.23662570888467</v>
      </c>
      <c r="I71" s="1537">
        <v>7.0501891832796912E-2</v>
      </c>
      <c r="J71" s="1538">
        <v>-15.831344470962611</v>
      </c>
      <c r="K71" s="1538">
        <v>12.273070007540166</v>
      </c>
      <c r="L71" s="1539">
        <v>-1.0900299765134136</v>
      </c>
    </row>
    <row r="72" spans="1:12" ht="15">
      <c r="A72" s="1500" t="s">
        <v>89</v>
      </c>
      <c r="B72" s="1530" t="s">
        <v>28</v>
      </c>
      <c r="C72" s="1509">
        <v>20358.316666666666</v>
      </c>
      <c r="D72" s="1509">
        <v>20211.766666666666</v>
      </c>
      <c r="E72" s="1510">
        <v>20765.483</v>
      </c>
      <c r="F72" s="1510">
        <v>20616.002</v>
      </c>
      <c r="G72" s="1511">
        <v>0.72507268868134456</v>
      </c>
      <c r="H72" s="1512">
        <v>240.3</v>
      </c>
      <c r="I72" s="1512">
        <v>0.45986622073579547</v>
      </c>
      <c r="J72" s="1531">
        <v>-8.9622641509433958</v>
      </c>
      <c r="K72" s="1531">
        <v>3.3582738820254048</v>
      </c>
      <c r="L72" s="1532">
        <v>-2.2367164059749367E-2</v>
      </c>
    </row>
    <row r="73" spans="1:12" ht="15">
      <c r="A73" s="1500" t="s">
        <v>89</v>
      </c>
      <c r="B73" s="1530" t="s">
        <v>29</v>
      </c>
      <c r="C73" s="1509">
        <v>21496.826470588236</v>
      </c>
      <c r="D73" s="1509">
        <v>21531.856862745095</v>
      </c>
      <c r="E73" s="1510">
        <v>21926.762999999999</v>
      </c>
      <c r="F73" s="1510">
        <v>21962.493999999999</v>
      </c>
      <c r="G73" s="1511">
        <v>-0.16269099492980973</v>
      </c>
      <c r="H73" s="1512">
        <v>278.60000000000002</v>
      </c>
      <c r="I73" s="1512">
        <v>0.50505050505051741</v>
      </c>
      <c r="J73" s="1512">
        <v>-17.770034843205575</v>
      </c>
      <c r="K73" s="1512">
        <v>6.8441505713125679</v>
      </c>
      <c r="L73" s="1513">
        <v>-0.78355367575063273</v>
      </c>
    </row>
    <row r="74" spans="1:12" ht="15.75" thickBot="1">
      <c r="A74" s="1565" t="s">
        <v>89</v>
      </c>
      <c r="B74" s="1566" t="s">
        <v>32</v>
      </c>
      <c r="C74" s="1516">
        <v>21208.9</v>
      </c>
      <c r="D74" s="1516">
        <v>21451.776470588236</v>
      </c>
      <c r="E74" s="1517">
        <v>21633.078000000001</v>
      </c>
      <c r="F74" s="1517">
        <v>21880.812000000002</v>
      </c>
      <c r="G74" s="1518">
        <v>-1.1321974705509117</v>
      </c>
      <c r="H74" s="1519">
        <v>303</v>
      </c>
      <c r="I74" s="1519">
        <v>0.16528925619834711</v>
      </c>
      <c r="J74" s="1519">
        <v>-19.413092550790068</v>
      </c>
      <c r="K74" s="1519">
        <v>2.0706455542021924</v>
      </c>
      <c r="L74" s="1520">
        <v>-0.28410913670303284</v>
      </c>
    </row>
    <row r="75" spans="1:12">
      <c r="A75" s="1567"/>
      <c r="B75" s="1567"/>
      <c r="C75" s="1568"/>
      <c r="D75" s="1568"/>
      <c r="E75" s="1568"/>
      <c r="F75" s="1568"/>
      <c r="G75" s="1569"/>
      <c r="H75" s="1569"/>
      <c r="I75" s="1569"/>
      <c r="J75" s="1569"/>
      <c r="K75" s="1569"/>
      <c r="L75" s="1570"/>
    </row>
    <row r="76" spans="1:12" ht="13.5" thickBot="1">
      <c r="G76" s="1570"/>
      <c r="H76" s="1570"/>
      <c r="I76" s="1570"/>
      <c r="J76" s="1570"/>
      <c r="K76" s="1570"/>
      <c r="L76" s="1571"/>
    </row>
    <row r="77" spans="1:12" ht="21" thickBot="1">
      <c r="A77" s="1448" t="s">
        <v>270</v>
      </c>
      <c r="B77" s="1449"/>
      <c r="C77" s="1449"/>
      <c r="D77" s="1449"/>
      <c r="E77" s="1449"/>
      <c r="F77" s="1449"/>
      <c r="G77" s="1572"/>
      <c r="H77" s="1572"/>
      <c r="I77" s="1572"/>
      <c r="J77" s="1572"/>
      <c r="K77" s="1572"/>
      <c r="L77" s="1573"/>
    </row>
    <row r="78" spans="1:12">
      <c r="A78" s="1451"/>
      <c r="B78" s="1452"/>
      <c r="C78" s="1453" t="s">
        <v>5</v>
      </c>
      <c r="D78" s="1453" t="s">
        <v>5</v>
      </c>
      <c r="E78" s="1453"/>
      <c r="F78" s="1453"/>
      <c r="G78" s="1454"/>
      <c r="H78" s="1616" t="s">
        <v>6</v>
      </c>
      <c r="I78" s="1617"/>
      <c r="J78" s="1455" t="s">
        <v>7</v>
      </c>
      <c r="K78" s="1456" t="s">
        <v>8</v>
      </c>
      <c r="L78" s="1457"/>
    </row>
    <row r="79" spans="1:12" ht="15.75">
      <c r="A79" s="1458" t="s">
        <v>9</v>
      </c>
      <c r="B79" s="1459" t="s">
        <v>10</v>
      </c>
      <c r="C79" s="1460" t="s">
        <v>36</v>
      </c>
      <c r="D79" s="1460" t="s">
        <v>36</v>
      </c>
      <c r="E79" s="1461" t="s">
        <v>37</v>
      </c>
      <c r="F79" s="1462"/>
      <c r="G79" s="1463"/>
      <c r="H79" s="1618" t="s">
        <v>11</v>
      </c>
      <c r="I79" s="1619"/>
      <c r="J79" s="1464" t="s">
        <v>12</v>
      </c>
      <c r="K79" s="1465" t="s">
        <v>13</v>
      </c>
      <c r="L79" s="1466"/>
    </row>
    <row r="80" spans="1:12" ht="26.25" thickBot="1">
      <c r="A80" s="1467" t="s">
        <v>14</v>
      </c>
      <c r="B80" s="1468" t="s">
        <v>15</v>
      </c>
      <c r="C80" s="1469" t="s">
        <v>520</v>
      </c>
      <c r="D80" s="1470" t="s">
        <v>518</v>
      </c>
      <c r="E80" s="1471" t="s">
        <v>520</v>
      </c>
      <c r="F80" s="1472" t="s">
        <v>518</v>
      </c>
      <c r="G80" s="1473" t="s">
        <v>16</v>
      </c>
      <c r="H80" s="1474" t="s">
        <v>520</v>
      </c>
      <c r="I80" s="1475" t="s">
        <v>16</v>
      </c>
      <c r="J80" s="1476" t="s">
        <v>16</v>
      </c>
      <c r="K80" s="1477" t="s">
        <v>520</v>
      </c>
      <c r="L80" s="1478" t="s">
        <v>17</v>
      </c>
    </row>
    <row r="81" spans="1:12" ht="15" thickBot="1">
      <c r="A81" s="1479" t="s">
        <v>18</v>
      </c>
      <c r="B81" s="1480" t="s">
        <v>19</v>
      </c>
      <c r="C81" s="1481">
        <v>20706.489098975861</v>
      </c>
      <c r="D81" s="1481">
        <v>20648.698037959864</v>
      </c>
      <c r="E81" s="1482">
        <v>21120.618880955379</v>
      </c>
      <c r="F81" s="1483">
        <v>21061.671998719063</v>
      </c>
      <c r="G81" s="1484">
        <v>0.27987750564105768</v>
      </c>
      <c r="H81" s="1485">
        <v>326.32217110171598</v>
      </c>
      <c r="I81" s="1485">
        <v>1.2603605306434784</v>
      </c>
      <c r="J81" s="1486">
        <v>-7.5313326434402663</v>
      </c>
      <c r="K81" s="1485">
        <v>100</v>
      </c>
      <c r="L81" s="1487" t="s">
        <v>19</v>
      </c>
    </row>
    <row r="82" spans="1:12" ht="15" thickBot="1">
      <c r="A82" s="1488"/>
      <c r="B82" s="1489"/>
      <c r="C82" s="1490"/>
      <c r="D82" s="1490"/>
      <c r="E82" s="1490"/>
      <c r="F82" s="1490"/>
      <c r="G82" s="1491"/>
      <c r="H82" s="1486"/>
      <c r="I82" s="1486"/>
      <c r="J82" s="1486"/>
      <c r="K82" s="1486"/>
      <c r="L82" s="1492"/>
    </row>
    <row r="83" spans="1:12" ht="15">
      <c r="A83" s="1493" t="s">
        <v>80</v>
      </c>
      <c r="B83" s="1494" t="s">
        <v>19</v>
      </c>
      <c r="C83" s="1495">
        <v>20055.856476244346</v>
      </c>
      <c r="D83" s="1495">
        <v>19893.28974008208</v>
      </c>
      <c r="E83" s="1496">
        <v>20456.973605769232</v>
      </c>
      <c r="F83" s="1496">
        <v>20291.155534883721</v>
      </c>
      <c r="G83" s="1497">
        <v>0.81719382910669169</v>
      </c>
      <c r="H83" s="1498">
        <v>260</v>
      </c>
      <c r="I83" s="1498">
        <v>7.4935400516795871</v>
      </c>
      <c r="J83" s="1498">
        <v>-50</v>
      </c>
      <c r="K83" s="1498">
        <v>9.9477741855259885E-2</v>
      </c>
      <c r="L83" s="1499">
        <v>-8.4493742564655014E-2</v>
      </c>
    </row>
    <row r="84" spans="1:12" ht="15">
      <c r="A84" s="1500" t="s">
        <v>81</v>
      </c>
      <c r="B84" s="1501" t="s">
        <v>19</v>
      </c>
      <c r="C84" s="1502">
        <v>21674.758802065538</v>
      </c>
      <c r="D84" s="1502">
        <v>21603.886013772877</v>
      </c>
      <c r="E84" s="1503">
        <v>22108.253978106848</v>
      </c>
      <c r="F84" s="1503">
        <v>22035.963734048335</v>
      </c>
      <c r="G84" s="1504">
        <v>0.32805574074718385</v>
      </c>
      <c r="H84" s="1505">
        <v>353.56194426011945</v>
      </c>
      <c r="I84" s="1505">
        <v>0.33657538357137684</v>
      </c>
      <c r="J84" s="1505">
        <v>-3.798276412384296</v>
      </c>
      <c r="K84" s="1505">
        <v>37.478239243969163</v>
      </c>
      <c r="L84" s="1506">
        <v>1.4543229509945732</v>
      </c>
    </row>
    <row r="85" spans="1:12" ht="15">
      <c r="A85" s="1507" t="s">
        <v>82</v>
      </c>
      <c r="B85" s="1508" t="s">
        <v>19</v>
      </c>
      <c r="C85" s="1509">
        <v>21158.743875440723</v>
      </c>
      <c r="D85" s="1509">
        <v>21410.877448776329</v>
      </c>
      <c r="E85" s="1510">
        <v>21581.918752949539</v>
      </c>
      <c r="F85" s="1510">
        <v>21839.094997751858</v>
      </c>
      <c r="G85" s="1511">
        <v>-1.1775957054483819</v>
      </c>
      <c r="H85" s="1512">
        <v>390.37413984461705</v>
      </c>
      <c r="I85" s="1512">
        <v>-2.3650524627835994</v>
      </c>
      <c r="J85" s="1512">
        <v>1.2359550561797752</v>
      </c>
      <c r="K85" s="1512">
        <v>11.203680676448645</v>
      </c>
      <c r="L85" s="1513">
        <v>0.97026685559087689</v>
      </c>
    </row>
    <row r="86" spans="1:12" ht="15">
      <c r="A86" s="1507" t="s">
        <v>83</v>
      </c>
      <c r="B86" s="1508" t="s">
        <v>19</v>
      </c>
      <c r="C86" s="1509" t="s">
        <v>73</v>
      </c>
      <c r="D86" s="1509" t="s">
        <v>73</v>
      </c>
      <c r="E86" s="1510" t="s">
        <v>73</v>
      </c>
      <c r="F86" s="1510" t="s">
        <v>73</v>
      </c>
      <c r="G86" s="1511" t="s">
        <v>73</v>
      </c>
      <c r="H86" s="1512" t="s">
        <v>73</v>
      </c>
      <c r="I86" s="1512" t="s">
        <v>73</v>
      </c>
      <c r="J86" s="1512" t="s">
        <v>73</v>
      </c>
      <c r="K86" s="1512" t="s">
        <v>73</v>
      </c>
      <c r="L86" s="1513" t="s">
        <v>73</v>
      </c>
    </row>
    <row r="87" spans="1:12" ht="15">
      <c r="A87" s="1507" t="s">
        <v>71</v>
      </c>
      <c r="B87" s="1508" t="s">
        <v>19</v>
      </c>
      <c r="C87" s="1509">
        <v>17397.326344213434</v>
      </c>
      <c r="D87" s="1509">
        <v>17712.000224738938</v>
      </c>
      <c r="E87" s="1510">
        <v>17745.272871097703</v>
      </c>
      <c r="F87" s="1510">
        <v>18066.240229233717</v>
      </c>
      <c r="G87" s="1511">
        <v>-1.776614027398155</v>
      </c>
      <c r="H87" s="1512">
        <v>280.23051487954655</v>
      </c>
      <c r="I87" s="1512">
        <v>0.13625455884102236</v>
      </c>
      <c r="J87" s="1512">
        <v>-18.167761886354853</v>
      </c>
      <c r="K87" s="1512">
        <v>26.324297438448145</v>
      </c>
      <c r="L87" s="1513">
        <v>-3.4215919486968467</v>
      </c>
    </row>
    <row r="88" spans="1:12" ht="15.75" thickBot="1">
      <c r="A88" s="1514" t="s">
        <v>84</v>
      </c>
      <c r="B88" s="1515" t="s">
        <v>19</v>
      </c>
      <c r="C88" s="1516">
        <v>21971.319901555235</v>
      </c>
      <c r="D88" s="1516">
        <v>21954.357240326626</v>
      </c>
      <c r="E88" s="1517">
        <v>22410.746299586339</v>
      </c>
      <c r="F88" s="1517">
        <v>22393.44438513316</v>
      </c>
      <c r="G88" s="1518">
        <v>7.7263301507407511E-2</v>
      </c>
      <c r="H88" s="1519">
        <v>305.49055944055942</v>
      </c>
      <c r="I88" s="1519">
        <v>2.8704646751120397</v>
      </c>
      <c r="J88" s="1519">
        <v>-3.3317238049251565</v>
      </c>
      <c r="K88" s="1519">
        <v>24.894304899278787</v>
      </c>
      <c r="L88" s="1520">
        <v>1.0814958846760483</v>
      </c>
    </row>
    <row r="89" spans="1:12" ht="15" thickBot="1">
      <c r="A89" s="1488"/>
      <c r="B89" s="1521"/>
      <c r="C89" s="1490"/>
      <c r="D89" s="1490"/>
      <c r="E89" s="1490"/>
      <c r="F89" s="1490"/>
      <c r="G89" s="1491"/>
      <c r="H89" s="1486"/>
      <c r="I89" s="1486"/>
      <c r="J89" s="1486"/>
      <c r="K89" s="1486"/>
      <c r="L89" s="1492"/>
    </row>
    <row r="90" spans="1:12" ht="14.25">
      <c r="A90" s="1522" t="s">
        <v>85</v>
      </c>
      <c r="B90" s="1523" t="s">
        <v>21</v>
      </c>
      <c r="C90" s="1524" t="s">
        <v>73</v>
      </c>
      <c r="D90" s="1524" t="s">
        <v>73</v>
      </c>
      <c r="E90" s="1525" t="s">
        <v>73</v>
      </c>
      <c r="F90" s="1525" t="s">
        <v>73</v>
      </c>
      <c r="G90" s="1526" t="s">
        <v>73</v>
      </c>
      <c r="H90" s="1527" t="s">
        <v>73</v>
      </c>
      <c r="I90" s="1527" t="s">
        <v>73</v>
      </c>
      <c r="J90" s="1528" t="s">
        <v>73</v>
      </c>
      <c r="K90" s="1528" t="s">
        <v>73</v>
      </c>
      <c r="L90" s="1529" t="s">
        <v>73</v>
      </c>
    </row>
    <row r="91" spans="1:12" ht="15">
      <c r="A91" s="1500" t="s">
        <v>85</v>
      </c>
      <c r="B91" s="1530" t="s">
        <v>22</v>
      </c>
      <c r="C91" s="1509" t="s">
        <v>73</v>
      </c>
      <c r="D91" s="1509" t="s">
        <v>73</v>
      </c>
      <c r="E91" s="1510" t="s">
        <v>73</v>
      </c>
      <c r="F91" s="1510" t="s">
        <v>73</v>
      </c>
      <c r="G91" s="1511" t="s">
        <v>73</v>
      </c>
      <c r="H91" s="1512" t="s">
        <v>73</v>
      </c>
      <c r="I91" s="1512" t="s">
        <v>73</v>
      </c>
      <c r="J91" s="1531" t="s">
        <v>73</v>
      </c>
      <c r="K91" s="1531" t="s">
        <v>73</v>
      </c>
      <c r="L91" s="1532" t="s">
        <v>73</v>
      </c>
    </row>
    <row r="92" spans="1:12" ht="15">
      <c r="A92" s="1500" t="s">
        <v>85</v>
      </c>
      <c r="B92" s="1530" t="s">
        <v>23</v>
      </c>
      <c r="C92" s="1509" t="s">
        <v>73</v>
      </c>
      <c r="D92" s="1509" t="s">
        <v>73</v>
      </c>
      <c r="E92" s="1510" t="s">
        <v>73</v>
      </c>
      <c r="F92" s="1510" t="s">
        <v>73</v>
      </c>
      <c r="G92" s="1511" t="s">
        <v>73</v>
      </c>
      <c r="H92" s="1512" t="s">
        <v>73</v>
      </c>
      <c r="I92" s="1512" t="s">
        <v>73</v>
      </c>
      <c r="J92" s="1531" t="s">
        <v>73</v>
      </c>
      <c r="K92" s="1531" t="s">
        <v>73</v>
      </c>
      <c r="L92" s="1532" t="s">
        <v>73</v>
      </c>
    </row>
    <row r="93" spans="1:12" ht="14.25">
      <c r="A93" s="1522" t="s">
        <v>85</v>
      </c>
      <c r="B93" s="1533" t="s">
        <v>24</v>
      </c>
      <c r="C93" s="1534" t="s">
        <v>200</v>
      </c>
      <c r="D93" s="1534" t="s">
        <v>200</v>
      </c>
      <c r="E93" s="1535" t="s">
        <v>200</v>
      </c>
      <c r="F93" s="1535" t="s">
        <v>200</v>
      </c>
      <c r="G93" s="1536" t="s">
        <v>73</v>
      </c>
      <c r="H93" s="1537" t="s">
        <v>200</v>
      </c>
      <c r="I93" s="1537" t="s">
        <v>73</v>
      </c>
      <c r="J93" s="1538" t="s">
        <v>73</v>
      </c>
      <c r="K93" s="1538">
        <v>2.4869435463814971E-2</v>
      </c>
      <c r="L93" s="1539" t="s">
        <v>73</v>
      </c>
    </row>
    <row r="94" spans="1:12" ht="15">
      <c r="A94" s="1500" t="s">
        <v>85</v>
      </c>
      <c r="B94" s="1530" t="s">
        <v>25</v>
      </c>
      <c r="C94" s="1509" t="s">
        <v>200</v>
      </c>
      <c r="D94" s="1509" t="s">
        <v>200</v>
      </c>
      <c r="E94" s="1510" t="s">
        <v>200</v>
      </c>
      <c r="F94" s="1510" t="s">
        <v>200</v>
      </c>
      <c r="G94" s="1511" t="s">
        <v>73</v>
      </c>
      <c r="H94" s="1512" t="s">
        <v>200</v>
      </c>
      <c r="I94" s="1512" t="s">
        <v>73</v>
      </c>
      <c r="J94" s="1531" t="s">
        <v>73</v>
      </c>
      <c r="K94" s="1531">
        <v>2.4869435463814971E-2</v>
      </c>
      <c r="L94" s="1532" t="s">
        <v>73</v>
      </c>
    </row>
    <row r="95" spans="1:12" ht="15">
      <c r="A95" s="1500" t="s">
        <v>85</v>
      </c>
      <c r="B95" s="1530" t="s">
        <v>26</v>
      </c>
      <c r="C95" s="1509" t="s">
        <v>73</v>
      </c>
      <c r="D95" s="1509" t="s">
        <v>73</v>
      </c>
      <c r="E95" s="1510" t="s">
        <v>73</v>
      </c>
      <c r="F95" s="1510" t="s">
        <v>73</v>
      </c>
      <c r="G95" s="1511" t="s">
        <v>73</v>
      </c>
      <c r="H95" s="1512" t="s">
        <v>73</v>
      </c>
      <c r="I95" s="1512" t="s">
        <v>73</v>
      </c>
      <c r="J95" s="1531" t="s">
        <v>73</v>
      </c>
      <c r="K95" s="1531" t="s">
        <v>73</v>
      </c>
      <c r="L95" s="1532" t="s">
        <v>73</v>
      </c>
    </row>
    <row r="96" spans="1:12" ht="14.25">
      <c r="A96" s="1522" t="s">
        <v>85</v>
      </c>
      <c r="B96" s="1533" t="s">
        <v>27</v>
      </c>
      <c r="C96" s="1534">
        <v>19321.116360294116</v>
      </c>
      <c r="D96" s="1534">
        <v>19050.81544117647</v>
      </c>
      <c r="E96" s="1535">
        <v>19707.5386875</v>
      </c>
      <c r="F96" s="1535">
        <v>19431.831750000001</v>
      </c>
      <c r="G96" s="1536">
        <v>1.4188417285982273</v>
      </c>
      <c r="H96" s="1537">
        <v>266.66666666666669</v>
      </c>
      <c r="I96" s="1537">
        <v>15.555555555555561</v>
      </c>
      <c r="J96" s="1538">
        <v>-53.846153846153847</v>
      </c>
      <c r="K96" s="1538">
        <v>7.4608306391444917E-2</v>
      </c>
      <c r="L96" s="1539">
        <v>-7.4868524699735955E-2</v>
      </c>
    </row>
    <row r="97" spans="1:12" ht="15">
      <c r="A97" s="1500" t="s">
        <v>85</v>
      </c>
      <c r="B97" s="1530" t="s">
        <v>28</v>
      </c>
      <c r="C97" s="1509">
        <v>18656.532352941176</v>
      </c>
      <c r="D97" s="1509">
        <v>18363.224509803924</v>
      </c>
      <c r="E97" s="1510">
        <v>19029.663</v>
      </c>
      <c r="F97" s="1510">
        <v>18730.489000000001</v>
      </c>
      <c r="G97" s="1511">
        <v>1.5972567507447299</v>
      </c>
      <c r="H97" s="1512">
        <v>260</v>
      </c>
      <c r="I97" s="1512">
        <v>15.555555555555555</v>
      </c>
      <c r="J97" s="1531">
        <v>-50</v>
      </c>
      <c r="K97" s="1531">
        <v>6.2173588659537427E-2</v>
      </c>
      <c r="L97" s="1532">
        <v>-5.2808589102909392E-2</v>
      </c>
    </row>
    <row r="98" spans="1:12" ht="15.75" thickBot="1">
      <c r="A98" s="1540" t="s">
        <v>85</v>
      </c>
      <c r="B98" s="1541" t="s">
        <v>29</v>
      </c>
      <c r="C98" s="1542" t="s">
        <v>200</v>
      </c>
      <c r="D98" s="1542" t="s">
        <v>200</v>
      </c>
      <c r="E98" s="1543" t="s">
        <v>200</v>
      </c>
      <c r="F98" s="1543" t="s">
        <v>200</v>
      </c>
      <c r="G98" s="1544" t="s">
        <v>73</v>
      </c>
      <c r="H98" s="1531" t="s">
        <v>200</v>
      </c>
      <c r="I98" s="1531" t="s">
        <v>73</v>
      </c>
      <c r="J98" s="1531" t="s">
        <v>73</v>
      </c>
      <c r="K98" s="1531">
        <v>1.2434717731907486E-2</v>
      </c>
      <c r="L98" s="1532" t="s">
        <v>73</v>
      </c>
    </row>
    <row r="99" spans="1:12" ht="15" thickBot="1">
      <c r="A99" s="1488"/>
      <c r="B99" s="1521"/>
      <c r="C99" s="1490"/>
      <c r="D99" s="1490"/>
      <c r="E99" s="1490"/>
      <c r="F99" s="1490"/>
      <c r="G99" s="1491"/>
      <c r="H99" s="1486"/>
      <c r="I99" s="1486"/>
      <c r="J99" s="1486"/>
      <c r="K99" s="1486"/>
      <c r="L99" s="1492"/>
    </row>
    <row r="100" spans="1:12" ht="14.25">
      <c r="A100" s="1522" t="s">
        <v>86</v>
      </c>
      <c r="B100" s="1523" t="s">
        <v>21</v>
      </c>
      <c r="C100" s="1524">
        <v>22184.444438363978</v>
      </c>
      <c r="D100" s="1524">
        <v>22048.513704227174</v>
      </c>
      <c r="E100" s="1525">
        <v>22628.133327131258</v>
      </c>
      <c r="F100" s="1525">
        <v>22489.483978311717</v>
      </c>
      <c r="G100" s="1526">
        <v>0.61650747057269495</v>
      </c>
      <c r="H100" s="1527">
        <v>404.93698630136987</v>
      </c>
      <c r="I100" s="1527">
        <v>-1.5605163737888688</v>
      </c>
      <c r="J100" s="1528">
        <v>6.4139941690962097</v>
      </c>
      <c r="K100" s="1528">
        <v>4.5386719721462319</v>
      </c>
      <c r="L100" s="1529">
        <v>0.59478327489430605</v>
      </c>
    </row>
    <row r="101" spans="1:12" ht="15">
      <c r="A101" s="1500" t="s">
        <v>86</v>
      </c>
      <c r="B101" s="1530" t="s">
        <v>22</v>
      </c>
      <c r="C101" s="1509">
        <v>22325.868627450978</v>
      </c>
      <c r="D101" s="1509">
        <v>22209.672549019608</v>
      </c>
      <c r="E101" s="1510">
        <v>22772.385999999999</v>
      </c>
      <c r="F101" s="1510">
        <v>22653.866000000002</v>
      </c>
      <c r="G101" s="1511">
        <v>0.52317780991552076</v>
      </c>
      <c r="H101" s="1512">
        <v>400.2</v>
      </c>
      <c r="I101" s="1512">
        <v>-0.91606833374597396</v>
      </c>
      <c r="J101" s="1531">
        <v>23.404255319148938</v>
      </c>
      <c r="K101" s="1531">
        <v>2.8848545138025363</v>
      </c>
      <c r="L101" s="1532">
        <v>0.72318957186853616</v>
      </c>
    </row>
    <row r="102" spans="1:12" ht="15">
      <c r="A102" s="1500" t="s">
        <v>86</v>
      </c>
      <c r="B102" s="1530" t="s">
        <v>23</v>
      </c>
      <c r="C102" s="1509">
        <v>21945.47745098039</v>
      </c>
      <c r="D102" s="1509">
        <v>21860.717647058824</v>
      </c>
      <c r="E102" s="1510">
        <v>22384.386999999999</v>
      </c>
      <c r="F102" s="1510">
        <v>22297.932000000001</v>
      </c>
      <c r="G102" s="1511">
        <v>0.38772653894539688</v>
      </c>
      <c r="H102" s="1512">
        <v>413.2</v>
      </c>
      <c r="I102" s="1512">
        <v>-1.7126546146527093</v>
      </c>
      <c r="J102" s="1531">
        <v>-14.193548387096774</v>
      </c>
      <c r="K102" s="1531">
        <v>1.6538174583436958</v>
      </c>
      <c r="L102" s="1532">
        <v>-0.12840629697422989</v>
      </c>
    </row>
    <row r="103" spans="1:12" ht="14.25">
      <c r="A103" s="1522" t="s">
        <v>86</v>
      </c>
      <c r="B103" s="1533" t="s">
        <v>24</v>
      </c>
      <c r="C103" s="1534">
        <v>22151.783710873955</v>
      </c>
      <c r="D103" s="1534">
        <v>22011.667129565492</v>
      </c>
      <c r="E103" s="1535">
        <v>22594.819385091436</v>
      </c>
      <c r="F103" s="1535">
        <v>22451.900472156802</v>
      </c>
      <c r="G103" s="1536">
        <v>0.63655597044834433</v>
      </c>
      <c r="H103" s="1537">
        <v>372.12344398340247</v>
      </c>
      <c r="I103" s="1537">
        <v>-0.4760041363616791</v>
      </c>
      <c r="J103" s="1538">
        <v>-2.42914979757085</v>
      </c>
      <c r="K103" s="1538">
        <v>11.987067893558816</v>
      </c>
      <c r="L103" s="1539">
        <v>0.62682873062906985</v>
      </c>
    </row>
    <row r="104" spans="1:12" ht="15">
      <c r="A104" s="1500" t="s">
        <v>86</v>
      </c>
      <c r="B104" s="1530" t="s">
        <v>25</v>
      </c>
      <c r="C104" s="1509">
        <v>22226.434313725491</v>
      </c>
      <c r="D104" s="1509">
        <v>22171.524509803923</v>
      </c>
      <c r="E104" s="1510">
        <v>22670.963</v>
      </c>
      <c r="F104" s="1510">
        <v>22614.955000000002</v>
      </c>
      <c r="G104" s="1511">
        <v>0.24765912644972315</v>
      </c>
      <c r="H104" s="1512">
        <v>362.6</v>
      </c>
      <c r="I104" s="1512">
        <v>-0.521262002743478</v>
      </c>
      <c r="J104" s="1531">
        <v>7.8859060402684564</v>
      </c>
      <c r="K104" s="1531">
        <v>7.995523501616514</v>
      </c>
      <c r="L104" s="1532">
        <v>1.1425857069746836</v>
      </c>
    </row>
    <row r="105" spans="1:12" ht="15">
      <c r="A105" s="1500" t="s">
        <v>86</v>
      </c>
      <c r="B105" s="1530" t="s">
        <v>26</v>
      </c>
      <c r="C105" s="1509">
        <v>22013.177450980391</v>
      </c>
      <c r="D105" s="1509">
        <v>21783.473529411764</v>
      </c>
      <c r="E105" s="1510">
        <v>22453.440999999999</v>
      </c>
      <c r="F105" s="1510">
        <v>22219.143</v>
      </c>
      <c r="G105" s="1511">
        <v>1.054487115007086</v>
      </c>
      <c r="H105" s="1512">
        <v>391.2</v>
      </c>
      <c r="I105" s="1512">
        <v>0.77279752704791349</v>
      </c>
      <c r="J105" s="1531">
        <v>-18.112244897959183</v>
      </c>
      <c r="K105" s="1531">
        <v>3.9915443919423024</v>
      </c>
      <c r="L105" s="1532">
        <v>-0.51575697634561246</v>
      </c>
    </row>
    <row r="106" spans="1:12" ht="14.25">
      <c r="A106" s="1522" t="s">
        <v>86</v>
      </c>
      <c r="B106" s="1533" t="s">
        <v>27</v>
      </c>
      <c r="C106" s="1534">
        <v>21233.969132174698</v>
      </c>
      <c r="D106" s="1534">
        <v>21244.374678582426</v>
      </c>
      <c r="E106" s="1535">
        <v>21658.648514818193</v>
      </c>
      <c r="F106" s="1535">
        <v>21669.262172154075</v>
      </c>
      <c r="G106" s="1536">
        <v>-4.8980243312209897E-2</v>
      </c>
      <c r="H106" s="1537">
        <v>331.8140652818991</v>
      </c>
      <c r="I106" s="1537">
        <v>0.7492635226435207</v>
      </c>
      <c r="J106" s="1538">
        <v>-6.4927857935627085</v>
      </c>
      <c r="K106" s="1538">
        <v>20.952499378264115</v>
      </c>
      <c r="L106" s="1539">
        <v>0.23271094547119731</v>
      </c>
    </row>
    <row r="107" spans="1:12" ht="15">
      <c r="A107" s="1500" t="s">
        <v>86</v>
      </c>
      <c r="B107" s="1530" t="s">
        <v>28</v>
      </c>
      <c r="C107" s="1509">
        <v>21349.456862745097</v>
      </c>
      <c r="D107" s="1509">
        <v>21257.649019607841</v>
      </c>
      <c r="E107" s="1510">
        <v>21776.446</v>
      </c>
      <c r="F107" s="1510">
        <v>21682.802</v>
      </c>
      <c r="G107" s="1511">
        <v>0.43188145148399282</v>
      </c>
      <c r="H107" s="1512">
        <v>320.7</v>
      </c>
      <c r="I107" s="1512">
        <v>1.7126546146527044</v>
      </c>
      <c r="J107" s="1531">
        <v>-3.3123028391167195</v>
      </c>
      <c r="K107" s="1531">
        <v>15.244963939318579</v>
      </c>
      <c r="L107" s="1532">
        <v>0.66522379904032114</v>
      </c>
    </row>
    <row r="108" spans="1:12" ht="15.75" thickBot="1">
      <c r="A108" s="1540" t="s">
        <v>86</v>
      </c>
      <c r="B108" s="1541" t="s">
        <v>29</v>
      </c>
      <c r="C108" s="1542">
        <v>20960.338235294115</v>
      </c>
      <c r="D108" s="1542">
        <v>21216.975490196077</v>
      </c>
      <c r="E108" s="1543">
        <v>21379.544999999998</v>
      </c>
      <c r="F108" s="1543">
        <v>21641.314999999999</v>
      </c>
      <c r="G108" s="1544">
        <v>-1.2095845377233336</v>
      </c>
      <c r="H108" s="1531">
        <v>361.5</v>
      </c>
      <c r="I108" s="1531">
        <v>-0.33085194375516647</v>
      </c>
      <c r="J108" s="1531">
        <v>-14.04494382022472</v>
      </c>
      <c r="K108" s="1531">
        <v>5.7075354389455359</v>
      </c>
      <c r="L108" s="1532">
        <v>-0.43251285356912472</v>
      </c>
    </row>
    <row r="109" spans="1:12" ht="15.75" thickBot="1">
      <c r="A109" s="1545"/>
      <c r="B109" s="1546"/>
      <c r="C109" s="1547"/>
      <c r="D109" s="1547"/>
      <c r="E109" s="1547"/>
      <c r="F109" s="1547"/>
      <c r="G109" s="1548"/>
      <c r="H109" s="1549"/>
      <c r="I109" s="1549"/>
      <c r="J109" s="1549"/>
      <c r="K109" s="1549"/>
      <c r="L109" s="1550"/>
    </row>
    <row r="110" spans="1:12" ht="15">
      <c r="A110" s="1500" t="s">
        <v>87</v>
      </c>
      <c r="B110" s="1551" t="s">
        <v>26</v>
      </c>
      <c r="C110" s="1552">
        <v>21449.882352941178</v>
      </c>
      <c r="D110" s="1552">
        <v>21727.273529411763</v>
      </c>
      <c r="E110" s="1553">
        <v>21878.880000000001</v>
      </c>
      <c r="F110" s="1553">
        <v>22161.819</v>
      </c>
      <c r="G110" s="1554">
        <v>-1.2766957441534852</v>
      </c>
      <c r="H110" s="1555">
        <v>407.1</v>
      </c>
      <c r="I110" s="1555">
        <v>-1.6904129437333975</v>
      </c>
      <c r="J110" s="1555">
        <v>-10</v>
      </c>
      <c r="K110" s="1555">
        <v>4.3645859238995275</v>
      </c>
      <c r="L110" s="1556">
        <v>-0.11971900883589814</v>
      </c>
    </row>
    <row r="111" spans="1:12" ht="15.75" thickBot="1">
      <c r="A111" s="1540" t="s">
        <v>87</v>
      </c>
      <c r="B111" s="1541" t="s">
        <v>29</v>
      </c>
      <c r="C111" s="1542">
        <v>20959.540196078429</v>
      </c>
      <c r="D111" s="1542">
        <v>21147.930392156861</v>
      </c>
      <c r="E111" s="1543">
        <v>21378.731</v>
      </c>
      <c r="F111" s="1543">
        <v>21570.888999999999</v>
      </c>
      <c r="G111" s="1544">
        <v>-0.8908209578195847</v>
      </c>
      <c r="H111" s="1531">
        <v>379.7</v>
      </c>
      <c r="I111" s="1531">
        <v>-2.3154103421661949</v>
      </c>
      <c r="J111" s="1531">
        <v>10</v>
      </c>
      <c r="K111" s="1531">
        <v>6.8390947525491175</v>
      </c>
      <c r="L111" s="1532">
        <v>1.0899858644267768</v>
      </c>
    </row>
    <row r="112" spans="1:12" ht="15.75" thickBot="1">
      <c r="A112" s="1545"/>
      <c r="B112" s="1546"/>
      <c r="C112" s="1547"/>
      <c r="D112" s="1547"/>
      <c r="E112" s="1547"/>
      <c r="F112" s="1547"/>
      <c r="G112" s="1548"/>
      <c r="H112" s="1549"/>
      <c r="I112" s="1549"/>
      <c r="J112" s="1549"/>
      <c r="K112" s="1549"/>
      <c r="L112" s="1550"/>
    </row>
    <row r="113" spans="1:12" ht="14.25">
      <c r="A113" s="1522" t="s">
        <v>88</v>
      </c>
      <c r="B113" s="1523" t="s">
        <v>21</v>
      </c>
      <c r="C113" s="1524" t="s">
        <v>73</v>
      </c>
      <c r="D113" s="1524" t="s">
        <v>73</v>
      </c>
      <c r="E113" s="1525" t="s">
        <v>73</v>
      </c>
      <c r="F113" s="1525" t="s">
        <v>73</v>
      </c>
      <c r="G113" s="1526" t="s">
        <v>73</v>
      </c>
      <c r="H113" s="1527" t="s">
        <v>73</v>
      </c>
      <c r="I113" s="1527" t="s">
        <v>73</v>
      </c>
      <c r="J113" s="1528" t="s">
        <v>73</v>
      </c>
      <c r="K113" s="1528" t="s">
        <v>73</v>
      </c>
      <c r="L113" s="1529" t="s">
        <v>73</v>
      </c>
    </row>
    <row r="114" spans="1:12" ht="15">
      <c r="A114" s="1507" t="s">
        <v>88</v>
      </c>
      <c r="B114" s="1530" t="s">
        <v>22</v>
      </c>
      <c r="C114" s="1509" t="s">
        <v>73</v>
      </c>
      <c r="D114" s="1509" t="s">
        <v>73</v>
      </c>
      <c r="E114" s="1510" t="s">
        <v>73</v>
      </c>
      <c r="F114" s="1510" t="s">
        <v>73</v>
      </c>
      <c r="G114" s="1511" t="s">
        <v>73</v>
      </c>
      <c r="H114" s="1512" t="s">
        <v>73</v>
      </c>
      <c r="I114" s="1512" t="s">
        <v>73</v>
      </c>
      <c r="J114" s="1531" t="s">
        <v>73</v>
      </c>
      <c r="K114" s="1531" t="s">
        <v>73</v>
      </c>
      <c r="L114" s="1532" t="s">
        <v>73</v>
      </c>
    </row>
    <row r="115" spans="1:12" ht="15">
      <c r="A115" s="1507" t="s">
        <v>88</v>
      </c>
      <c r="B115" s="1530" t="s">
        <v>23</v>
      </c>
      <c r="C115" s="1509" t="s">
        <v>73</v>
      </c>
      <c r="D115" s="1509" t="s">
        <v>73</v>
      </c>
      <c r="E115" s="1510" t="s">
        <v>73</v>
      </c>
      <c r="F115" s="1510" t="s">
        <v>73</v>
      </c>
      <c r="G115" s="1511" t="s">
        <v>73</v>
      </c>
      <c r="H115" s="1512" t="s">
        <v>73</v>
      </c>
      <c r="I115" s="1512" t="s">
        <v>73</v>
      </c>
      <c r="J115" s="1531" t="s">
        <v>73</v>
      </c>
      <c r="K115" s="1531" t="s">
        <v>73</v>
      </c>
      <c r="L115" s="1532" t="s">
        <v>73</v>
      </c>
    </row>
    <row r="116" spans="1:12" ht="15">
      <c r="A116" s="1507" t="s">
        <v>88</v>
      </c>
      <c r="B116" s="1530" t="s">
        <v>30</v>
      </c>
      <c r="C116" s="1509" t="s">
        <v>73</v>
      </c>
      <c r="D116" s="1509" t="s">
        <v>73</v>
      </c>
      <c r="E116" s="1510" t="s">
        <v>73</v>
      </c>
      <c r="F116" s="1510" t="s">
        <v>73</v>
      </c>
      <c r="G116" s="1511" t="s">
        <v>73</v>
      </c>
      <c r="H116" s="1512" t="s">
        <v>73</v>
      </c>
      <c r="I116" s="1512" t="s">
        <v>73</v>
      </c>
      <c r="J116" s="1531" t="s">
        <v>73</v>
      </c>
      <c r="K116" s="1531" t="s">
        <v>73</v>
      </c>
      <c r="L116" s="1532" t="s">
        <v>73</v>
      </c>
    </row>
    <row r="117" spans="1:12" ht="14.25">
      <c r="A117" s="1557" t="s">
        <v>88</v>
      </c>
      <c r="B117" s="1533" t="s">
        <v>24</v>
      </c>
      <c r="C117" s="1534" t="s">
        <v>73</v>
      </c>
      <c r="D117" s="1534" t="s">
        <v>73</v>
      </c>
      <c r="E117" s="1535" t="s">
        <v>73</v>
      </c>
      <c r="F117" s="1535" t="s">
        <v>73</v>
      </c>
      <c r="G117" s="1536" t="s">
        <v>73</v>
      </c>
      <c r="H117" s="1537" t="s">
        <v>73</v>
      </c>
      <c r="I117" s="1537" t="s">
        <v>73</v>
      </c>
      <c r="J117" s="1538" t="s">
        <v>73</v>
      </c>
      <c r="K117" s="1538" t="s">
        <v>73</v>
      </c>
      <c r="L117" s="1539" t="s">
        <v>73</v>
      </c>
    </row>
    <row r="118" spans="1:12" ht="15">
      <c r="A118" s="1507" t="s">
        <v>88</v>
      </c>
      <c r="B118" s="1530" t="s">
        <v>26</v>
      </c>
      <c r="C118" s="1509" t="s">
        <v>73</v>
      </c>
      <c r="D118" s="1509" t="s">
        <v>73</v>
      </c>
      <c r="E118" s="1510" t="s">
        <v>73</v>
      </c>
      <c r="F118" s="1510" t="s">
        <v>73</v>
      </c>
      <c r="G118" s="1511" t="s">
        <v>73</v>
      </c>
      <c r="H118" s="1512" t="s">
        <v>73</v>
      </c>
      <c r="I118" s="1512" t="s">
        <v>73</v>
      </c>
      <c r="J118" s="1531" t="s">
        <v>73</v>
      </c>
      <c r="K118" s="1531" t="s">
        <v>73</v>
      </c>
      <c r="L118" s="1532" t="s">
        <v>73</v>
      </c>
    </row>
    <row r="119" spans="1:12" ht="15">
      <c r="A119" s="1507" t="s">
        <v>88</v>
      </c>
      <c r="B119" s="1530" t="s">
        <v>31</v>
      </c>
      <c r="C119" s="1509" t="s">
        <v>73</v>
      </c>
      <c r="D119" s="1509" t="s">
        <v>73</v>
      </c>
      <c r="E119" s="1510" t="s">
        <v>73</v>
      </c>
      <c r="F119" s="1510" t="s">
        <v>73</v>
      </c>
      <c r="G119" s="1511" t="s">
        <v>73</v>
      </c>
      <c r="H119" s="1512" t="s">
        <v>73</v>
      </c>
      <c r="I119" s="1512" t="s">
        <v>73</v>
      </c>
      <c r="J119" s="1531" t="s">
        <v>73</v>
      </c>
      <c r="K119" s="1531" t="s">
        <v>73</v>
      </c>
      <c r="L119" s="1532" t="s">
        <v>73</v>
      </c>
    </row>
    <row r="120" spans="1:12" ht="14.25">
      <c r="A120" s="1557" t="s">
        <v>88</v>
      </c>
      <c r="B120" s="1533" t="s">
        <v>27</v>
      </c>
      <c r="C120" s="1534" t="s">
        <v>73</v>
      </c>
      <c r="D120" s="1534" t="s">
        <v>73</v>
      </c>
      <c r="E120" s="1535" t="s">
        <v>73</v>
      </c>
      <c r="F120" s="1535" t="s">
        <v>73</v>
      </c>
      <c r="G120" s="1536" t="s">
        <v>73</v>
      </c>
      <c r="H120" s="1537" t="s">
        <v>73</v>
      </c>
      <c r="I120" s="1537" t="s">
        <v>73</v>
      </c>
      <c r="J120" s="1538" t="s">
        <v>73</v>
      </c>
      <c r="K120" s="1538" t="s">
        <v>73</v>
      </c>
      <c r="L120" s="1539" t="s">
        <v>73</v>
      </c>
    </row>
    <row r="121" spans="1:12" ht="15">
      <c r="A121" s="1507" t="s">
        <v>88</v>
      </c>
      <c r="B121" s="1530" t="s">
        <v>29</v>
      </c>
      <c r="C121" s="1509" t="s">
        <v>73</v>
      </c>
      <c r="D121" s="1509" t="s">
        <v>73</v>
      </c>
      <c r="E121" s="1510" t="s">
        <v>73</v>
      </c>
      <c r="F121" s="1510" t="s">
        <v>73</v>
      </c>
      <c r="G121" s="1511" t="s">
        <v>73</v>
      </c>
      <c r="H121" s="1512" t="s">
        <v>73</v>
      </c>
      <c r="I121" s="1512" t="s">
        <v>73</v>
      </c>
      <c r="J121" s="1531" t="s">
        <v>73</v>
      </c>
      <c r="K121" s="1531" t="s">
        <v>73</v>
      </c>
      <c r="L121" s="1532" t="s">
        <v>73</v>
      </c>
    </row>
    <row r="122" spans="1:12" ht="15.75" thickBot="1">
      <c r="A122" s="1558" t="s">
        <v>88</v>
      </c>
      <c r="B122" s="1530" t="s">
        <v>32</v>
      </c>
      <c r="C122" s="1542" t="s">
        <v>73</v>
      </c>
      <c r="D122" s="1542" t="s">
        <v>73</v>
      </c>
      <c r="E122" s="1543" t="s">
        <v>73</v>
      </c>
      <c r="F122" s="1543" t="s">
        <v>73</v>
      </c>
      <c r="G122" s="1544" t="s">
        <v>73</v>
      </c>
      <c r="H122" s="1531" t="s">
        <v>73</v>
      </c>
      <c r="I122" s="1531" t="s">
        <v>73</v>
      </c>
      <c r="J122" s="1531" t="s">
        <v>73</v>
      </c>
      <c r="K122" s="1531" t="s">
        <v>73</v>
      </c>
      <c r="L122" s="1532" t="s">
        <v>73</v>
      </c>
    </row>
    <row r="123" spans="1:12" ht="15.75" thickBot="1">
      <c r="A123" s="1545"/>
      <c r="B123" s="1546"/>
      <c r="C123" s="1547"/>
      <c r="D123" s="1547"/>
      <c r="E123" s="1547"/>
      <c r="F123" s="1547"/>
      <c r="G123" s="1548"/>
      <c r="H123" s="1549"/>
      <c r="I123" s="1549"/>
      <c r="J123" s="1549"/>
      <c r="K123" s="1549"/>
      <c r="L123" s="1550"/>
    </row>
    <row r="124" spans="1:12" ht="14.25">
      <c r="A124" s="1522" t="s">
        <v>20</v>
      </c>
      <c r="B124" s="1523" t="s">
        <v>24</v>
      </c>
      <c r="C124" s="1524">
        <v>19028.909897995218</v>
      </c>
      <c r="D124" s="1524">
        <v>19346.739210333242</v>
      </c>
      <c r="E124" s="1525">
        <v>19409.488095955123</v>
      </c>
      <c r="F124" s="1525">
        <v>19733.673994539906</v>
      </c>
      <c r="G124" s="1526">
        <v>-1.6428055853891257</v>
      </c>
      <c r="H124" s="1527">
        <v>342.14595959595954</v>
      </c>
      <c r="I124" s="1527">
        <v>-4.9354911079045278</v>
      </c>
      <c r="J124" s="1528">
        <v>14.450867052023122</v>
      </c>
      <c r="K124" s="1528">
        <v>2.462074110917682</v>
      </c>
      <c r="L124" s="1529">
        <v>0.47288243562735199</v>
      </c>
    </row>
    <row r="125" spans="1:12" ht="15">
      <c r="A125" s="1500" t="s">
        <v>20</v>
      </c>
      <c r="B125" s="1530" t="s">
        <v>25</v>
      </c>
      <c r="C125" s="1509">
        <v>19269.074509803919</v>
      </c>
      <c r="D125" s="1509">
        <v>19009.943137254901</v>
      </c>
      <c r="E125" s="1510">
        <v>19654.455999999998</v>
      </c>
      <c r="F125" s="1510">
        <v>19390.142</v>
      </c>
      <c r="G125" s="1511">
        <v>1.3631359687824798</v>
      </c>
      <c r="H125" s="1512">
        <v>310.3</v>
      </c>
      <c r="I125" s="1512">
        <v>-5.8270106221547771</v>
      </c>
      <c r="J125" s="1531">
        <v>89.473684210526315</v>
      </c>
      <c r="K125" s="1531">
        <v>0.44764983834866945</v>
      </c>
      <c r="L125" s="1532">
        <v>0.2291837006000205</v>
      </c>
    </row>
    <row r="126" spans="1:12" ht="15">
      <c r="A126" s="1500" t="s">
        <v>20</v>
      </c>
      <c r="B126" s="1530" t="s">
        <v>26</v>
      </c>
      <c r="C126" s="1509">
        <v>18901.862745098042</v>
      </c>
      <c r="D126" s="1509">
        <v>19452.764705882353</v>
      </c>
      <c r="E126" s="1510">
        <v>19279.900000000001</v>
      </c>
      <c r="F126" s="1510">
        <v>19841.82</v>
      </c>
      <c r="G126" s="1511">
        <v>-2.8319982743518399</v>
      </c>
      <c r="H126" s="1512">
        <v>341.6</v>
      </c>
      <c r="I126" s="1512">
        <v>-4.5009784735812044</v>
      </c>
      <c r="J126" s="1531">
        <v>-9.1666666666666661</v>
      </c>
      <c r="K126" s="1531">
        <v>1.355384232777916</v>
      </c>
      <c r="L126" s="1532">
        <v>-2.4401900371445961E-2</v>
      </c>
    </row>
    <row r="127" spans="1:12" ht="15">
      <c r="A127" s="1500" t="s">
        <v>20</v>
      </c>
      <c r="B127" s="1530" t="s">
        <v>31</v>
      </c>
      <c r="C127" s="1509">
        <v>19134.769607843136</v>
      </c>
      <c r="D127" s="1509">
        <v>19159.940196078431</v>
      </c>
      <c r="E127" s="1510">
        <v>19517.465</v>
      </c>
      <c r="F127" s="1510">
        <v>19543.138999999999</v>
      </c>
      <c r="G127" s="1511">
        <v>-0.13137091231863557</v>
      </c>
      <c r="H127" s="1512">
        <v>364.9</v>
      </c>
      <c r="I127" s="1512">
        <v>-5.1468676891083991</v>
      </c>
      <c r="J127" s="1531">
        <v>55.882352941176471</v>
      </c>
      <c r="K127" s="1531">
        <v>0.65904003979109682</v>
      </c>
      <c r="L127" s="1532">
        <v>0.26810063539877765</v>
      </c>
    </row>
    <row r="128" spans="1:12" ht="14.25">
      <c r="A128" s="1522" t="s">
        <v>20</v>
      </c>
      <c r="B128" s="1533" t="s">
        <v>27</v>
      </c>
      <c r="C128" s="1534">
        <v>17652.17349464502</v>
      </c>
      <c r="D128" s="1534">
        <v>18010.388945940012</v>
      </c>
      <c r="E128" s="1535">
        <v>18005.216964537922</v>
      </c>
      <c r="F128" s="1535">
        <v>18370.596724858813</v>
      </c>
      <c r="G128" s="1536">
        <v>-1.9889378978444667</v>
      </c>
      <c r="H128" s="1537">
        <v>296.69992435703477</v>
      </c>
      <c r="I128" s="1537">
        <v>-0.27126746570495036</v>
      </c>
      <c r="J128" s="1538">
        <v>-19.242516799022603</v>
      </c>
      <c r="K128" s="1538">
        <v>16.438696841581695</v>
      </c>
      <c r="L128" s="1539">
        <v>-2.3838856581308505</v>
      </c>
    </row>
    <row r="129" spans="1:12" ht="15">
      <c r="A129" s="1500" t="s">
        <v>20</v>
      </c>
      <c r="B129" s="1530" t="s">
        <v>28</v>
      </c>
      <c r="C129" s="1509">
        <v>17747.939215686274</v>
      </c>
      <c r="D129" s="1509">
        <v>17634.673529411764</v>
      </c>
      <c r="E129" s="1510">
        <v>18102.898000000001</v>
      </c>
      <c r="F129" s="1510">
        <v>17987.366999999998</v>
      </c>
      <c r="G129" s="1511">
        <v>0.64228966918839592</v>
      </c>
      <c r="H129" s="1512">
        <v>270.39999999999998</v>
      </c>
      <c r="I129" s="1512">
        <v>1.7689123071132815</v>
      </c>
      <c r="J129" s="1531">
        <v>-6.7975830815709974</v>
      </c>
      <c r="K129" s="1531">
        <v>7.6722208405869186</v>
      </c>
      <c r="L129" s="1532">
        <v>6.0400672712939141E-2</v>
      </c>
    </row>
    <row r="130" spans="1:12" ht="15">
      <c r="A130" s="1500" t="s">
        <v>20</v>
      </c>
      <c r="B130" s="1530" t="s">
        <v>29</v>
      </c>
      <c r="C130" s="1509">
        <v>17616.969607843137</v>
      </c>
      <c r="D130" s="1509">
        <v>18194.700980392157</v>
      </c>
      <c r="E130" s="1510">
        <v>17969.309000000001</v>
      </c>
      <c r="F130" s="1510">
        <v>18558.595000000001</v>
      </c>
      <c r="G130" s="1511">
        <v>-3.1752726970980292</v>
      </c>
      <c r="H130" s="1512">
        <v>317.10000000000002</v>
      </c>
      <c r="I130" s="1512">
        <v>0.66666666666667396</v>
      </c>
      <c r="J130" s="1531">
        <v>-25.707547169811324</v>
      </c>
      <c r="K130" s="1531">
        <v>7.8338721711017163</v>
      </c>
      <c r="L130" s="1532">
        <v>-1.916616503153775</v>
      </c>
    </row>
    <row r="131" spans="1:12" ht="15">
      <c r="A131" s="1500" t="s">
        <v>20</v>
      </c>
      <c r="B131" s="1530" t="s">
        <v>32</v>
      </c>
      <c r="C131" s="1509">
        <v>17303.238235294117</v>
      </c>
      <c r="D131" s="1509">
        <v>18393.239215686273</v>
      </c>
      <c r="E131" s="1510">
        <v>17649.303</v>
      </c>
      <c r="F131" s="1510">
        <v>18761.103999999999</v>
      </c>
      <c r="G131" s="1511">
        <v>-5.9260958203738943</v>
      </c>
      <c r="H131" s="1512">
        <v>341.7</v>
      </c>
      <c r="I131" s="1512">
        <v>-1.3852813852813886</v>
      </c>
      <c r="J131" s="1531">
        <v>-40.944881889763778</v>
      </c>
      <c r="K131" s="1531">
        <v>0.93260382989306145</v>
      </c>
      <c r="L131" s="1532">
        <v>-0.52766982769001314</v>
      </c>
    </row>
    <row r="132" spans="1:12" ht="14.25">
      <c r="A132" s="1522" t="s">
        <v>20</v>
      </c>
      <c r="B132" s="1533" t="s">
        <v>33</v>
      </c>
      <c r="C132" s="1534">
        <v>15817.684582937864</v>
      </c>
      <c r="D132" s="1534">
        <v>16297.357845270128</v>
      </c>
      <c r="E132" s="1535">
        <v>16134.038274596622</v>
      </c>
      <c r="F132" s="1535">
        <v>16623.30500217553</v>
      </c>
      <c r="G132" s="1536">
        <v>-2.9432578390090098</v>
      </c>
      <c r="H132" s="1537">
        <v>223.22579564489115</v>
      </c>
      <c r="I132" s="1537">
        <v>-0.70998924584389045</v>
      </c>
      <c r="J132" s="1538">
        <v>-23.166023166023166</v>
      </c>
      <c r="K132" s="1538">
        <v>7.4235264859487682</v>
      </c>
      <c r="L132" s="1539">
        <v>-1.5105887261933511</v>
      </c>
    </row>
    <row r="133" spans="1:12" ht="15">
      <c r="A133" s="1500" t="s">
        <v>20</v>
      </c>
      <c r="B133" s="1530" t="s">
        <v>74</v>
      </c>
      <c r="C133" s="1559">
        <v>15827.88431372549</v>
      </c>
      <c r="D133" s="1559">
        <v>15658.187254901961</v>
      </c>
      <c r="E133" s="1560">
        <v>16144.441999999999</v>
      </c>
      <c r="F133" s="1560">
        <v>15971.351000000001</v>
      </c>
      <c r="G133" s="1561">
        <v>1.0837592887414378</v>
      </c>
      <c r="H133" s="1562">
        <v>215</v>
      </c>
      <c r="I133" s="1562">
        <v>0.18639328984156836</v>
      </c>
      <c r="J133" s="1563">
        <v>-7.8703703703703702</v>
      </c>
      <c r="K133" s="1563">
        <v>4.9490176572991791</v>
      </c>
      <c r="L133" s="1564">
        <v>-1.8212422038523357E-2</v>
      </c>
    </row>
    <row r="134" spans="1:12" ht="15">
      <c r="A134" s="1500" t="s">
        <v>20</v>
      </c>
      <c r="B134" s="1530" t="s">
        <v>34</v>
      </c>
      <c r="C134" s="1509">
        <v>16422.355882352942</v>
      </c>
      <c r="D134" s="1509">
        <v>17138.105882352938</v>
      </c>
      <c r="E134" s="1510">
        <v>16750.803</v>
      </c>
      <c r="F134" s="1510">
        <v>17480.867999999999</v>
      </c>
      <c r="G134" s="1511">
        <v>-4.1763658417877121</v>
      </c>
      <c r="H134" s="1512">
        <v>233.3</v>
      </c>
      <c r="I134" s="1512">
        <v>0.17174753112924246</v>
      </c>
      <c r="J134" s="1531">
        <v>-46</v>
      </c>
      <c r="K134" s="1531">
        <v>2.0144242725690127</v>
      </c>
      <c r="L134" s="1532">
        <v>-1.4350410603043922</v>
      </c>
    </row>
    <row r="135" spans="1:12" ht="15.75" thickBot="1">
      <c r="A135" s="1500" t="s">
        <v>20</v>
      </c>
      <c r="B135" s="1530" t="s">
        <v>35</v>
      </c>
      <c r="C135" s="1509" t="s">
        <v>200</v>
      </c>
      <c r="D135" s="1509">
        <v>16340.004901960785</v>
      </c>
      <c r="E135" s="1510" t="s">
        <v>200</v>
      </c>
      <c r="F135" s="1510">
        <v>16666.805</v>
      </c>
      <c r="G135" s="1587" t="s">
        <v>73</v>
      </c>
      <c r="H135" s="1512" t="s">
        <v>200</v>
      </c>
      <c r="I135" s="1512" t="s">
        <v>73</v>
      </c>
      <c r="J135" s="1531" t="s">
        <v>73</v>
      </c>
      <c r="K135" s="1531">
        <v>0.46008455608057702</v>
      </c>
      <c r="L135" s="1532" t="s">
        <v>73</v>
      </c>
    </row>
    <row r="136" spans="1:12" ht="15.75" thickBot="1">
      <c r="A136" s="1545"/>
      <c r="B136" s="1546"/>
      <c r="C136" s="1547"/>
      <c r="D136" s="1547"/>
      <c r="E136" s="1547"/>
      <c r="F136" s="1547"/>
      <c r="G136" s="1548"/>
      <c r="H136" s="1549"/>
      <c r="I136" s="1549"/>
      <c r="J136" s="1549"/>
      <c r="K136" s="1549"/>
      <c r="L136" s="1550"/>
    </row>
    <row r="137" spans="1:12" ht="14.25">
      <c r="A137" s="1522" t="s">
        <v>89</v>
      </c>
      <c r="B137" s="1533" t="s">
        <v>21</v>
      </c>
      <c r="C137" s="1534">
        <v>22658.885738300083</v>
      </c>
      <c r="D137" s="1534">
        <v>23063.858723298516</v>
      </c>
      <c r="E137" s="1535">
        <v>23112.063453066086</v>
      </c>
      <c r="F137" s="1535">
        <v>23525.135897764485</v>
      </c>
      <c r="G137" s="1536">
        <v>-1.7558769755614951</v>
      </c>
      <c r="H137" s="1537">
        <v>430.67863247863249</v>
      </c>
      <c r="I137" s="1537">
        <v>24.498940376485979</v>
      </c>
      <c r="J137" s="1538">
        <v>15.270935960591133</v>
      </c>
      <c r="K137" s="1538">
        <v>2.9097239492663518</v>
      </c>
      <c r="L137" s="1539">
        <v>0.57558574068868129</v>
      </c>
    </row>
    <row r="138" spans="1:12" ht="15">
      <c r="A138" s="1500" t="s">
        <v>89</v>
      </c>
      <c r="B138" s="1530" t="s">
        <v>22</v>
      </c>
      <c r="C138" s="1509">
        <v>21120.72745098039</v>
      </c>
      <c r="D138" s="1509">
        <v>23014.558823529409</v>
      </c>
      <c r="E138" s="1510">
        <v>21543.142</v>
      </c>
      <c r="F138" s="1510">
        <v>23474.85</v>
      </c>
      <c r="G138" s="1511">
        <v>-8.2288406528689162</v>
      </c>
      <c r="H138" s="1512">
        <v>315</v>
      </c>
      <c r="I138" s="1512">
        <v>1.9417475728155338</v>
      </c>
      <c r="J138" s="1531">
        <v>42.857142857142854</v>
      </c>
      <c r="K138" s="1531">
        <v>0.37304153195722456</v>
      </c>
      <c r="L138" s="1532">
        <v>0.13157895865608626</v>
      </c>
    </row>
    <row r="139" spans="1:12" ht="15">
      <c r="A139" s="1500" t="s">
        <v>89</v>
      </c>
      <c r="B139" s="1530" t="s">
        <v>23</v>
      </c>
      <c r="C139" s="1509">
        <v>22785.7</v>
      </c>
      <c r="D139" s="1509">
        <v>23157.645098039215</v>
      </c>
      <c r="E139" s="1510">
        <v>23241.414000000001</v>
      </c>
      <c r="F139" s="1510">
        <v>23620.797999999999</v>
      </c>
      <c r="G139" s="1511">
        <v>-1.606143873716706</v>
      </c>
      <c r="H139" s="1512">
        <v>457.3</v>
      </c>
      <c r="I139" s="1512">
        <v>31.74877556900028</v>
      </c>
      <c r="J139" s="1531">
        <v>13.375796178343949</v>
      </c>
      <c r="K139" s="1531">
        <v>2.2133797562795325</v>
      </c>
      <c r="L139" s="1532">
        <v>0.40815956540911746</v>
      </c>
    </row>
    <row r="140" spans="1:12" ht="15">
      <c r="A140" s="1500" t="s">
        <v>89</v>
      </c>
      <c r="B140" s="1530" t="s">
        <v>30</v>
      </c>
      <c r="C140" s="1509">
        <v>23083.147058823532</v>
      </c>
      <c r="D140" s="1509">
        <v>22545.308823529413</v>
      </c>
      <c r="E140" s="1510">
        <v>23544.81</v>
      </c>
      <c r="F140" s="1510">
        <v>22996.215</v>
      </c>
      <c r="G140" s="1511">
        <v>2.3855882370207495</v>
      </c>
      <c r="H140" s="1512">
        <v>381.9</v>
      </c>
      <c r="I140" s="1512">
        <v>3.3279220779220653</v>
      </c>
      <c r="J140" s="1531">
        <v>4</v>
      </c>
      <c r="K140" s="1531">
        <v>0.3233026610295946</v>
      </c>
      <c r="L140" s="1532">
        <v>3.5847216623477507E-2</v>
      </c>
    </row>
    <row r="141" spans="1:12" ht="14.25">
      <c r="A141" s="1522" t="s">
        <v>89</v>
      </c>
      <c r="B141" s="1533" t="s">
        <v>24</v>
      </c>
      <c r="C141" s="1534">
        <v>22751.566474296575</v>
      </c>
      <c r="D141" s="1534">
        <v>22604.943926497112</v>
      </c>
      <c r="E141" s="1535">
        <v>23206.597803782508</v>
      </c>
      <c r="F141" s="1535">
        <v>23057.042805027053</v>
      </c>
      <c r="G141" s="1536">
        <v>0.64863044242103773</v>
      </c>
      <c r="H141" s="1537">
        <v>308.87190594059405</v>
      </c>
      <c r="I141" s="1537">
        <v>-3.2153058904166678</v>
      </c>
      <c r="J141" s="1538">
        <v>12.534818941504177</v>
      </c>
      <c r="K141" s="1538">
        <v>10.047251927381248</v>
      </c>
      <c r="L141" s="1539">
        <v>1.7915315640375677</v>
      </c>
    </row>
    <row r="142" spans="1:12" ht="15">
      <c r="A142" s="1500" t="s">
        <v>89</v>
      </c>
      <c r="B142" s="1530" t="s">
        <v>25</v>
      </c>
      <c r="C142" s="1509">
        <v>22520.081372549019</v>
      </c>
      <c r="D142" s="1509">
        <v>21049.404901960785</v>
      </c>
      <c r="E142" s="1510">
        <v>22970.483</v>
      </c>
      <c r="F142" s="1510">
        <v>21470.393</v>
      </c>
      <c r="G142" s="1511">
        <v>6.9867840798256475</v>
      </c>
      <c r="H142" s="1512">
        <v>280.89999999999998</v>
      </c>
      <c r="I142" s="1512">
        <v>-1.7488632388947187</v>
      </c>
      <c r="J142" s="1531">
        <v>85.057471264367805</v>
      </c>
      <c r="K142" s="1531">
        <v>2.0019895548371052</v>
      </c>
      <c r="L142" s="1532">
        <v>1.0016446083038177</v>
      </c>
    </row>
    <row r="143" spans="1:12" ht="15">
      <c r="A143" s="1500" t="s">
        <v>89</v>
      </c>
      <c r="B143" s="1530" t="s">
        <v>26</v>
      </c>
      <c r="C143" s="1509">
        <v>22899.480392156864</v>
      </c>
      <c r="D143" s="1509">
        <v>22895.459803921567</v>
      </c>
      <c r="E143" s="1510">
        <v>23357.47</v>
      </c>
      <c r="F143" s="1510">
        <v>23353.368999999999</v>
      </c>
      <c r="G143" s="1511">
        <v>1.7560635469779057E-2</v>
      </c>
      <c r="H143" s="1512">
        <v>308.3</v>
      </c>
      <c r="I143" s="1512">
        <v>-3.0503144654088015</v>
      </c>
      <c r="J143" s="1531">
        <v>5.5670103092783512</v>
      </c>
      <c r="K143" s="1531">
        <v>6.3665754787366327</v>
      </c>
      <c r="L143" s="1532">
        <v>0.7899398572579619</v>
      </c>
    </row>
    <row r="144" spans="1:12" ht="15">
      <c r="A144" s="1500" t="s">
        <v>89</v>
      </c>
      <c r="B144" s="1530" t="s">
        <v>31</v>
      </c>
      <c r="C144" s="1509">
        <v>22474.649019607841</v>
      </c>
      <c r="D144" s="1509">
        <v>22482.525490196076</v>
      </c>
      <c r="E144" s="1510">
        <v>22924.142</v>
      </c>
      <c r="F144" s="1510">
        <v>22932.175999999999</v>
      </c>
      <c r="G144" s="1511">
        <v>-3.5033744726185825E-2</v>
      </c>
      <c r="H144" s="1512">
        <v>344.4</v>
      </c>
      <c r="I144" s="1512">
        <v>0.49606069448496898</v>
      </c>
      <c r="J144" s="1531">
        <v>-7.5342465753424657</v>
      </c>
      <c r="K144" s="1531">
        <v>1.6786868938075108</v>
      </c>
      <c r="L144" s="1532">
        <v>-5.2901524212778384E-5</v>
      </c>
    </row>
    <row r="145" spans="1:12" ht="14.25">
      <c r="A145" s="1522" t="s">
        <v>89</v>
      </c>
      <c r="B145" s="1533" t="s">
        <v>27</v>
      </c>
      <c r="C145" s="1534">
        <v>20960.759455309337</v>
      </c>
      <c r="D145" s="1534">
        <v>21235.224176836444</v>
      </c>
      <c r="E145" s="1535">
        <v>21379.974644415524</v>
      </c>
      <c r="F145" s="1535">
        <v>21659.928660373174</v>
      </c>
      <c r="G145" s="1536">
        <v>-1.2924974054500267</v>
      </c>
      <c r="H145" s="1537">
        <v>272.13</v>
      </c>
      <c r="I145" s="1537">
        <v>-0.85738932806259871</v>
      </c>
      <c r="J145" s="1538">
        <v>-16.521739130434781</v>
      </c>
      <c r="K145" s="1538">
        <v>11.937329022631186</v>
      </c>
      <c r="L145" s="1539">
        <v>-1.2856214200501981</v>
      </c>
    </row>
    <row r="146" spans="1:12" ht="15">
      <c r="A146" s="1500" t="s">
        <v>89</v>
      </c>
      <c r="B146" s="1530" t="s">
        <v>28</v>
      </c>
      <c r="C146" s="1509">
        <v>20297.321568627449</v>
      </c>
      <c r="D146" s="1509">
        <v>20299.172549019608</v>
      </c>
      <c r="E146" s="1510">
        <v>20703.268</v>
      </c>
      <c r="F146" s="1510">
        <v>20705.155999999999</v>
      </c>
      <c r="G146" s="1511">
        <v>-9.1185016910715882E-3</v>
      </c>
      <c r="H146" s="1512">
        <v>244</v>
      </c>
      <c r="I146" s="1512">
        <v>1.5397419891801867</v>
      </c>
      <c r="J146" s="1531">
        <v>2.6086956521739131</v>
      </c>
      <c r="K146" s="1531">
        <v>4.4018900770952492</v>
      </c>
      <c r="L146" s="1532">
        <v>0.43500494429083414</v>
      </c>
    </row>
    <row r="147" spans="1:12" ht="15">
      <c r="A147" s="1500" t="s">
        <v>89</v>
      </c>
      <c r="B147" s="1530" t="s">
        <v>29</v>
      </c>
      <c r="C147" s="1509">
        <v>21362.238235294117</v>
      </c>
      <c r="D147" s="1509">
        <v>21551.76862745098</v>
      </c>
      <c r="E147" s="1510">
        <v>21789.483</v>
      </c>
      <c r="F147" s="1510">
        <v>21982.804</v>
      </c>
      <c r="G147" s="1511">
        <v>-0.87941920421070896</v>
      </c>
      <c r="H147" s="1512">
        <v>285.8</v>
      </c>
      <c r="I147" s="1512">
        <v>0.38637161924833957</v>
      </c>
      <c r="J147" s="1512">
        <v>-23.743016759776538</v>
      </c>
      <c r="K147" s="1512">
        <v>6.7893558816214865</v>
      </c>
      <c r="L147" s="1513">
        <v>-1.4433680461697067</v>
      </c>
    </row>
    <row r="148" spans="1:12" ht="15.75" thickBot="1">
      <c r="A148" s="1565" t="s">
        <v>89</v>
      </c>
      <c r="B148" s="1566" t="s">
        <v>32</v>
      </c>
      <c r="C148" s="1516">
        <v>20676.646078431371</v>
      </c>
      <c r="D148" s="1516">
        <v>21688.111764705882</v>
      </c>
      <c r="E148" s="1517">
        <v>21090.179</v>
      </c>
      <c r="F148" s="1517">
        <v>22121.874</v>
      </c>
      <c r="G148" s="1518">
        <v>-4.6636871722531268</v>
      </c>
      <c r="H148" s="1519">
        <v>313.7</v>
      </c>
      <c r="I148" s="1519">
        <v>-3.4174876847290712</v>
      </c>
      <c r="J148" s="1519">
        <v>-32.584269662921351</v>
      </c>
      <c r="K148" s="1519">
        <v>0.74608306391444912</v>
      </c>
      <c r="L148" s="1520">
        <v>-0.27725831817132751</v>
      </c>
    </row>
    <row r="149" spans="1:12">
      <c r="G149" s="1570"/>
      <c r="H149" s="1570"/>
      <c r="I149" s="1570"/>
      <c r="J149" s="1570"/>
      <c r="K149" s="1570"/>
      <c r="L149" s="1570"/>
    </row>
    <row r="150" spans="1:12" ht="13.5" thickBot="1">
      <c r="G150" s="1570"/>
      <c r="H150" s="1570"/>
      <c r="I150" s="1570"/>
      <c r="J150" s="1570"/>
      <c r="K150" s="1570"/>
      <c r="L150" s="1571"/>
    </row>
    <row r="151" spans="1:12" ht="21" thickBot="1">
      <c r="A151" s="1448" t="s">
        <v>271</v>
      </c>
      <c r="B151" s="1449"/>
      <c r="C151" s="1449"/>
      <c r="D151" s="1449"/>
      <c r="E151" s="1449"/>
      <c r="F151" s="1449"/>
      <c r="G151" s="1572"/>
      <c r="H151" s="1572"/>
      <c r="I151" s="1572"/>
      <c r="J151" s="1572"/>
      <c r="K151" s="1572"/>
      <c r="L151" s="1573"/>
    </row>
    <row r="152" spans="1:12">
      <c r="A152" s="1451"/>
      <c r="B152" s="1452"/>
      <c r="C152" s="1453" t="s">
        <v>5</v>
      </c>
      <c r="D152" s="1453" t="s">
        <v>5</v>
      </c>
      <c r="E152" s="1453"/>
      <c r="F152" s="1453"/>
      <c r="G152" s="1454"/>
      <c r="H152" s="1616" t="s">
        <v>6</v>
      </c>
      <c r="I152" s="1617"/>
      <c r="J152" s="1455" t="s">
        <v>7</v>
      </c>
      <c r="K152" s="1456" t="s">
        <v>8</v>
      </c>
      <c r="L152" s="1457"/>
    </row>
    <row r="153" spans="1:12" ht="15.75">
      <c r="A153" s="1458" t="s">
        <v>9</v>
      </c>
      <c r="B153" s="1459" t="s">
        <v>10</v>
      </c>
      <c r="C153" s="1460" t="s">
        <v>36</v>
      </c>
      <c r="D153" s="1460" t="s">
        <v>36</v>
      </c>
      <c r="E153" s="1461" t="s">
        <v>37</v>
      </c>
      <c r="F153" s="1462"/>
      <c r="G153" s="1463"/>
      <c r="H153" s="1618" t="s">
        <v>11</v>
      </c>
      <c r="I153" s="1619"/>
      <c r="J153" s="1464" t="s">
        <v>12</v>
      </c>
      <c r="K153" s="1465" t="s">
        <v>13</v>
      </c>
      <c r="L153" s="1466"/>
    </row>
    <row r="154" spans="1:12" ht="26.25" thickBot="1">
      <c r="A154" s="1467" t="s">
        <v>14</v>
      </c>
      <c r="B154" s="1468" t="s">
        <v>15</v>
      </c>
      <c r="C154" s="1469" t="s">
        <v>520</v>
      </c>
      <c r="D154" s="1470" t="s">
        <v>518</v>
      </c>
      <c r="E154" s="1471" t="s">
        <v>520</v>
      </c>
      <c r="F154" s="1472" t="s">
        <v>518</v>
      </c>
      <c r="G154" s="1473" t="s">
        <v>16</v>
      </c>
      <c r="H154" s="1474" t="s">
        <v>520</v>
      </c>
      <c r="I154" s="1475" t="s">
        <v>16</v>
      </c>
      <c r="J154" s="1476" t="s">
        <v>16</v>
      </c>
      <c r="K154" s="1477" t="s">
        <v>520</v>
      </c>
      <c r="L154" s="1478" t="s">
        <v>17</v>
      </c>
    </row>
    <row r="155" spans="1:12" ht="15" thickBot="1">
      <c r="A155" s="1479" t="s">
        <v>18</v>
      </c>
      <c r="B155" s="1480" t="s">
        <v>19</v>
      </c>
      <c r="C155" s="1481">
        <v>20657.281223650771</v>
      </c>
      <c r="D155" s="1481">
        <v>20611.194796249798</v>
      </c>
      <c r="E155" s="1482">
        <v>21070.426848123785</v>
      </c>
      <c r="F155" s="1483">
        <v>21023.418692174793</v>
      </c>
      <c r="G155" s="1484">
        <v>0.22359900945362826</v>
      </c>
      <c r="H155" s="1485">
        <v>318.157627601939</v>
      </c>
      <c r="I155" s="1485">
        <v>0.18070205730031497</v>
      </c>
      <c r="J155" s="1486">
        <v>-8.802496424392146</v>
      </c>
      <c r="K155" s="1485">
        <v>100</v>
      </c>
      <c r="L155" s="1487" t="s">
        <v>19</v>
      </c>
    </row>
    <row r="156" spans="1:12" ht="15" thickBot="1">
      <c r="A156" s="1488"/>
      <c r="B156" s="1489"/>
      <c r="C156" s="1490"/>
      <c r="D156" s="1490"/>
      <c r="E156" s="1490"/>
      <c r="F156" s="1490"/>
      <c r="G156" s="1491"/>
      <c r="H156" s="1486"/>
      <c r="I156" s="1486"/>
      <c r="J156" s="1486"/>
      <c r="K156" s="1486"/>
      <c r="L156" s="1492"/>
    </row>
    <row r="157" spans="1:12" ht="15">
      <c r="A157" s="1493" t="s">
        <v>80</v>
      </c>
      <c r="B157" s="1494" t="s">
        <v>19</v>
      </c>
      <c r="C157" s="1495">
        <v>20993.401813471501</v>
      </c>
      <c r="D157" s="1495">
        <v>20734.667568939924</v>
      </c>
      <c r="E157" s="1496">
        <v>21413.269849740933</v>
      </c>
      <c r="F157" s="1496">
        <v>21149.360920318722</v>
      </c>
      <c r="G157" s="1497">
        <v>1.2478340618257946</v>
      </c>
      <c r="H157" s="1498">
        <v>275.71428571428572</v>
      </c>
      <c r="I157" s="1498">
        <v>9.8375769716698844</v>
      </c>
      <c r="J157" s="1498">
        <v>-30</v>
      </c>
      <c r="K157" s="1498">
        <v>9.9800399201596793E-2</v>
      </c>
      <c r="L157" s="1499">
        <v>-3.022170455604202E-2</v>
      </c>
    </row>
    <row r="158" spans="1:12" ht="15">
      <c r="A158" s="1500" t="s">
        <v>81</v>
      </c>
      <c r="B158" s="1501" t="s">
        <v>19</v>
      </c>
      <c r="C158" s="1502">
        <v>21635.211949319601</v>
      </c>
      <c r="D158" s="1502">
        <v>21671.585605560311</v>
      </c>
      <c r="E158" s="1503">
        <v>22067.916188305993</v>
      </c>
      <c r="F158" s="1503">
        <v>22105.017317671518</v>
      </c>
      <c r="G158" s="1504">
        <v>-0.16784030897756752</v>
      </c>
      <c r="H158" s="1505">
        <v>349.37461116193964</v>
      </c>
      <c r="I158" s="1505">
        <v>-0.74793684030222107</v>
      </c>
      <c r="J158" s="1505">
        <v>-5.897546276366767</v>
      </c>
      <c r="K158" s="1505">
        <v>31.166238950670088</v>
      </c>
      <c r="L158" s="1506">
        <v>0.96210424777059345</v>
      </c>
    </row>
    <row r="159" spans="1:12" ht="15">
      <c r="A159" s="1507" t="s">
        <v>82</v>
      </c>
      <c r="B159" s="1508" t="s">
        <v>19</v>
      </c>
      <c r="C159" s="1509">
        <v>21682.502141647419</v>
      </c>
      <c r="D159" s="1509">
        <v>21540.732018208419</v>
      </c>
      <c r="E159" s="1510">
        <v>22116.152184480368</v>
      </c>
      <c r="F159" s="1510">
        <v>21971.546658572588</v>
      </c>
      <c r="G159" s="1511">
        <v>0.65814905138396274</v>
      </c>
      <c r="H159" s="1512">
        <v>390.79801444043318</v>
      </c>
      <c r="I159" s="1512">
        <v>2.5352697699244517</v>
      </c>
      <c r="J159" s="1512">
        <v>0.54446460980036293</v>
      </c>
      <c r="K159" s="1512">
        <v>7.89848873681209</v>
      </c>
      <c r="L159" s="1513">
        <v>0.73427081976619224</v>
      </c>
    </row>
    <row r="160" spans="1:12" ht="15">
      <c r="A160" s="1507" t="s">
        <v>83</v>
      </c>
      <c r="B160" s="1508" t="s">
        <v>19</v>
      </c>
      <c r="C160" s="1509" t="s">
        <v>200</v>
      </c>
      <c r="D160" s="1509" t="s">
        <v>73</v>
      </c>
      <c r="E160" s="1510" t="s">
        <v>200</v>
      </c>
      <c r="F160" s="1510" t="s">
        <v>73</v>
      </c>
      <c r="G160" s="1511" t="s">
        <v>73</v>
      </c>
      <c r="H160" s="1512" t="s">
        <v>200</v>
      </c>
      <c r="I160" s="1512" t="s">
        <v>73</v>
      </c>
      <c r="J160" s="1512" t="s">
        <v>73</v>
      </c>
      <c r="K160" s="1512">
        <v>0.28514399771884802</v>
      </c>
      <c r="L160" s="1588" t="s">
        <v>73</v>
      </c>
    </row>
    <row r="161" spans="1:12" ht="15">
      <c r="A161" s="1507" t="s">
        <v>71</v>
      </c>
      <c r="B161" s="1508" t="s">
        <v>19</v>
      </c>
      <c r="C161" s="1509">
        <v>18024.791052682711</v>
      </c>
      <c r="D161" s="1509">
        <v>18138.856323197622</v>
      </c>
      <c r="E161" s="1510">
        <v>18385.286873736364</v>
      </c>
      <c r="F161" s="1510">
        <v>18501.633449661575</v>
      </c>
      <c r="G161" s="1511">
        <v>-0.62884488681370188</v>
      </c>
      <c r="H161" s="1512">
        <v>292.80221571906355</v>
      </c>
      <c r="I161" s="1512">
        <v>-1.7787689803659155</v>
      </c>
      <c r="J161" s="1512">
        <v>-10.779559865721746</v>
      </c>
      <c r="K161" s="1512">
        <v>34.10322212717422</v>
      </c>
      <c r="L161" s="1513">
        <v>-0.75570389024874629</v>
      </c>
    </row>
    <row r="162" spans="1:12" ht="15.75" thickBot="1">
      <c r="A162" s="1514" t="s">
        <v>84</v>
      </c>
      <c r="B162" s="1515" t="s">
        <v>19</v>
      </c>
      <c r="C162" s="1516">
        <v>22261.294585929729</v>
      </c>
      <c r="D162" s="1516">
        <v>22101.17707285723</v>
      </c>
      <c r="E162" s="1517">
        <v>22706.520477648322</v>
      </c>
      <c r="F162" s="1517">
        <v>22543.200614314374</v>
      </c>
      <c r="G162" s="1518">
        <v>0.72447504739076318</v>
      </c>
      <c r="H162" s="1519">
        <v>291.94603773584907</v>
      </c>
      <c r="I162" s="1519">
        <v>1.2377615549618231</v>
      </c>
      <c r="J162" s="1519">
        <v>-12.746942615239886</v>
      </c>
      <c r="K162" s="1519">
        <v>26.447105788423151</v>
      </c>
      <c r="L162" s="1520">
        <v>-1.1955934704508593</v>
      </c>
    </row>
    <row r="163" spans="1:12" ht="15" thickBot="1">
      <c r="A163" s="1488"/>
      <c r="B163" s="1521"/>
      <c r="C163" s="1490"/>
      <c r="D163" s="1490"/>
      <c r="E163" s="1490"/>
      <c r="F163" s="1490"/>
      <c r="G163" s="1491"/>
      <c r="H163" s="1486"/>
      <c r="I163" s="1486"/>
      <c r="J163" s="1486"/>
      <c r="K163" s="1486"/>
      <c r="L163" s="1492"/>
    </row>
    <row r="164" spans="1:12" ht="14.25">
      <c r="A164" s="1522" t="s">
        <v>85</v>
      </c>
      <c r="B164" s="1523" t="s">
        <v>21</v>
      </c>
      <c r="C164" s="1524" t="s">
        <v>73</v>
      </c>
      <c r="D164" s="1524" t="s">
        <v>73</v>
      </c>
      <c r="E164" s="1525" t="s">
        <v>73</v>
      </c>
      <c r="F164" s="1525" t="s">
        <v>73</v>
      </c>
      <c r="G164" s="1526" t="s">
        <v>73</v>
      </c>
      <c r="H164" s="1527" t="s">
        <v>73</v>
      </c>
      <c r="I164" s="1527" t="s">
        <v>73</v>
      </c>
      <c r="J164" s="1528" t="s">
        <v>73</v>
      </c>
      <c r="K164" s="1528" t="s">
        <v>73</v>
      </c>
      <c r="L164" s="1529" t="s">
        <v>73</v>
      </c>
    </row>
    <row r="165" spans="1:12" ht="15">
      <c r="A165" s="1500" t="s">
        <v>85</v>
      </c>
      <c r="B165" s="1530" t="s">
        <v>22</v>
      </c>
      <c r="C165" s="1509" t="s">
        <v>73</v>
      </c>
      <c r="D165" s="1509" t="s">
        <v>73</v>
      </c>
      <c r="E165" s="1510" t="s">
        <v>73</v>
      </c>
      <c r="F165" s="1510" t="s">
        <v>73</v>
      </c>
      <c r="G165" s="1511" t="s">
        <v>73</v>
      </c>
      <c r="H165" s="1512" t="s">
        <v>73</v>
      </c>
      <c r="I165" s="1512" t="s">
        <v>73</v>
      </c>
      <c r="J165" s="1531" t="s">
        <v>73</v>
      </c>
      <c r="K165" s="1531" t="s">
        <v>73</v>
      </c>
      <c r="L165" s="1532" t="s">
        <v>73</v>
      </c>
    </row>
    <row r="166" spans="1:12" ht="15">
      <c r="A166" s="1500" t="s">
        <v>85</v>
      </c>
      <c r="B166" s="1530" t="s">
        <v>23</v>
      </c>
      <c r="C166" s="1509" t="s">
        <v>73</v>
      </c>
      <c r="D166" s="1509" t="s">
        <v>73</v>
      </c>
      <c r="E166" s="1510" t="s">
        <v>73</v>
      </c>
      <c r="F166" s="1510" t="s">
        <v>73</v>
      </c>
      <c r="G166" s="1511" t="s">
        <v>73</v>
      </c>
      <c r="H166" s="1512" t="s">
        <v>73</v>
      </c>
      <c r="I166" s="1512" t="s">
        <v>73</v>
      </c>
      <c r="J166" s="1531" t="s">
        <v>73</v>
      </c>
      <c r="K166" s="1531" t="s">
        <v>73</v>
      </c>
      <c r="L166" s="1532" t="s">
        <v>73</v>
      </c>
    </row>
    <row r="167" spans="1:12" ht="14.25">
      <c r="A167" s="1522" t="s">
        <v>85</v>
      </c>
      <c r="B167" s="1533" t="s">
        <v>24</v>
      </c>
      <c r="C167" s="1534" t="s">
        <v>73</v>
      </c>
      <c r="D167" s="1534" t="s">
        <v>200</v>
      </c>
      <c r="E167" s="1535" t="s">
        <v>73</v>
      </c>
      <c r="F167" s="1535" t="s">
        <v>200</v>
      </c>
      <c r="G167" s="1536" t="s">
        <v>73</v>
      </c>
      <c r="H167" s="1537" t="s">
        <v>73</v>
      </c>
      <c r="I167" s="1537" t="s">
        <v>73</v>
      </c>
      <c r="J167" s="1538" t="s">
        <v>73</v>
      </c>
      <c r="K167" s="1538" t="s">
        <v>73</v>
      </c>
      <c r="L167" s="1539" t="s">
        <v>73</v>
      </c>
    </row>
    <row r="168" spans="1:12" ht="15">
      <c r="A168" s="1500" t="s">
        <v>85</v>
      </c>
      <c r="B168" s="1530" t="s">
        <v>25</v>
      </c>
      <c r="C168" s="1509" t="s">
        <v>73</v>
      </c>
      <c r="D168" s="1509" t="s">
        <v>200</v>
      </c>
      <c r="E168" s="1510" t="s">
        <v>73</v>
      </c>
      <c r="F168" s="1510" t="s">
        <v>200</v>
      </c>
      <c r="G168" s="1511" t="s">
        <v>73</v>
      </c>
      <c r="H168" s="1512" t="s">
        <v>73</v>
      </c>
      <c r="I168" s="1512" t="s">
        <v>73</v>
      </c>
      <c r="J168" s="1531" t="s">
        <v>73</v>
      </c>
      <c r="K168" s="1531" t="s">
        <v>73</v>
      </c>
      <c r="L168" s="1532" t="s">
        <v>73</v>
      </c>
    </row>
    <row r="169" spans="1:12" ht="15">
      <c r="A169" s="1500" t="s">
        <v>85</v>
      </c>
      <c r="B169" s="1530" t="s">
        <v>26</v>
      </c>
      <c r="C169" s="1509" t="s">
        <v>73</v>
      </c>
      <c r="D169" s="1509" t="s">
        <v>200</v>
      </c>
      <c r="E169" s="1510" t="s">
        <v>73</v>
      </c>
      <c r="F169" s="1510" t="s">
        <v>200</v>
      </c>
      <c r="G169" s="1511" t="s">
        <v>73</v>
      </c>
      <c r="H169" s="1512" t="s">
        <v>73</v>
      </c>
      <c r="I169" s="1512" t="s">
        <v>73</v>
      </c>
      <c r="J169" s="1531" t="s">
        <v>73</v>
      </c>
      <c r="K169" s="1531" t="s">
        <v>73</v>
      </c>
      <c r="L169" s="1532" t="s">
        <v>73</v>
      </c>
    </row>
    <row r="170" spans="1:12" ht="14.25">
      <c r="A170" s="1522" t="s">
        <v>85</v>
      </c>
      <c r="B170" s="1533" t="s">
        <v>27</v>
      </c>
      <c r="C170" s="1534">
        <v>20993.401813471501</v>
      </c>
      <c r="D170" s="1534">
        <v>20739.127503331427</v>
      </c>
      <c r="E170" s="1535">
        <v>21413.269849740933</v>
      </c>
      <c r="F170" s="1535">
        <v>21153.910053398056</v>
      </c>
      <c r="G170" s="1536">
        <v>1.2260607882333991</v>
      </c>
      <c r="H170" s="1537">
        <v>275.71428571428572</v>
      </c>
      <c r="I170" s="1537">
        <v>7.0631145381169782</v>
      </c>
      <c r="J170" s="1538">
        <v>-12.5</v>
      </c>
      <c r="K170" s="1538">
        <v>9.9800399201596793E-2</v>
      </c>
      <c r="L170" s="1539">
        <v>-4.2172838045142491E-3</v>
      </c>
    </row>
    <row r="171" spans="1:12" ht="15">
      <c r="A171" s="1500" t="s">
        <v>85</v>
      </c>
      <c r="B171" s="1530" t="s">
        <v>28</v>
      </c>
      <c r="C171" s="1509" t="s">
        <v>200</v>
      </c>
      <c r="D171" s="1509">
        <v>20652.324509803919</v>
      </c>
      <c r="E171" s="1510" t="s">
        <v>200</v>
      </c>
      <c r="F171" s="1510">
        <v>21065.370999999999</v>
      </c>
      <c r="G171" s="1511" t="s">
        <v>73</v>
      </c>
      <c r="H171" s="1512" t="s">
        <v>200</v>
      </c>
      <c r="I171" s="1512" t="s">
        <v>73</v>
      </c>
      <c r="J171" s="1531" t="s">
        <v>73</v>
      </c>
      <c r="K171" s="1531">
        <v>4.2771599657827203E-2</v>
      </c>
      <c r="L171" s="1532" t="s">
        <v>73</v>
      </c>
    </row>
    <row r="172" spans="1:12" ht="15.75" thickBot="1">
      <c r="A172" s="1540" t="s">
        <v>85</v>
      </c>
      <c r="B172" s="1541" t="s">
        <v>29</v>
      </c>
      <c r="C172" s="1542" t="s">
        <v>200</v>
      </c>
      <c r="D172" s="1542" t="s">
        <v>200</v>
      </c>
      <c r="E172" s="1543" t="s">
        <v>200</v>
      </c>
      <c r="F172" s="1543" t="s">
        <v>200</v>
      </c>
      <c r="G172" s="1544" t="s">
        <v>73</v>
      </c>
      <c r="H172" s="1531" t="s">
        <v>200</v>
      </c>
      <c r="I172" s="1531" t="s">
        <v>73</v>
      </c>
      <c r="J172" s="1531" t="s">
        <v>73</v>
      </c>
      <c r="K172" s="1531">
        <v>5.7028799543769611E-2</v>
      </c>
      <c r="L172" s="1532" t="s">
        <v>73</v>
      </c>
    </row>
    <row r="173" spans="1:12" ht="15" thickBot="1">
      <c r="A173" s="1488"/>
      <c r="B173" s="1521"/>
      <c r="C173" s="1490"/>
      <c r="D173" s="1490"/>
      <c r="E173" s="1490"/>
      <c r="F173" s="1490"/>
      <c r="G173" s="1491"/>
      <c r="H173" s="1486"/>
      <c r="I173" s="1486"/>
      <c r="J173" s="1486"/>
      <c r="K173" s="1486"/>
      <c r="L173" s="1492"/>
    </row>
    <row r="174" spans="1:12" ht="14.25">
      <c r="A174" s="1522" t="s">
        <v>86</v>
      </c>
      <c r="B174" s="1523" t="s">
        <v>21</v>
      </c>
      <c r="C174" s="1524">
        <v>22556.483495537992</v>
      </c>
      <c r="D174" s="1524">
        <v>22525.994772687493</v>
      </c>
      <c r="E174" s="1525">
        <v>23007.613165448751</v>
      </c>
      <c r="F174" s="1525">
        <v>22976.514668141244</v>
      </c>
      <c r="G174" s="1526">
        <v>0.13534906297440755</v>
      </c>
      <c r="H174" s="1527">
        <v>415.32295719844359</v>
      </c>
      <c r="I174" s="1527">
        <v>1.3847902222348349</v>
      </c>
      <c r="J174" s="1528">
        <v>-16.828478964401295</v>
      </c>
      <c r="K174" s="1528">
        <v>3.6641003706871969</v>
      </c>
      <c r="L174" s="1529">
        <v>-0.35358263542384183</v>
      </c>
    </row>
    <row r="175" spans="1:12" ht="15">
      <c r="A175" s="1500" t="s">
        <v>86</v>
      </c>
      <c r="B175" s="1530" t="s">
        <v>22</v>
      </c>
      <c r="C175" s="1509">
        <v>22638.890196078431</v>
      </c>
      <c r="D175" s="1509">
        <v>22639.796078431373</v>
      </c>
      <c r="E175" s="1510">
        <v>23091.668000000001</v>
      </c>
      <c r="F175" s="1510">
        <v>23092.592000000001</v>
      </c>
      <c r="G175" s="1511">
        <v>-4.0012831820657839E-3</v>
      </c>
      <c r="H175" s="1512">
        <v>408.6</v>
      </c>
      <c r="I175" s="1512">
        <v>1.692384270781486</v>
      </c>
      <c r="J175" s="1531">
        <v>-17.032967032967033</v>
      </c>
      <c r="K175" s="1531">
        <v>2.1528371827773025</v>
      </c>
      <c r="L175" s="1532">
        <v>-0.21356510561172382</v>
      </c>
    </row>
    <row r="176" spans="1:12" ht="15">
      <c r="A176" s="1500" t="s">
        <v>86</v>
      </c>
      <c r="B176" s="1530" t="s">
        <v>23</v>
      </c>
      <c r="C176" s="1509">
        <v>22443.595098039215</v>
      </c>
      <c r="D176" s="1509">
        <v>22370.321568627449</v>
      </c>
      <c r="E176" s="1510">
        <v>22892.467000000001</v>
      </c>
      <c r="F176" s="1510">
        <v>22817.727999999999</v>
      </c>
      <c r="G176" s="1511">
        <v>0.32754794868271458</v>
      </c>
      <c r="H176" s="1512">
        <v>424.9</v>
      </c>
      <c r="I176" s="1512">
        <v>0.95034449988120695</v>
      </c>
      <c r="J176" s="1531">
        <v>-16.535433070866144</v>
      </c>
      <c r="K176" s="1531">
        <v>1.5112631879098943</v>
      </c>
      <c r="L176" s="1532">
        <v>-0.14001752981211846</v>
      </c>
    </row>
    <row r="177" spans="1:12" ht="14.25">
      <c r="A177" s="1522" t="s">
        <v>86</v>
      </c>
      <c r="B177" s="1533" t="s">
        <v>24</v>
      </c>
      <c r="C177" s="1534">
        <v>22122.923534784619</v>
      </c>
      <c r="D177" s="1534">
        <v>22138.562695682289</v>
      </c>
      <c r="E177" s="1535">
        <v>22565.382005480311</v>
      </c>
      <c r="F177" s="1535">
        <v>22581.333949595934</v>
      </c>
      <c r="G177" s="1536">
        <v>-7.064216910847311E-2</v>
      </c>
      <c r="H177" s="1537">
        <v>372.36647230320699</v>
      </c>
      <c r="I177" s="1537">
        <v>1.3067384508859186</v>
      </c>
      <c r="J177" s="1538">
        <v>-12.163892445582587</v>
      </c>
      <c r="K177" s="1538">
        <v>9.780439121756487</v>
      </c>
      <c r="L177" s="1539">
        <v>-0.37428718171510234</v>
      </c>
    </row>
    <row r="178" spans="1:12" ht="15">
      <c r="A178" s="1500" t="s">
        <v>86</v>
      </c>
      <c r="B178" s="1530" t="s">
        <v>25</v>
      </c>
      <c r="C178" s="1509">
        <v>22022.163725490194</v>
      </c>
      <c r="D178" s="1509">
        <v>22135.526470588236</v>
      </c>
      <c r="E178" s="1510">
        <v>22462.607</v>
      </c>
      <c r="F178" s="1510">
        <v>22578.237000000001</v>
      </c>
      <c r="G178" s="1511">
        <v>-0.51213033152234611</v>
      </c>
      <c r="H178" s="1512">
        <v>358.4</v>
      </c>
      <c r="I178" s="1512">
        <v>1.1001410437235479</v>
      </c>
      <c r="J178" s="1531">
        <v>-14.390243902439023</v>
      </c>
      <c r="K178" s="1531">
        <v>5.0042771599657829</v>
      </c>
      <c r="L178" s="1532">
        <v>-0.3266290940974077</v>
      </c>
    </row>
    <row r="179" spans="1:12" ht="15">
      <c r="A179" s="1500" t="s">
        <v>86</v>
      </c>
      <c r="B179" s="1530" t="s">
        <v>26</v>
      </c>
      <c r="C179" s="1509">
        <v>22220.699019607844</v>
      </c>
      <c r="D179" s="1509">
        <v>22141.676470588234</v>
      </c>
      <c r="E179" s="1510">
        <v>22665.113000000001</v>
      </c>
      <c r="F179" s="1510">
        <v>22584.51</v>
      </c>
      <c r="G179" s="1511">
        <v>0.35689505771877628</v>
      </c>
      <c r="H179" s="1512">
        <v>387</v>
      </c>
      <c r="I179" s="1512">
        <v>1.3089005235602094</v>
      </c>
      <c r="J179" s="1531">
        <v>-9.703504043126685</v>
      </c>
      <c r="K179" s="1531">
        <v>4.7761619617907041</v>
      </c>
      <c r="L179" s="1532">
        <v>-4.7658087617694633E-2</v>
      </c>
    </row>
    <row r="180" spans="1:12" ht="14.25">
      <c r="A180" s="1522" t="s">
        <v>86</v>
      </c>
      <c r="B180" s="1533" t="s">
        <v>27</v>
      </c>
      <c r="C180" s="1534">
        <v>21080.127846667161</v>
      </c>
      <c r="D180" s="1534">
        <v>21072.077055455502</v>
      </c>
      <c r="E180" s="1535">
        <v>21501.730403600504</v>
      </c>
      <c r="F180" s="1535">
        <v>21493.518596564612</v>
      </c>
      <c r="G180" s="1536">
        <v>3.8205968924997245E-2</v>
      </c>
      <c r="H180" s="1537">
        <v>323.05028157683023</v>
      </c>
      <c r="I180" s="1537">
        <v>-1.4213833827359463</v>
      </c>
      <c r="J180" s="1538">
        <v>0.81103000811030002</v>
      </c>
      <c r="K180" s="1538">
        <v>17.721699458226404</v>
      </c>
      <c r="L180" s="1539">
        <v>1.6899740649095385</v>
      </c>
    </row>
    <row r="181" spans="1:12" ht="15">
      <c r="A181" s="1500" t="s">
        <v>86</v>
      </c>
      <c r="B181" s="1530" t="s">
        <v>28</v>
      </c>
      <c r="C181" s="1509">
        <v>20996.712745098041</v>
      </c>
      <c r="D181" s="1509">
        <v>21062.790196078429</v>
      </c>
      <c r="E181" s="1510">
        <v>21416.647000000001</v>
      </c>
      <c r="F181" s="1510">
        <v>21484.045999999998</v>
      </c>
      <c r="G181" s="1511">
        <v>-0.31371651317446264</v>
      </c>
      <c r="H181" s="1512">
        <v>313</v>
      </c>
      <c r="I181" s="1512">
        <v>-1.7885158456228394</v>
      </c>
      <c r="J181" s="1531">
        <v>9.8712446351931327</v>
      </c>
      <c r="K181" s="1531">
        <v>10.949529512403764</v>
      </c>
      <c r="L181" s="1532">
        <v>1.8609844597448131</v>
      </c>
    </row>
    <row r="182" spans="1:12" ht="15.75" thickBot="1">
      <c r="A182" s="1540" t="s">
        <v>86</v>
      </c>
      <c r="B182" s="1541" t="s">
        <v>29</v>
      </c>
      <c r="C182" s="1542">
        <v>21204.544117647056</v>
      </c>
      <c r="D182" s="1542">
        <v>21083.48725490196</v>
      </c>
      <c r="E182" s="1543">
        <v>21628.634999999998</v>
      </c>
      <c r="F182" s="1543">
        <v>21505.156999999999</v>
      </c>
      <c r="G182" s="1544">
        <v>0.57417855633418147</v>
      </c>
      <c r="H182" s="1531">
        <v>339.3</v>
      </c>
      <c r="I182" s="1531">
        <v>-5.8910162002942155E-2</v>
      </c>
      <c r="J182" s="1531">
        <v>-11.04868913857678</v>
      </c>
      <c r="K182" s="1531">
        <v>6.7721699458226396</v>
      </c>
      <c r="L182" s="1532">
        <v>-0.17101039483527192</v>
      </c>
    </row>
    <row r="183" spans="1:12" ht="15.75" thickBot="1">
      <c r="A183" s="1545"/>
      <c r="B183" s="1546"/>
      <c r="C183" s="1547"/>
      <c r="D183" s="1547"/>
      <c r="E183" s="1547"/>
      <c r="F183" s="1547"/>
      <c r="G183" s="1548"/>
      <c r="H183" s="1549"/>
      <c r="I183" s="1549"/>
      <c r="J183" s="1549"/>
      <c r="K183" s="1549"/>
      <c r="L183" s="1550"/>
    </row>
    <row r="184" spans="1:12" ht="15">
      <c r="A184" s="1500" t="s">
        <v>87</v>
      </c>
      <c r="B184" s="1551" t="s">
        <v>26</v>
      </c>
      <c r="C184" s="1552">
        <v>22168.816666666666</v>
      </c>
      <c r="D184" s="1552">
        <v>22025.46470588235</v>
      </c>
      <c r="E184" s="1553">
        <v>22612.192999999999</v>
      </c>
      <c r="F184" s="1553">
        <v>22465.973999999998</v>
      </c>
      <c r="G184" s="1554">
        <v>0.65084647565247333</v>
      </c>
      <c r="H184" s="1555">
        <v>414.4</v>
      </c>
      <c r="I184" s="1555">
        <v>-9.6432015429130685E-2</v>
      </c>
      <c r="J184" s="1555">
        <v>11.170212765957446</v>
      </c>
      <c r="K184" s="1555">
        <v>2.979754776161962</v>
      </c>
      <c r="L184" s="1556">
        <v>0.53533922551835289</v>
      </c>
    </row>
    <row r="185" spans="1:12" ht="15.75" thickBot="1">
      <c r="A185" s="1540" t="s">
        <v>87</v>
      </c>
      <c r="B185" s="1541" t="s">
        <v>29</v>
      </c>
      <c r="C185" s="1542">
        <v>21358.167647058821</v>
      </c>
      <c r="D185" s="1542">
        <v>21254.422549019608</v>
      </c>
      <c r="E185" s="1543">
        <v>21785.330999999998</v>
      </c>
      <c r="F185" s="1543">
        <v>21679.510999999999</v>
      </c>
      <c r="G185" s="1544">
        <v>0.48811064050291408</v>
      </c>
      <c r="H185" s="1531">
        <v>376.5</v>
      </c>
      <c r="I185" s="1531">
        <v>3.5193841077811414</v>
      </c>
      <c r="J185" s="1531">
        <v>-4.9586776859504136</v>
      </c>
      <c r="K185" s="1531">
        <v>4.9187339606501279</v>
      </c>
      <c r="L185" s="1532">
        <v>0.19893159424783935</v>
      </c>
    </row>
    <row r="186" spans="1:12" ht="15.75" thickBot="1">
      <c r="A186" s="1545"/>
      <c r="B186" s="1546"/>
      <c r="C186" s="1547"/>
      <c r="D186" s="1547"/>
      <c r="E186" s="1547"/>
      <c r="F186" s="1547"/>
      <c r="G186" s="1548"/>
      <c r="H186" s="1549"/>
      <c r="I186" s="1549"/>
      <c r="J186" s="1549"/>
      <c r="K186" s="1549"/>
      <c r="L186" s="1550"/>
    </row>
    <row r="187" spans="1:12" ht="14.25">
      <c r="A187" s="1522" t="s">
        <v>88</v>
      </c>
      <c r="B187" s="1523" t="s">
        <v>21</v>
      </c>
      <c r="C187" s="1524" t="s">
        <v>73</v>
      </c>
      <c r="D187" s="1524" t="s">
        <v>73</v>
      </c>
      <c r="E187" s="1525" t="s">
        <v>73</v>
      </c>
      <c r="F187" s="1525" t="s">
        <v>73</v>
      </c>
      <c r="G187" s="1526" t="s">
        <v>73</v>
      </c>
      <c r="H187" s="1527" t="s">
        <v>73</v>
      </c>
      <c r="I187" s="1527" t="s">
        <v>73</v>
      </c>
      <c r="J187" s="1528" t="s">
        <v>73</v>
      </c>
      <c r="K187" s="1528" t="s">
        <v>73</v>
      </c>
      <c r="L187" s="1529" t="s">
        <v>73</v>
      </c>
    </row>
    <row r="188" spans="1:12" ht="15">
      <c r="A188" s="1507" t="s">
        <v>88</v>
      </c>
      <c r="B188" s="1530" t="s">
        <v>22</v>
      </c>
      <c r="C188" s="1509" t="s">
        <v>73</v>
      </c>
      <c r="D188" s="1509" t="s">
        <v>73</v>
      </c>
      <c r="E188" s="1510" t="s">
        <v>73</v>
      </c>
      <c r="F188" s="1510" t="s">
        <v>73</v>
      </c>
      <c r="G188" s="1511" t="s">
        <v>73</v>
      </c>
      <c r="H188" s="1512" t="s">
        <v>73</v>
      </c>
      <c r="I188" s="1512" t="s">
        <v>73</v>
      </c>
      <c r="J188" s="1531" t="s">
        <v>73</v>
      </c>
      <c r="K188" s="1531" t="s">
        <v>73</v>
      </c>
      <c r="L188" s="1532" t="s">
        <v>73</v>
      </c>
    </row>
    <row r="189" spans="1:12" ht="15">
      <c r="A189" s="1507" t="s">
        <v>88</v>
      </c>
      <c r="B189" s="1530" t="s">
        <v>23</v>
      </c>
      <c r="C189" s="1509" t="s">
        <v>73</v>
      </c>
      <c r="D189" s="1509" t="s">
        <v>73</v>
      </c>
      <c r="E189" s="1510" t="s">
        <v>73</v>
      </c>
      <c r="F189" s="1510" t="s">
        <v>73</v>
      </c>
      <c r="G189" s="1511" t="s">
        <v>73</v>
      </c>
      <c r="H189" s="1512" t="s">
        <v>73</v>
      </c>
      <c r="I189" s="1512" t="s">
        <v>73</v>
      </c>
      <c r="J189" s="1531" t="s">
        <v>73</v>
      </c>
      <c r="K189" s="1531" t="s">
        <v>73</v>
      </c>
      <c r="L189" s="1532" t="s">
        <v>73</v>
      </c>
    </row>
    <row r="190" spans="1:12" ht="15">
      <c r="A190" s="1507" t="s">
        <v>88</v>
      </c>
      <c r="B190" s="1530" t="s">
        <v>30</v>
      </c>
      <c r="C190" s="1509" t="s">
        <v>73</v>
      </c>
      <c r="D190" s="1509" t="s">
        <v>73</v>
      </c>
      <c r="E190" s="1510" t="s">
        <v>73</v>
      </c>
      <c r="F190" s="1510" t="s">
        <v>73</v>
      </c>
      <c r="G190" s="1511" t="s">
        <v>73</v>
      </c>
      <c r="H190" s="1512" t="s">
        <v>73</v>
      </c>
      <c r="I190" s="1512" t="s">
        <v>73</v>
      </c>
      <c r="J190" s="1531" t="s">
        <v>73</v>
      </c>
      <c r="K190" s="1531" t="s">
        <v>73</v>
      </c>
      <c r="L190" s="1532" t="s">
        <v>73</v>
      </c>
    </row>
    <row r="191" spans="1:12" ht="14.25">
      <c r="A191" s="1557" t="s">
        <v>88</v>
      </c>
      <c r="B191" s="1533" t="s">
        <v>24</v>
      </c>
      <c r="C191" s="1534" t="s">
        <v>200</v>
      </c>
      <c r="D191" s="1534" t="s">
        <v>73</v>
      </c>
      <c r="E191" s="1535" t="s">
        <v>200</v>
      </c>
      <c r="F191" s="1535" t="s">
        <v>73</v>
      </c>
      <c r="G191" s="1536" t="s">
        <v>73</v>
      </c>
      <c r="H191" s="1537" t="s">
        <v>200</v>
      </c>
      <c r="I191" s="1537" t="s">
        <v>73</v>
      </c>
      <c r="J191" s="1538" t="s">
        <v>73</v>
      </c>
      <c r="K191" s="1538">
        <v>0.11405759908753922</v>
      </c>
      <c r="L191" s="1539" t="s">
        <v>73</v>
      </c>
    </row>
    <row r="192" spans="1:12" ht="15">
      <c r="A192" s="1507" t="s">
        <v>88</v>
      </c>
      <c r="B192" s="1530" t="s">
        <v>26</v>
      </c>
      <c r="C192" s="1509" t="s">
        <v>200</v>
      </c>
      <c r="D192" s="1509" t="s">
        <v>73</v>
      </c>
      <c r="E192" s="1510" t="s">
        <v>200</v>
      </c>
      <c r="F192" s="1510" t="s">
        <v>73</v>
      </c>
      <c r="G192" s="1511" t="s">
        <v>73</v>
      </c>
      <c r="H192" s="1512" t="s">
        <v>200</v>
      </c>
      <c r="I192" s="1512" t="s">
        <v>73</v>
      </c>
      <c r="J192" s="1531" t="s">
        <v>73</v>
      </c>
      <c r="K192" s="1531">
        <v>2.8514399771884805E-2</v>
      </c>
      <c r="L192" s="1532" t="s">
        <v>73</v>
      </c>
    </row>
    <row r="193" spans="1:12" ht="15">
      <c r="A193" s="1507" t="s">
        <v>88</v>
      </c>
      <c r="B193" s="1530" t="s">
        <v>31</v>
      </c>
      <c r="C193" s="1509" t="s">
        <v>200</v>
      </c>
      <c r="D193" s="1509" t="s">
        <v>73</v>
      </c>
      <c r="E193" s="1510" t="s">
        <v>200</v>
      </c>
      <c r="F193" s="1510" t="s">
        <v>73</v>
      </c>
      <c r="G193" s="1511" t="s">
        <v>73</v>
      </c>
      <c r="H193" s="1512" t="s">
        <v>200</v>
      </c>
      <c r="I193" s="1512" t="s">
        <v>73</v>
      </c>
      <c r="J193" s="1531" t="s">
        <v>73</v>
      </c>
      <c r="K193" s="1531">
        <v>8.5543199315654406E-2</v>
      </c>
      <c r="L193" s="1532" t="s">
        <v>73</v>
      </c>
    </row>
    <row r="194" spans="1:12" ht="14.25">
      <c r="A194" s="1557" t="s">
        <v>88</v>
      </c>
      <c r="B194" s="1533" t="s">
        <v>27</v>
      </c>
      <c r="C194" s="1534" t="s">
        <v>200</v>
      </c>
      <c r="D194" s="1534" t="s">
        <v>73</v>
      </c>
      <c r="E194" s="1535" t="s">
        <v>200</v>
      </c>
      <c r="F194" s="1535" t="s">
        <v>73</v>
      </c>
      <c r="G194" s="1536" t="s">
        <v>73</v>
      </c>
      <c r="H194" s="1537" t="s">
        <v>200</v>
      </c>
      <c r="I194" s="1537" t="s">
        <v>73</v>
      </c>
      <c r="J194" s="1538" t="s">
        <v>73</v>
      </c>
      <c r="K194" s="1538">
        <v>0.17108639863130881</v>
      </c>
      <c r="L194" s="1539" t="s">
        <v>73</v>
      </c>
    </row>
    <row r="195" spans="1:12" ht="15">
      <c r="A195" s="1507" t="s">
        <v>88</v>
      </c>
      <c r="B195" s="1530" t="s">
        <v>29</v>
      </c>
      <c r="C195" s="1509" t="s">
        <v>200</v>
      </c>
      <c r="D195" s="1509" t="s">
        <v>73</v>
      </c>
      <c r="E195" s="1510" t="s">
        <v>200</v>
      </c>
      <c r="F195" s="1510" t="s">
        <v>73</v>
      </c>
      <c r="G195" s="1511" t="s">
        <v>73</v>
      </c>
      <c r="H195" s="1512" t="s">
        <v>200</v>
      </c>
      <c r="I195" s="1512" t="s">
        <v>73</v>
      </c>
      <c r="J195" s="1531" t="s">
        <v>73</v>
      </c>
      <c r="K195" s="1531">
        <v>8.5543199315654406E-2</v>
      </c>
      <c r="L195" s="1532" t="s">
        <v>73</v>
      </c>
    </row>
    <row r="196" spans="1:12" ht="15.75" thickBot="1">
      <c r="A196" s="1558" t="s">
        <v>88</v>
      </c>
      <c r="B196" s="1530" t="s">
        <v>32</v>
      </c>
      <c r="C196" s="1542" t="s">
        <v>200</v>
      </c>
      <c r="D196" s="1542" t="s">
        <v>73</v>
      </c>
      <c r="E196" s="1543" t="s">
        <v>200</v>
      </c>
      <c r="F196" s="1543" t="s">
        <v>73</v>
      </c>
      <c r="G196" s="1544" t="s">
        <v>73</v>
      </c>
      <c r="H196" s="1531" t="s">
        <v>200</v>
      </c>
      <c r="I196" s="1531" t="s">
        <v>73</v>
      </c>
      <c r="J196" s="1531" t="s">
        <v>73</v>
      </c>
      <c r="K196" s="1531">
        <v>8.5543199315654406E-2</v>
      </c>
      <c r="L196" s="1532" t="s">
        <v>73</v>
      </c>
    </row>
    <row r="197" spans="1:12" ht="15.75" thickBot="1">
      <c r="A197" s="1545"/>
      <c r="B197" s="1546"/>
      <c r="C197" s="1547"/>
      <c r="D197" s="1547"/>
      <c r="E197" s="1547"/>
      <c r="F197" s="1547"/>
      <c r="G197" s="1548"/>
      <c r="H197" s="1549"/>
      <c r="I197" s="1549"/>
      <c r="J197" s="1549"/>
      <c r="K197" s="1549"/>
      <c r="L197" s="1550"/>
    </row>
    <row r="198" spans="1:12" ht="14.25">
      <c r="A198" s="1522" t="s">
        <v>20</v>
      </c>
      <c r="B198" s="1523" t="s">
        <v>24</v>
      </c>
      <c r="C198" s="1524">
        <v>19251.112308455373</v>
      </c>
      <c r="D198" s="1524">
        <v>19211.966951456452</v>
      </c>
      <c r="E198" s="1525">
        <v>19636.134554624481</v>
      </c>
      <c r="F198" s="1525">
        <v>19596.206290485581</v>
      </c>
      <c r="G198" s="1526">
        <v>0.20375507150221256</v>
      </c>
      <c r="H198" s="1527">
        <v>355.70027855153199</v>
      </c>
      <c r="I198" s="1527">
        <v>-0.26478370690244579</v>
      </c>
      <c r="J198" s="1528">
        <v>-21.098901098901099</v>
      </c>
      <c r="K198" s="1528">
        <v>5.1183347590533215</v>
      </c>
      <c r="L198" s="1529">
        <v>-0.79767096191924391</v>
      </c>
    </row>
    <row r="199" spans="1:12" ht="15">
      <c r="A199" s="1500" t="s">
        <v>20</v>
      </c>
      <c r="B199" s="1530" t="s">
        <v>25</v>
      </c>
      <c r="C199" s="1509">
        <v>18929.662745098041</v>
      </c>
      <c r="D199" s="1509">
        <v>18688.669607843138</v>
      </c>
      <c r="E199" s="1510">
        <v>19308.256000000001</v>
      </c>
      <c r="F199" s="1510">
        <v>19062.442999999999</v>
      </c>
      <c r="G199" s="1511">
        <v>1.2895146755324169</v>
      </c>
      <c r="H199" s="1512">
        <v>323.2</v>
      </c>
      <c r="I199" s="1512">
        <v>0</v>
      </c>
      <c r="J199" s="1531">
        <v>-19.148936170212767</v>
      </c>
      <c r="K199" s="1531">
        <v>1.0835471913316224</v>
      </c>
      <c r="L199" s="1532">
        <v>-0.13866058399018222</v>
      </c>
    </row>
    <row r="200" spans="1:12" ht="15">
      <c r="A200" s="1500" t="s">
        <v>20</v>
      </c>
      <c r="B200" s="1530" t="s">
        <v>26</v>
      </c>
      <c r="C200" s="1509">
        <v>19691.249019607843</v>
      </c>
      <c r="D200" s="1509">
        <v>19405.223529411767</v>
      </c>
      <c r="E200" s="1510">
        <v>20085.074000000001</v>
      </c>
      <c r="F200" s="1510">
        <v>19793.328000000001</v>
      </c>
      <c r="G200" s="1511">
        <v>1.4739613267662677</v>
      </c>
      <c r="H200" s="1512">
        <v>354.4</v>
      </c>
      <c r="I200" s="1512">
        <v>2.4869866975130033</v>
      </c>
      <c r="J200" s="1531">
        <v>0</v>
      </c>
      <c r="K200" s="1531">
        <v>2.19560878243513</v>
      </c>
      <c r="L200" s="1532">
        <v>0.19326838456749273</v>
      </c>
    </row>
    <row r="201" spans="1:12" ht="15">
      <c r="A201" s="1500" t="s">
        <v>20</v>
      </c>
      <c r="B201" s="1530" t="s">
        <v>31</v>
      </c>
      <c r="C201" s="1509">
        <v>18918.921568627451</v>
      </c>
      <c r="D201" s="1509">
        <v>19283.24019607843</v>
      </c>
      <c r="E201" s="1510">
        <v>19297.3</v>
      </c>
      <c r="F201" s="1510">
        <v>19668.904999999999</v>
      </c>
      <c r="G201" s="1511">
        <v>-1.8893019209762802</v>
      </c>
      <c r="H201" s="1512">
        <v>376.4</v>
      </c>
      <c r="I201" s="1512">
        <v>-0.92129507765201368</v>
      </c>
      <c r="J201" s="1531">
        <v>-37.681159420289859</v>
      </c>
      <c r="K201" s="1531">
        <v>1.8391787852865698</v>
      </c>
      <c r="L201" s="1532">
        <v>-0.85227876249655332</v>
      </c>
    </row>
    <row r="202" spans="1:12" ht="14.25">
      <c r="A202" s="1522" t="s">
        <v>20</v>
      </c>
      <c r="B202" s="1533" t="s">
        <v>27</v>
      </c>
      <c r="C202" s="1534">
        <v>18644.495392736786</v>
      </c>
      <c r="D202" s="1534">
        <v>18608.989472767913</v>
      </c>
      <c r="E202" s="1535">
        <v>19017.385300591523</v>
      </c>
      <c r="F202" s="1535">
        <v>18981.169262223273</v>
      </c>
      <c r="G202" s="1536">
        <v>0.19079982833474521</v>
      </c>
      <c r="H202" s="1537">
        <v>302.64538461538461</v>
      </c>
      <c r="I202" s="1537">
        <v>-1.1035005963070408</v>
      </c>
      <c r="J202" s="1538">
        <v>-13.647342995169081</v>
      </c>
      <c r="K202" s="1538">
        <v>20.387795836897631</v>
      </c>
      <c r="L202" s="1539">
        <v>-1.1438645453673537</v>
      </c>
    </row>
    <row r="203" spans="1:12" ht="15">
      <c r="A203" s="1500" t="s">
        <v>20</v>
      </c>
      <c r="B203" s="1530" t="s">
        <v>28</v>
      </c>
      <c r="C203" s="1509">
        <v>18218.932352941178</v>
      </c>
      <c r="D203" s="1509">
        <v>18223.860784313725</v>
      </c>
      <c r="E203" s="1510">
        <v>18583.311000000002</v>
      </c>
      <c r="F203" s="1510">
        <v>18588.338</v>
      </c>
      <c r="G203" s="1511">
        <v>-2.7043837915999937E-2</v>
      </c>
      <c r="H203" s="1512">
        <v>274.89999999999998</v>
      </c>
      <c r="I203" s="1512">
        <v>-2.0313613684960958</v>
      </c>
      <c r="J203" s="1531">
        <v>-20.260223048327138</v>
      </c>
      <c r="K203" s="1531">
        <v>6.1163387510692901</v>
      </c>
      <c r="L203" s="1532">
        <v>-0.87885043109167693</v>
      </c>
    </row>
    <row r="204" spans="1:12" ht="15">
      <c r="A204" s="1500" t="s">
        <v>20</v>
      </c>
      <c r="B204" s="1530" t="s">
        <v>29</v>
      </c>
      <c r="C204" s="1509">
        <v>18863.707843137254</v>
      </c>
      <c r="D204" s="1509">
        <v>18810.353921568629</v>
      </c>
      <c r="E204" s="1510">
        <v>19240.982</v>
      </c>
      <c r="F204" s="1510">
        <v>19186.561000000002</v>
      </c>
      <c r="G204" s="1511">
        <v>0.28364124243004496</v>
      </c>
      <c r="H204" s="1512">
        <v>302.8</v>
      </c>
      <c r="I204" s="1512">
        <v>-0.98103335513407453</v>
      </c>
      <c r="J204" s="1531">
        <v>-5.7584269662921352</v>
      </c>
      <c r="K204" s="1531">
        <v>9.5665811234673512</v>
      </c>
      <c r="L204" s="1532">
        <v>0.30900733592346796</v>
      </c>
    </row>
    <row r="205" spans="1:12" ht="15">
      <c r="A205" s="1500" t="s">
        <v>20</v>
      </c>
      <c r="B205" s="1530" t="s">
        <v>32</v>
      </c>
      <c r="C205" s="1509">
        <v>18695.006862745096</v>
      </c>
      <c r="D205" s="1509">
        <v>18712.535294117646</v>
      </c>
      <c r="E205" s="1510">
        <v>19068.906999999999</v>
      </c>
      <c r="F205" s="1510">
        <v>19086.786</v>
      </c>
      <c r="G205" s="1511">
        <v>-9.3672135266779935E-2</v>
      </c>
      <c r="H205" s="1512">
        <v>338.4</v>
      </c>
      <c r="I205" s="1512">
        <v>-0.49985298441636145</v>
      </c>
      <c r="J205" s="1531">
        <v>-18.7192118226601</v>
      </c>
      <c r="K205" s="1531">
        <v>4.7048759623609921</v>
      </c>
      <c r="L205" s="1532">
        <v>-0.57402145019914297</v>
      </c>
    </row>
    <row r="206" spans="1:12" ht="14.25">
      <c r="A206" s="1522" t="s">
        <v>20</v>
      </c>
      <c r="B206" s="1533" t="s">
        <v>33</v>
      </c>
      <c r="C206" s="1534">
        <v>14988.229429705973</v>
      </c>
      <c r="D206" s="1534">
        <v>14971.045618696053</v>
      </c>
      <c r="E206" s="1535">
        <v>15287.994018300093</v>
      </c>
      <c r="F206" s="1535">
        <v>15270.466531069975</v>
      </c>
      <c r="G206" s="1536">
        <v>0.11478029957012578</v>
      </c>
      <c r="H206" s="1537">
        <v>232.01260364842452</v>
      </c>
      <c r="I206" s="1537">
        <v>1.5936398950025581</v>
      </c>
      <c r="J206" s="1538">
        <v>5.7894736842105265</v>
      </c>
      <c r="K206" s="1538">
        <v>8.5970915312232687</v>
      </c>
      <c r="L206" s="1539">
        <v>1.1858316170378576</v>
      </c>
    </row>
    <row r="207" spans="1:12" ht="15">
      <c r="A207" s="1500" t="s">
        <v>20</v>
      </c>
      <c r="B207" s="1530" t="s">
        <v>74</v>
      </c>
      <c r="C207" s="1559">
        <v>14725.360784313725</v>
      </c>
      <c r="D207" s="1559">
        <v>14550.715686274509</v>
      </c>
      <c r="E207" s="1560">
        <v>15019.868</v>
      </c>
      <c r="F207" s="1560">
        <v>14841.73</v>
      </c>
      <c r="G207" s="1561">
        <v>1.2002509141454591</v>
      </c>
      <c r="H207" s="1562">
        <v>223.3</v>
      </c>
      <c r="I207" s="1562">
        <v>2.6666666666666718</v>
      </c>
      <c r="J207" s="1563">
        <v>7.6294277929155312</v>
      </c>
      <c r="K207" s="1563">
        <v>5.631593954947248</v>
      </c>
      <c r="L207" s="1564">
        <v>0.85978274704190394</v>
      </c>
    </row>
    <row r="208" spans="1:12" ht="15">
      <c r="A208" s="1500" t="s">
        <v>20</v>
      </c>
      <c r="B208" s="1530" t="s">
        <v>34</v>
      </c>
      <c r="C208" s="1509">
        <v>15595.959803921569</v>
      </c>
      <c r="D208" s="1509">
        <v>15500.933333333332</v>
      </c>
      <c r="E208" s="1510">
        <v>15907.879000000001</v>
      </c>
      <c r="F208" s="1510">
        <v>15810.951999999999</v>
      </c>
      <c r="G208" s="1511">
        <v>0.6130370897337587</v>
      </c>
      <c r="H208" s="1512">
        <v>244.4</v>
      </c>
      <c r="I208" s="1512">
        <v>0.90834021469860338</v>
      </c>
      <c r="J208" s="1531">
        <v>11.320754716981133</v>
      </c>
      <c r="K208" s="1531">
        <v>2.5235243798118048</v>
      </c>
      <c r="L208" s="1532">
        <v>0.45617293006534787</v>
      </c>
    </row>
    <row r="209" spans="1:12" ht="15.75" thickBot="1">
      <c r="A209" s="1500" t="s">
        <v>20</v>
      </c>
      <c r="B209" s="1530" t="s">
        <v>35</v>
      </c>
      <c r="C209" s="1509">
        <v>14619.979411764707</v>
      </c>
      <c r="D209" s="1509">
        <v>16081.954901960786</v>
      </c>
      <c r="E209" s="1510">
        <v>14912.379000000001</v>
      </c>
      <c r="F209" s="1510">
        <v>16403.594000000001</v>
      </c>
      <c r="G209" s="1511">
        <v>-9.0907821785884249</v>
      </c>
      <c r="H209" s="1512">
        <v>272.3</v>
      </c>
      <c r="I209" s="1512">
        <v>1.1891490152359674</v>
      </c>
      <c r="J209" s="1531">
        <v>-29.545454545454547</v>
      </c>
      <c r="K209" s="1531">
        <v>0.44197319646421446</v>
      </c>
      <c r="L209" s="1532">
        <v>-0.13012406006939631</v>
      </c>
    </row>
    <row r="210" spans="1:12" ht="15.75" thickBot="1">
      <c r="A210" s="1545"/>
      <c r="B210" s="1546"/>
      <c r="C210" s="1547"/>
      <c r="D210" s="1547"/>
      <c r="E210" s="1547"/>
      <c r="F210" s="1547"/>
      <c r="G210" s="1548"/>
      <c r="H210" s="1549"/>
      <c r="I210" s="1549"/>
      <c r="J210" s="1549"/>
      <c r="K210" s="1549"/>
      <c r="L210" s="1550"/>
    </row>
    <row r="211" spans="1:12" ht="14.25">
      <c r="A211" s="1522" t="s">
        <v>89</v>
      </c>
      <c r="B211" s="1533" t="s">
        <v>21</v>
      </c>
      <c r="C211" s="1534">
        <v>23155.362996984051</v>
      </c>
      <c r="D211" s="1534">
        <v>23090.586245858121</v>
      </c>
      <c r="E211" s="1535">
        <v>23618.470256923734</v>
      </c>
      <c r="F211" s="1535">
        <v>23552.397970775284</v>
      </c>
      <c r="G211" s="1536">
        <v>0.28053315942790663</v>
      </c>
      <c r="H211" s="1537">
        <v>336.85311004784683</v>
      </c>
      <c r="I211" s="1537">
        <v>1.0000769112137489</v>
      </c>
      <c r="J211" s="1538">
        <v>5.5555555555555554</v>
      </c>
      <c r="K211" s="1538">
        <v>2.979754776161962</v>
      </c>
      <c r="L211" s="1539">
        <v>0.40531712176071366</v>
      </c>
    </row>
    <row r="212" spans="1:12" ht="15">
      <c r="A212" s="1500" t="s">
        <v>89</v>
      </c>
      <c r="B212" s="1530" t="s">
        <v>22</v>
      </c>
      <c r="C212" s="1509">
        <v>23235.263725490197</v>
      </c>
      <c r="D212" s="1509">
        <v>23035.927450980391</v>
      </c>
      <c r="E212" s="1510">
        <v>23699.969000000001</v>
      </c>
      <c r="F212" s="1510">
        <v>23496.646000000001</v>
      </c>
      <c r="G212" s="1511">
        <v>0.86532775784254612</v>
      </c>
      <c r="H212" s="1512">
        <v>317.10000000000002</v>
      </c>
      <c r="I212" s="1512">
        <v>1.7977528089887715</v>
      </c>
      <c r="J212" s="1531">
        <v>15.384615384615385</v>
      </c>
      <c r="K212" s="1531">
        <v>0.64157399486740807</v>
      </c>
      <c r="L212" s="1532">
        <v>0.13448779021261681</v>
      </c>
    </row>
    <row r="213" spans="1:12" ht="15">
      <c r="A213" s="1500" t="s">
        <v>89</v>
      </c>
      <c r="B213" s="1530" t="s">
        <v>23</v>
      </c>
      <c r="C213" s="1509">
        <v>23182.008823529413</v>
      </c>
      <c r="D213" s="1509">
        <v>23220.142156862745</v>
      </c>
      <c r="E213" s="1510">
        <v>23645.649000000001</v>
      </c>
      <c r="F213" s="1510">
        <v>23684.544999999998</v>
      </c>
      <c r="G213" s="1511">
        <v>-0.16422523633026095</v>
      </c>
      <c r="H213" s="1512">
        <v>336.2</v>
      </c>
      <c r="I213" s="1512">
        <v>4.2803970223325098</v>
      </c>
      <c r="J213" s="1531">
        <v>13.043478260869565</v>
      </c>
      <c r="K213" s="1531">
        <v>1.4827487881380097</v>
      </c>
      <c r="L213" s="1532">
        <v>0.28654543356773265</v>
      </c>
    </row>
    <row r="214" spans="1:12" ht="15">
      <c r="A214" s="1500" t="s">
        <v>89</v>
      </c>
      <c r="B214" s="1530" t="s">
        <v>30</v>
      </c>
      <c r="C214" s="1509">
        <v>23057.489215686273</v>
      </c>
      <c r="D214" s="1509">
        <v>22959.404901960785</v>
      </c>
      <c r="E214" s="1510">
        <v>23518.638999999999</v>
      </c>
      <c r="F214" s="1510">
        <v>23418.593000000001</v>
      </c>
      <c r="G214" s="1511">
        <v>0.42720756110325869</v>
      </c>
      <c r="H214" s="1512">
        <v>352.8</v>
      </c>
      <c r="I214" s="1512">
        <v>-2.4336283185840739</v>
      </c>
      <c r="J214" s="1531">
        <v>-10.44776119402985</v>
      </c>
      <c r="K214" s="1531">
        <v>0.85543199315654406</v>
      </c>
      <c r="L214" s="1532">
        <v>-1.5716102019635914E-2</v>
      </c>
    </row>
    <row r="215" spans="1:12" ht="14.25">
      <c r="A215" s="1522" t="s">
        <v>89</v>
      </c>
      <c r="B215" s="1533" t="s">
        <v>24</v>
      </c>
      <c r="C215" s="1534">
        <v>22892.099949199295</v>
      </c>
      <c r="D215" s="1534">
        <v>22741.931219966777</v>
      </c>
      <c r="E215" s="1535">
        <v>23349.941948183281</v>
      </c>
      <c r="F215" s="1535">
        <v>23196.769844366114</v>
      </c>
      <c r="G215" s="1536">
        <v>0.66031652184697909</v>
      </c>
      <c r="H215" s="1537">
        <v>306.53525377229079</v>
      </c>
      <c r="I215" s="1537">
        <v>0.57604870732456159</v>
      </c>
      <c r="J215" s="1538">
        <v>-13.931523022432113</v>
      </c>
      <c r="K215" s="1538">
        <v>10.39349871685201</v>
      </c>
      <c r="L215" s="1539">
        <v>-0.61937347141999588</v>
      </c>
    </row>
    <row r="216" spans="1:12" ht="15">
      <c r="A216" s="1500" t="s">
        <v>89</v>
      </c>
      <c r="B216" s="1530" t="s">
        <v>25</v>
      </c>
      <c r="C216" s="1509">
        <v>22067.024509803923</v>
      </c>
      <c r="D216" s="1509">
        <v>22020.837254901962</v>
      </c>
      <c r="E216" s="1510">
        <v>22508.365000000002</v>
      </c>
      <c r="F216" s="1510">
        <v>22461.254000000001</v>
      </c>
      <c r="G216" s="1511">
        <v>0.20974340969565092</v>
      </c>
      <c r="H216" s="1512">
        <v>272.3</v>
      </c>
      <c r="I216" s="1512">
        <v>0.59106021425933608</v>
      </c>
      <c r="J216" s="1531">
        <v>-46.762589928057551</v>
      </c>
      <c r="K216" s="1531">
        <v>1.0550327915597377</v>
      </c>
      <c r="L216" s="1532">
        <v>-0.75227445067144161</v>
      </c>
    </row>
    <row r="217" spans="1:12" ht="15">
      <c r="A217" s="1500" t="s">
        <v>89</v>
      </c>
      <c r="B217" s="1530" t="s">
        <v>26</v>
      </c>
      <c r="C217" s="1509">
        <v>23209.910784313724</v>
      </c>
      <c r="D217" s="1509">
        <v>23033.942156862744</v>
      </c>
      <c r="E217" s="1510">
        <v>23674.109</v>
      </c>
      <c r="F217" s="1510">
        <v>23494.620999999999</v>
      </c>
      <c r="G217" s="1511">
        <v>0.76395358750414055</v>
      </c>
      <c r="H217" s="1512">
        <v>304.89999999999998</v>
      </c>
      <c r="I217" s="1512">
        <v>1.5656229180546266</v>
      </c>
      <c r="J217" s="1531">
        <v>5.7220708446866482</v>
      </c>
      <c r="K217" s="1531">
        <v>5.5317935557456517</v>
      </c>
      <c r="L217" s="1532">
        <v>0.7599823478403076</v>
      </c>
    </row>
    <row r="218" spans="1:12" ht="15">
      <c r="A218" s="1500" t="s">
        <v>89</v>
      </c>
      <c r="B218" s="1530" t="s">
        <v>31</v>
      </c>
      <c r="C218" s="1509">
        <v>22645.394117647058</v>
      </c>
      <c r="D218" s="1509">
        <v>22696.27156862745</v>
      </c>
      <c r="E218" s="1510">
        <v>23098.302</v>
      </c>
      <c r="F218" s="1510">
        <v>23150.197</v>
      </c>
      <c r="G218" s="1511">
        <v>-0.22416655892820453</v>
      </c>
      <c r="H218" s="1512">
        <v>318.39999999999998</v>
      </c>
      <c r="I218" s="1512">
        <v>-1.606922126081596</v>
      </c>
      <c r="J218" s="1531">
        <v>-21.700879765395893</v>
      </c>
      <c r="K218" s="1531">
        <v>3.8066723695466207</v>
      </c>
      <c r="L218" s="1532">
        <v>-0.62708136858886299</v>
      </c>
    </row>
    <row r="219" spans="1:12" ht="14.25">
      <c r="A219" s="1522" t="s">
        <v>89</v>
      </c>
      <c r="B219" s="1533" t="s">
        <v>27</v>
      </c>
      <c r="C219" s="1534">
        <v>21437.959074762817</v>
      </c>
      <c r="D219" s="1534">
        <v>21302.353755409673</v>
      </c>
      <c r="E219" s="1535">
        <v>21866.718256258075</v>
      </c>
      <c r="F219" s="1535">
        <v>21728.400830517865</v>
      </c>
      <c r="G219" s="1536">
        <v>0.63657434718316142</v>
      </c>
      <c r="H219" s="1537">
        <v>270.11275899672847</v>
      </c>
      <c r="I219" s="1537">
        <v>1.0688649324095145</v>
      </c>
      <c r="J219" s="1538">
        <v>-15.17113783533765</v>
      </c>
      <c r="K219" s="1538">
        <v>13.073852295409182</v>
      </c>
      <c r="L219" s="1539">
        <v>-0.98153712079157174</v>
      </c>
    </row>
    <row r="220" spans="1:12" ht="15">
      <c r="A220" s="1500" t="s">
        <v>89</v>
      </c>
      <c r="B220" s="1530" t="s">
        <v>28</v>
      </c>
      <c r="C220" s="1509">
        <v>20444.347058823529</v>
      </c>
      <c r="D220" s="1509">
        <v>20179.536274509803</v>
      </c>
      <c r="E220" s="1510">
        <v>20853.234</v>
      </c>
      <c r="F220" s="1510">
        <v>20583.127</v>
      </c>
      <c r="G220" s="1511">
        <v>1.3122738833608711</v>
      </c>
      <c r="H220" s="1512">
        <v>233.5</v>
      </c>
      <c r="I220" s="1512">
        <v>-1.3519222644697884</v>
      </c>
      <c r="J220" s="1531">
        <v>-25.096525096525095</v>
      </c>
      <c r="K220" s="1531">
        <v>2.7658967778728258</v>
      </c>
      <c r="L220" s="1532">
        <v>-0.60167570945001936</v>
      </c>
    </row>
    <row r="221" spans="1:12" ht="15">
      <c r="A221" s="1500" t="s">
        <v>89</v>
      </c>
      <c r="B221" s="1530" t="s">
        <v>29</v>
      </c>
      <c r="C221" s="1509">
        <v>21798.418627450978</v>
      </c>
      <c r="D221" s="1509">
        <v>21643.696078431371</v>
      </c>
      <c r="E221" s="1510">
        <v>22234.386999999999</v>
      </c>
      <c r="F221" s="1510">
        <v>22076.57</v>
      </c>
      <c r="G221" s="1511">
        <v>0.71486195545775044</v>
      </c>
      <c r="H221" s="1512">
        <v>271</v>
      </c>
      <c r="I221" s="1512">
        <v>1.1949215832710935</v>
      </c>
      <c r="J221" s="1512">
        <v>-10.428305400372439</v>
      </c>
      <c r="K221" s="1512">
        <v>6.8577131451382947</v>
      </c>
      <c r="L221" s="1513">
        <v>-0.1244738266469092</v>
      </c>
    </row>
    <row r="222" spans="1:12" ht="15.75" thickBot="1">
      <c r="A222" s="1565" t="s">
        <v>89</v>
      </c>
      <c r="B222" s="1566" t="s">
        <v>32</v>
      </c>
      <c r="C222" s="1516">
        <v>21410.401960784315</v>
      </c>
      <c r="D222" s="1516">
        <v>21538.027450980393</v>
      </c>
      <c r="E222" s="1517">
        <v>21838.61</v>
      </c>
      <c r="F222" s="1517">
        <v>21968.788</v>
      </c>
      <c r="G222" s="1518">
        <v>-0.59255886123531198</v>
      </c>
      <c r="H222" s="1519">
        <v>297.7</v>
      </c>
      <c r="I222" s="1519">
        <v>1.2585034013605403</v>
      </c>
      <c r="J222" s="1519">
        <v>-15.087719298245613</v>
      </c>
      <c r="K222" s="1519">
        <v>3.4502423723980611</v>
      </c>
      <c r="L222" s="1520">
        <v>-0.25538758469464451</v>
      </c>
    </row>
    <row r="223" spans="1:12">
      <c r="G223" s="1570"/>
      <c r="H223" s="1570"/>
      <c r="I223" s="1570"/>
      <c r="J223" s="1570"/>
      <c r="K223" s="1570"/>
      <c r="L223" s="1570"/>
    </row>
    <row r="224" spans="1:12">
      <c r="G224" s="1570"/>
      <c r="H224" s="1570"/>
      <c r="I224" s="1570"/>
      <c r="J224" s="1570"/>
      <c r="K224" s="1570"/>
      <c r="L224" s="1574"/>
    </row>
    <row r="225" spans="1:12" ht="13.5" thickBot="1">
      <c r="G225" s="1570"/>
      <c r="H225" s="1570"/>
      <c r="I225" s="1570"/>
      <c r="J225" s="1570"/>
      <c r="K225" s="1570"/>
      <c r="L225" s="1571"/>
    </row>
    <row r="226" spans="1:12" ht="21" thickBot="1">
      <c r="A226" s="1448" t="s">
        <v>260</v>
      </c>
      <c r="B226" s="1449"/>
      <c r="C226" s="1449"/>
      <c r="D226" s="1449"/>
      <c r="E226" s="1449"/>
      <c r="F226" s="1449"/>
      <c r="G226" s="1572"/>
      <c r="H226" s="1572"/>
      <c r="I226" s="1572"/>
      <c r="J226" s="1572"/>
      <c r="K226" s="1572"/>
      <c r="L226" s="1573"/>
    </row>
    <row r="227" spans="1:12">
      <c r="A227" s="1451"/>
      <c r="B227" s="1452"/>
      <c r="C227" s="1453" t="s">
        <v>5</v>
      </c>
      <c r="D227" s="1453" t="s">
        <v>5</v>
      </c>
      <c r="E227" s="1453"/>
      <c r="F227" s="1453"/>
      <c r="G227" s="1454"/>
      <c r="H227" s="1616" t="s">
        <v>6</v>
      </c>
      <c r="I227" s="1617"/>
      <c r="J227" s="1455" t="s">
        <v>7</v>
      </c>
      <c r="K227" s="1456" t="s">
        <v>8</v>
      </c>
      <c r="L227" s="1457"/>
    </row>
    <row r="228" spans="1:12" ht="15.75">
      <c r="A228" s="1458" t="s">
        <v>9</v>
      </c>
      <c r="B228" s="1459" t="s">
        <v>10</v>
      </c>
      <c r="C228" s="1460" t="s">
        <v>36</v>
      </c>
      <c r="D228" s="1460" t="s">
        <v>36</v>
      </c>
      <c r="E228" s="1461" t="s">
        <v>37</v>
      </c>
      <c r="F228" s="1462"/>
      <c r="G228" s="1463"/>
      <c r="H228" s="1618" t="s">
        <v>11</v>
      </c>
      <c r="I228" s="1619"/>
      <c r="J228" s="1464" t="s">
        <v>12</v>
      </c>
      <c r="K228" s="1465" t="s">
        <v>13</v>
      </c>
      <c r="L228" s="1466"/>
    </row>
    <row r="229" spans="1:12" ht="26.25" thickBot="1">
      <c r="A229" s="1467" t="s">
        <v>14</v>
      </c>
      <c r="B229" s="1468" t="s">
        <v>15</v>
      </c>
      <c r="C229" s="1469" t="s">
        <v>520</v>
      </c>
      <c r="D229" s="1470" t="s">
        <v>518</v>
      </c>
      <c r="E229" s="1471" t="s">
        <v>520</v>
      </c>
      <c r="F229" s="1472" t="s">
        <v>518</v>
      </c>
      <c r="G229" s="1473" t="s">
        <v>16</v>
      </c>
      <c r="H229" s="1474" t="s">
        <v>520</v>
      </c>
      <c r="I229" s="1475" t="s">
        <v>16</v>
      </c>
      <c r="J229" s="1476" t="s">
        <v>16</v>
      </c>
      <c r="K229" s="1477" t="s">
        <v>520</v>
      </c>
      <c r="L229" s="1478" t="s">
        <v>17</v>
      </c>
    </row>
    <row r="230" spans="1:12" ht="15" thickBot="1">
      <c r="A230" s="1479" t="s">
        <v>18</v>
      </c>
      <c r="B230" s="1480" t="s">
        <v>19</v>
      </c>
      <c r="C230" s="1481">
        <v>19700.564637847441</v>
      </c>
      <c r="D230" s="1481">
        <v>19959.154137279402</v>
      </c>
      <c r="E230" s="1482">
        <v>20094.575930604391</v>
      </c>
      <c r="F230" s="1483">
        <v>20373.825965840919</v>
      </c>
      <c r="G230" s="1484">
        <v>-1.3706312977480166</v>
      </c>
      <c r="H230" s="1485">
        <v>308.36960148285448</v>
      </c>
      <c r="I230" s="1485">
        <v>-0.15888561727966291</v>
      </c>
      <c r="J230" s="1486">
        <v>-9.3277310924369754</v>
      </c>
      <c r="K230" s="1485">
        <v>100</v>
      </c>
      <c r="L230" s="1487" t="s">
        <v>19</v>
      </c>
    </row>
    <row r="231" spans="1:12" ht="15" thickBot="1">
      <c r="A231" s="1488"/>
      <c r="B231" s="1489"/>
      <c r="C231" s="1490"/>
      <c r="D231" s="1490"/>
      <c r="E231" s="1490"/>
      <c r="F231" s="1490"/>
      <c r="G231" s="1491"/>
      <c r="H231" s="1486"/>
      <c r="I231" s="1486"/>
      <c r="J231" s="1486"/>
      <c r="K231" s="1486"/>
      <c r="L231" s="1492"/>
    </row>
    <row r="232" spans="1:12" ht="15">
      <c r="A232" s="1493" t="s">
        <v>80</v>
      </c>
      <c r="B232" s="1494" t="s">
        <v>19</v>
      </c>
      <c r="C232" s="1495" t="s">
        <v>73</v>
      </c>
      <c r="D232" s="1495" t="s">
        <v>73</v>
      </c>
      <c r="E232" s="1496" t="s">
        <v>73</v>
      </c>
      <c r="F232" s="1496" t="s">
        <v>73</v>
      </c>
      <c r="G232" s="1497" t="s">
        <v>73</v>
      </c>
      <c r="H232" s="1498" t="s">
        <v>73</v>
      </c>
      <c r="I232" s="1498" t="s">
        <v>73</v>
      </c>
      <c r="J232" s="1498" t="s">
        <v>73</v>
      </c>
      <c r="K232" s="1498" t="s">
        <v>73</v>
      </c>
      <c r="L232" s="1499" t="s">
        <v>73</v>
      </c>
    </row>
    <row r="233" spans="1:12" ht="15">
      <c r="A233" s="1500" t="s">
        <v>81</v>
      </c>
      <c r="B233" s="1501" t="s">
        <v>19</v>
      </c>
      <c r="C233" s="1502">
        <v>21140.484910585801</v>
      </c>
      <c r="D233" s="1502">
        <v>21059.56801865168</v>
      </c>
      <c r="E233" s="1503">
        <v>21563.294608797518</v>
      </c>
      <c r="F233" s="1503">
        <v>21480.759379024716</v>
      </c>
      <c r="G233" s="1504">
        <v>0.38422864069412421</v>
      </c>
      <c r="H233" s="1505">
        <v>362.49452054794523</v>
      </c>
      <c r="I233" s="1505">
        <v>2.9091001127394565</v>
      </c>
      <c r="J233" s="1505">
        <v>-14.117647058823529</v>
      </c>
      <c r="K233" s="1505">
        <v>16.91380908248378</v>
      </c>
      <c r="L233" s="1506">
        <v>-0.94333377465907731</v>
      </c>
    </row>
    <row r="234" spans="1:12" ht="15">
      <c r="A234" s="1507" t="s">
        <v>82</v>
      </c>
      <c r="B234" s="1508" t="s">
        <v>19</v>
      </c>
      <c r="C234" s="1509">
        <v>20577.938187578726</v>
      </c>
      <c r="D234" s="1509">
        <v>20997.072360746086</v>
      </c>
      <c r="E234" s="1510">
        <v>20989.4969513303</v>
      </c>
      <c r="F234" s="1510">
        <v>21417.013807961008</v>
      </c>
      <c r="G234" s="1511">
        <v>-1.9961553018740337</v>
      </c>
      <c r="H234" s="1512">
        <v>416.49459459459462</v>
      </c>
      <c r="I234" s="1512">
        <v>4.2153446174516729</v>
      </c>
      <c r="J234" s="1512">
        <v>-27.922077922077921</v>
      </c>
      <c r="K234" s="1512">
        <v>5.1436515291936979</v>
      </c>
      <c r="L234" s="1513">
        <v>-1.3269367061004207</v>
      </c>
    </row>
    <row r="235" spans="1:12" ht="15">
      <c r="A235" s="1507" t="s">
        <v>83</v>
      </c>
      <c r="B235" s="1508" t="s">
        <v>19</v>
      </c>
      <c r="C235" s="1509" t="s">
        <v>73</v>
      </c>
      <c r="D235" s="1509" t="s">
        <v>73</v>
      </c>
      <c r="E235" s="1510" t="s">
        <v>73</v>
      </c>
      <c r="F235" s="1510" t="s">
        <v>73</v>
      </c>
      <c r="G235" s="1511" t="s">
        <v>73</v>
      </c>
      <c r="H235" s="1512" t="s">
        <v>73</v>
      </c>
      <c r="I235" s="1512" t="s">
        <v>73</v>
      </c>
      <c r="J235" s="1512" t="s">
        <v>73</v>
      </c>
      <c r="K235" s="1512" t="s">
        <v>73</v>
      </c>
      <c r="L235" s="1513" t="s">
        <v>73</v>
      </c>
    </row>
    <row r="236" spans="1:12" ht="15">
      <c r="A236" s="1507" t="s">
        <v>71</v>
      </c>
      <c r="B236" s="1508" t="s">
        <v>19</v>
      </c>
      <c r="C236" s="1509">
        <v>18185.6416522244</v>
      </c>
      <c r="D236" s="1509">
        <v>18525.842044032906</v>
      </c>
      <c r="E236" s="1510">
        <v>18549.354485268886</v>
      </c>
      <c r="F236" s="1510">
        <v>18896.358884913567</v>
      </c>
      <c r="G236" s="1511">
        <v>-1.8363558914078462</v>
      </c>
      <c r="H236" s="1512">
        <v>284.80682392586351</v>
      </c>
      <c r="I236" s="1512">
        <v>-0.91184407723826078</v>
      </c>
      <c r="J236" s="1512">
        <v>-6.5354330708661426</v>
      </c>
      <c r="K236" s="1512">
        <v>55.004633920296577</v>
      </c>
      <c r="L236" s="1513">
        <v>1.6432893824814485</v>
      </c>
    </row>
    <row r="237" spans="1:12" ht="15.75" thickBot="1">
      <c r="A237" s="1514" t="s">
        <v>84</v>
      </c>
      <c r="B237" s="1515" t="s">
        <v>19</v>
      </c>
      <c r="C237" s="1516">
        <v>21588.634193333386</v>
      </c>
      <c r="D237" s="1516">
        <v>21800.317191666665</v>
      </c>
      <c r="E237" s="1517">
        <v>22020.406877200054</v>
      </c>
      <c r="F237" s="1517">
        <v>22322.089078458535</v>
      </c>
      <c r="G237" s="1518">
        <v>-1.3514962698971296</v>
      </c>
      <c r="H237" s="1519">
        <v>300.71616161616163</v>
      </c>
      <c r="I237" s="1519">
        <v>0.55211743959158621</v>
      </c>
      <c r="J237" s="1519">
        <v>-6.7796610169491522</v>
      </c>
      <c r="K237" s="1519">
        <v>22.937905468025949</v>
      </c>
      <c r="L237" s="1520">
        <v>0.62698109827804771</v>
      </c>
    </row>
    <row r="238" spans="1:12" ht="15" thickBot="1">
      <c r="A238" s="1488"/>
      <c r="B238" s="1521"/>
      <c r="C238" s="1490"/>
      <c r="D238" s="1490"/>
      <c r="E238" s="1490"/>
      <c r="F238" s="1490"/>
      <c r="G238" s="1491"/>
      <c r="H238" s="1486"/>
      <c r="I238" s="1486"/>
      <c r="J238" s="1486"/>
      <c r="K238" s="1486"/>
      <c r="L238" s="1492"/>
    </row>
    <row r="239" spans="1:12" ht="14.25">
      <c r="A239" s="1522" t="s">
        <v>85</v>
      </c>
      <c r="B239" s="1523" t="s">
        <v>21</v>
      </c>
      <c r="C239" s="1524" t="s">
        <v>73</v>
      </c>
      <c r="D239" s="1524" t="s">
        <v>73</v>
      </c>
      <c r="E239" s="1525" t="s">
        <v>73</v>
      </c>
      <c r="F239" s="1525" t="s">
        <v>73</v>
      </c>
      <c r="G239" s="1526" t="s">
        <v>73</v>
      </c>
      <c r="H239" s="1527" t="s">
        <v>73</v>
      </c>
      <c r="I239" s="1527" t="s">
        <v>73</v>
      </c>
      <c r="J239" s="1528" t="s">
        <v>73</v>
      </c>
      <c r="K239" s="1528" t="s">
        <v>73</v>
      </c>
      <c r="L239" s="1529" t="s">
        <v>73</v>
      </c>
    </row>
    <row r="240" spans="1:12" ht="15">
      <c r="A240" s="1500" t="s">
        <v>85</v>
      </c>
      <c r="B240" s="1530" t="s">
        <v>22</v>
      </c>
      <c r="C240" s="1509" t="s">
        <v>73</v>
      </c>
      <c r="D240" s="1509" t="s">
        <v>73</v>
      </c>
      <c r="E240" s="1510" t="s">
        <v>73</v>
      </c>
      <c r="F240" s="1510" t="s">
        <v>73</v>
      </c>
      <c r="G240" s="1511" t="s">
        <v>73</v>
      </c>
      <c r="H240" s="1512" t="s">
        <v>73</v>
      </c>
      <c r="I240" s="1512" t="s">
        <v>73</v>
      </c>
      <c r="J240" s="1531" t="s">
        <v>73</v>
      </c>
      <c r="K240" s="1531" t="s">
        <v>73</v>
      </c>
      <c r="L240" s="1532" t="s">
        <v>73</v>
      </c>
    </row>
    <row r="241" spans="1:12" ht="15">
      <c r="A241" s="1500" t="s">
        <v>85</v>
      </c>
      <c r="B241" s="1530" t="s">
        <v>23</v>
      </c>
      <c r="C241" s="1509" t="s">
        <v>73</v>
      </c>
      <c r="D241" s="1509" t="s">
        <v>73</v>
      </c>
      <c r="E241" s="1510" t="s">
        <v>73</v>
      </c>
      <c r="F241" s="1510" t="s">
        <v>73</v>
      </c>
      <c r="G241" s="1511" t="s">
        <v>73</v>
      </c>
      <c r="H241" s="1512" t="s">
        <v>73</v>
      </c>
      <c r="I241" s="1512" t="s">
        <v>73</v>
      </c>
      <c r="J241" s="1531" t="s">
        <v>73</v>
      </c>
      <c r="K241" s="1531" t="s">
        <v>73</v>
      </c>
      <c r="L241" s="1532" t="s">
        <v>73</v>
      </c>
    </row>
    <row r="242" spans="1:12" ht="14.25">
      <c r="A242" s="1522" t="s">
        <v>85</v>
      </c>
      <c r="B242" s="1533" t="s">
        <v>24</v>
      </c>
      <c r="C242" s="1534" t="s">
        <v>73</v>
      </c>
      <c r="D242" s="1534" t="s">
        <v>73</v>
      </c>
      <c r="E242" s="1535" t="s">
        <v>73</v>
      </c>
      <c r="F242" s="1535" t="s">
        <v>73</v>
      </c>
      <c r="G242" s="1536" t="s">
        <v>73</v>
      </c>
      <c r="H242" s="1537" t="s">
        <v>73</v>
      </c>
      <c r="I242" s="1537" t="s">
        <v>73</v>
      </c>
      <c r="J242" s="1538" t="s">
        <v>73</v>
      </c>
      <c r="K242" s="1538" t="s">
        <v>73</v>
      </c>
      <c r="L242" s="1539" t="s">
        <v>73</v>
      </c>
    </row>
    <row r="243" spans="1:12" ht="15">
      <c r="A243" s="1500" t="s">
        <v>85</v>
      </c>
      <c r="B243" s="1530" t="s">
        <v>25</v>
      </c>
      <c r="C243" s="1509" t="s">
        <v>73</v>
      </c>
      <c r="D243" s="1509" t="s">
        <v>73</v>
      </c>
      <c r="E243" s="1510" t="s">
        <v>73</v>
      </c>
      <c r="F243" s="1510" t="s">
        <v>73</v>
      </c>
      <c r="G243" s="1511" t="s">
        <v>73</v>
      </c>
      <c r="H243" s="1512" t="s">
        <v>73</v>
      </c>
      <c r="I243" s="1512" t="s">
        <v>73</v>
      </c>
      <c r="J243" s="1531" t="s">
        <v>73</v>
      </c>
      <c r="K243" s="1531" t="s">
        <v>73</v>
      </c>
      <c r="L243" s="1532" t="s">
        <v>73</v>
      </c>
    </row>
    <row r="244" spans="1:12" ht="15">
      <c r="A244" s="1500" t="s">
        <v>85</v>
      </c>
      <c r="B244" s="1530" t="s">
        <v>26</v>
      </c>
      <c r="C244" s="1509" t="s">
        <v>73</v>
      </c>
      <c r="D244" s="1509" t="s">
        <v>73</v>
      </c>
      <c r="E244" s="1510" t="s">
        <v>73</v>
      </c>
      <c r="F244" s="1510" t="s">
        <v>73</v>
      </c>
      <c r="G244" s="1511" t="s">
        <v>73</v>
      </c>
      <c r="H244" s="1512" t="s">
        <v>73</v>
      </c>
      <c r="I244" s="1512" t="s">
        <v>73</v>
      </c>
      <c r="J244" s="1531" t="s">
        <v>73</v>
      </c>
      <c r="K244" s="1531" t="s">
        <v>73</v>
      </c>
      <c r="L244" s="1532" t="s">
        <v>73</v>
      </c>
    </row>
    <row r="245" spans="1:12" ht="14.25">
      <c r="A245" s="1522" t="s">
        <v>85</v>
      </c>
      <c r="B245" s="1533" t="s">
        <v>27</v>
      </c>
      <c r="C245" s="1534" t="s">
        <v>73</v>
      </c>
      <c r="D245" s="1534" t="s">
        <v>73</v>
      </c>
      <c r="E245" s="1535" t="s">
        <v>73</v>
      </c>
      <c r="F245" s="1535" t="s">
        <v>73</v>
      </c>
      <c r="G245" s="1536" t="s">
        <v>73</v>
      </c>
      <c r="H245" s="1537" t="s">
        <v>73</v>
      </c>
      <c r="I245" s="1537" t="s">
        <v>73</v>
      </c>
      <c r="J245" s="1538" t="s">
        <v>73</v>
      </c>
      <c r="K245" s="1538" t="s">
        <v>73</v>
      </c>
      <c r="L245" s="1539" t="s">
        <v>73</v>
      </c>
    </row>
    <row r="246" spans="1:12" ht="15">
      <c r="A246" s="1500" t="s">
        <v>85</v>
      </c>
      <c r="B246" s="1530" t="s">
        <v>28</v>
      </c>
      <c r="C246" s="1509" t="s">
        <v>73</v>
      </c>
      <c r="D246" s="1509" t="s">
        <v>73</v>
      </c>
      <c r="E246" s="1510" t="s">
        <v>73</v>
      </c>
      <c r="F246" s="1510" t="s">
        <v>73</v>
      </c>
      <c r="G246" s="1511" t="s">
        <v>73</v>
      </c>
      <c r="H246" s="1512" t="s">
        <v>73</v>
      </c>
      <c r="I246" s="1512" t="s">
        <v>73</v>
      </c>
      <c r="J246" s="1531" t="s">
        <v>73</v>
      </c>
      <c r="K246" s="1531" t="s">
        <v>73</v>
      </c>
      <c r="L246" s="1532" t="s">
        <v>73</v>
      </c>
    </row>
    <row r="247" spans="1:12" ht="15.75" thickBot="1">
      <c r="A247" s="1540" t="s">
        <v>85</v>
      </c>
      <c r="B247" s="1541" t="s">
        <v>29</v>
      </c>
      <c r="C247" s="1542" t="s">
        <v>73</v>
      </c>
      <c r="D247" s="1542" t="s">
        <v>73</v>
      </c>
      <c r="E247" s="1543" t="s">
        <v>73</v>
      </c>
      <c r="F247" s="1543" t="s">
        <v>73</v>
      </c>
      <c r="G247" s="1544" t="s">
        <v>73</v>
      </c>
      <c r="H247" s="1531" t="s">
        <v>73</v>
      </c>
      <c r="I247" s="1531" t="s">
        <v>73</v>
      </c>
      <c r="J247" s="1531" t="s">
        <v>73</v>
      </c>
      <c r="K247" s="1531" t="s">
        <v>73</v>
      </c>
      <c r="L247" s="1532" t="s">
        <v>73</v>
      </c>
    </row>
    <row r="248" spans="1:12" ht="15" thickBot="1">
      <c r="A248" s="1488"/>
      <c r="B248" s="1521"/>
      <c r="C248" s="1490"/>
      <c r="D248" s="1490"/>
      <c r="E248" s="1490"/>
      <c r="F248" s="1490"/>
      <c r="G248" s="1491"/>
      <c r="H248" s="1486"/>
      <c r="I248" s="1486"/>
      <c r="J248" s="1486"/>
      <c r="K248" s="1486"/>
      <c r="L248" s="1492"/>
    </row>
    <row r="249" spans="1:12" ht="14.25">
      <c r="A249" s="1522" t="s">
        <v>86</v>
      </c>
      <c r="B249" s="1523" t="s">
        <v>21</v>
      </c>
      <c r="C249" s="1524">
        <v>23273.625078539702</v>
      </c>
      <c r="D249" s="1524">
        <v>22090.024716305783</v>
      </c>
      <c r="E249" s="1525">
        <v>23739.097580110498</v>
      </c>
      <c r="F249" s="1525">
        <v>22531.825210631898</v>
      </c>
      <c r="G249" s="1526">
        <v>5.3580762241530921</v>
      </c>
      <c r="H249" s="1527">
        <v>437.91290322580647</v>
      </c>
      <c r="I249" s="1527">
        <v>12.734345071905084</v>
      </c>
      <c r="J249" s="1528">
        <v>-19.480519480519483</v>
      </c>
      <c r="K249" s="1528">
        <v>2.8730305838739572</v>
      </c>
      <c r="L249" s="1529">
        <v>-0.36226353377310216</v>
      </c>
    </row>
    <row r="250" spans="1:12" ht="15">
      <c r="A250" s="1500" t="s">
        <v>86</v>
      </c>
      <c r="B250" s="1530" t="s">
        <v>22</v>
      </c>
      <c r="C250" s="1509">
        <v>23229.907843137255</v>
      </c>
      <c r="D250" s="1509">
        <v>22072.559803921566</v>
      </c>
      <c r="E250" s="1510">
        <v>23694.506000000001</v>
      </c>
      <c r="F250" s="1510">
        <v>22514.010999999999</v>
      </c>
      <c r="G250" s="1511">
        <v>5.2433793338734835</v>
      </c>
      <c r="H250" s="1512">
        <v>439.8</v>
      </c>
      <c r="I250" s="1512">
        <v>17.34258271077908</v>
      </c>
      <c r="J250" s="1531">
        <v>10</v>
      </c>
      <c r="K250" s="1531">
        <v>2.0389249304911954</v>
      </c>
      <c r="L250" s="1532">
        <v>0.35825266158363234</v>
      </c>
    </row>
    <row r="251" spans="1:12" ht="15">
      <c r="A251" s="1500" t="s">
        <v>86</v>
      </c>
      <c r="B251" s="1530" t="s">
        <v>23</v>
      </c>
      <c r="C251" s="1509" t="s">
        <v>200</v>
      </c>
      <c r="D251" s="1509">
        <v>22107.571568627453</v>
      </c>
      <c r="E251" s="1510" t="s">
        <v>200</v>
      </c>
      <c r="F251" s="1510">
        <v>22549.723000000002</v>
      </c>
      <c r="G251" s="1511" t="s">
        <v>73</v>
      </c>
      <c r="H251" s="1512" t="s">
        <v>200</v>
      </c>
      <c r="I251" s="1512" t="s">
        <v>73</v>
      </c>
      <c r="J251" s="1531" t="s">
        <v>73</v>
      </c>
      <c r="K251" s="1531">
        <v>0.83410565338276188</v>
      </c>
      <c r="L251" s="1532" t="s">
        <v>73</v>
      </c>
    </row>
    <row r="252" spans="1:12" ht="14.25">
      <c r="A252" s="1522" t="s">
        <v>86</v>
      </c>
      <c r="B252" s="1533" t="s">
        <v>24</v>
      </c>
      <c r="C252" s="1534">
        <v>21157.958852692431</v>
      </c>
      <c r="D252" s="1534">
        <v>21135.571381990034</v>
      </c>
      <c r="E252" s="1535">
        <v>21581.118029746282</v>
      </c>
      <c r="F252" s="1535">
        <v>21558.282809629836</v>
      </c>
      <c r="G252" s="1536">
        <v>0.10592318654547496</v>
      </c>
      <c r="H252" s="1537">
        <v>385.28426966292136</v>
      </c>
      <c r="I252" s="1537">
        <v>4.0158257856407822</v>
      </c>
      <c r="J252" s="1538">
        <v>-8.2474226804123703</v>
      </c>
      <c r="K252" s="1538">
        <v>4.1241890639480996</v>
      </c>
      <c r="L252" s="1539">
        <v>4.855881184725952E-2</v>
      </c>
    </row>
    <row r="253" spans="1:12" ht="15">
      <c r="A253" s="1500" t="s">
        <v>86</v>
      </c>
      <c r="B253" s="1530" t="s">
        <v>25</v>
      </c>
      <c r="C253" s="1509">
        <v>20906.349019607842</v>
      </c>
      <c r="D253" s="1509">
        <v>20767.242156862743</v>
      </c>
      <c r="E253" s="1510">
        <v>21324.475999999999</v>
      </c>
      <c r="F253" s="1510">
        <v>21182.587</v>
      </c>
      <c r="G253" s="1511">
        <v>0.66983791923054159</v>
      </c>
      <c r="H253" s="1512">
        <v>374.8</v>
      </c>
      <c r="I253" s="1512">
        <v>4.663501815135433</v>
      </c>
      <c r="J253" s="1531">
        <v>24.324324324324326</v>
      </c>
      <c r="K253" s="1531">
        <v>2.1316033364226139</v>
      </c>
      <c r="L253" s="1532">
        <v>0.57698148768311808</v>
      </c>
    </row>
    <row r="254" spans="1:12" ht="15">
      <c r="A254" s="1500" t="s">
        <v>86</v>
      </c>
      <c r="B254" s="1530" t="s">
        <v>26</v>
      </c>
      <c r="C254" s="1509">
        <v>21412.372549019605</v>
      </c>
      <c r="D254" s="1509">
        <v>21350.754901960783</v>
      </c>
      <c r="E254" s="1510">
        <v>21840.62</v>
      </c>
      <c r="F254" s="1510">
        <v>21777.77</v>
      </c>
      <c r="G254" s="1511">
        <v>0.28859704184587565</v>
      </c>
      <c r="H254" s="1512">
        <v>396.5</v>
      </c>
      <c r="I254" s="1512">
        <v>4.894179894179894</v>
      </c>
      <c r="J254" s="1531">
        <v>-28.333333333333332</v>
      </c>
      <c r="K254" s="1531">
        <v>1.9925857275254866</v>
      </c>
      <c r="L254" s="1532">
        <v>-0.52842267583585789</v>
      </c>
    </row>
    <row r="255" spans="1:12" ht="14.25">
      <c r="A255" s="1522" t="s">
        <v>86</v>
      </c>
      <c r="B255" s="1533" t="s">
        <v>27</v>
      </c>
      <c r="C255" s="1534">
        <v>20314.833195688319</v>
      </c>
      <c r="D255" s="1534">
        <v>20659.475475465642</v>
      </c>
      <c r="E255" s="1535">
        <v>20721.129859602086</v>
      </c>
      <c r="F255" s="1535">
        <v>21072.664984974956</v>
      </c>
      <c r="G255" s="1536">
        <v>-1.6682044042531781</v>
      </c>
      <c r="H255" s="1537">
        <v>331.16635514018697</v>
      </c>
      <c r="I255" s="1537">
        <v>-0.88504723044543909</v>
      </c>
      <c r="J255" s="1538">
        <v>-14.741035856573706</v>
      </c>
      <c r="K255" s="1538">
        <v>9.9165894346617236</v>
      </c>
      <c r="L255" s="1539">
        <v>-0.62962905273323422</v>
      </c>
    </row>
    <row r="256" spans="1:12" ht="15">
      <c r="A256" s="1500" t="s">
        <v>86</v>
      </c>
      <c r="B256" s="1530" t="s">
        <v>28</v>
      </c>
      <c r="C256" s="1509">
        <v>20154.862745098038</v>
      </c>
      <c r="D256" s="1509">
        <v>20424.201960784314</v>
      </c>
      <c r="E256" s="1510">
        <v>20557.96</v>
      </c>
      <c r="F256" s="1510">
        <v>20832.686000000002</v>
      </c>
      <c r="G256" s="1511">
        <v>-1.3187257754473061</v>
      </c>
      <c r="H256" s="1512">
        <v>322.2</v>
      </c>
      <c r="I256" s="1512">
        <v>0.75046904315196283</v>
      </c>
      <c r="J256" s="1531">
        <v>-2.1582733812949639</v>
      </c>
      <c r="K256" s="1531">
        <v>6.3021316033364219</v>
      </c>
      <c r="L256" s="1532">
        <v>0.46179546888264067</v>
      </c>
    </row>
    <row r="257" spans="1:12" ht="15.75" thickBot="1">
      <c r="A257" s="1540" t="s">
        <v>86</v>
      </c>
      <c r="B257" s="1541" t="s">
        <v>29</v>
      </c>
      <c r="C257" s="1542">
        <v>20573.979411764703</v>
      </c>
      <c r="D257" s="1542">
        <v>20924.837254901959</v>
      </c>
      <c r="E257" s="1543">
        <v>20985.458999999999</v>
      </c>
      <c r="F257" s="1543">
        <v>21343.333999999999</v>
      </c>
      <c r="G257" s="1544">
        <v>-1.6767530321176627</v>
      </c>
      <c r="H257" s="1531">
        <v>346.8</v>
      </c>
      <c r="I257" s="1531">
        <v>-1.449275362318831</v>
      </c>
      <c r="J257" s="1531">
        <v>-30.357142857142854</v>
      </c>
      <c r="K257" s="1531">
        <v>3.6144578313253009</v>
      </c>
      <c r="L257" s="1532">
        <v>-1.0914245216158758</v>
      </c>
    </row>
    <row r="258" spans="1:12" ht="15.75" thickBot="1">
      <c r="A258" s="1545"/>
      <c r="B258" s="1546"/>
      <c r="C258" s="1547"/>
      <c r="D258" s="1547"/>
      <c r="E258" s="1547"/>
      <c r="F258" s="1547"/>
      <c r="G258" s="1548"/>
      <c r="H258" s="1549"/>
      <c r="I258" s="1549"/>
      <c r="J258" s="1549"/>
      <c r="K258" s="1549"/>
      <c r="L258" s="1550"/>
    </row>
    <row r="259" spans="1:12" ht="15">
      <c r="A259" s="1500" t="s">
        <v>87</v>
      </c>
      <c r="B259" s="1551" t="s">
        <v>26</v>
      </c>
      <c r="C259" s="1552">
        <v>20886.529411764703</v>
      </c>
      <c r="D259" s="1552">
        <v>21258.447058823531</v>
      </c>
      <c r="E259" s="1553">
        <v>21304.26</v>
      </c>
      <c r="F259" s="1553">
        <v>21683.616000000002</v>
      </c>
      <c r="G259" s="1554">
        <v>-1.7495052485711027</v>
      </c>
      <c r="H259" s="1555">
        <v>433.1</v>
      </c>
      <c r="I259" s="1555">
        <v>-0.55109070034442642</v>
      </c>
      <c r="J259" s="1555">
        <v>-17.021276595744681</v>
      </c>
      <c r="K259" s="1555">
        <v>1.8072289156626504</v>
      </c>
      <c r="L259" s="1556">
        <v>-0.167561000303736</v>
      </c>
    </row>
    <row r="260" spans="1:12" ht="15.75" thickBot="1">
      <c r="A260" s="1540" t="s">
        <v>87</v>
      </c>
      <c r="B260" s="1541" t="s">
        <v>29</v>
      </c>
      <c r="C260" s="1542">
        <v>20400.293137254899</v>
      </c>
      <c r="D260" s="1542">
        <v>20866.830392156862</v>
      </c>
      <c r="E260" s="1543">
        <v>20808.298999999999</v>
      </c>
      <c r="F260" s="1543">
        <v>21284.167000000001</v>
      </c>
      <c r="G260" s="1544">
        <v>-2.2357839984999281</v>
      </c>
      <c r="H260" s="1531">
        <v>407.5</v>
      </c>
      <c r="I260" s="1531">
        <v>6.1474342276634601</v>
      </c>
      <c r="J260" s="1531">
        <v>-32.710280373831772</v>
      </c>
      <c r="K260" s="1531">
        <v>3.3364226135310475</v>
      </c>
      <c r="L260" s="1532">
        <v>-1.1593757057966836</v>
      </c>
    </row>
    <row r="261" spans="1:12" ht="15.75" thickBot="1">
      <c r="A261" s="1545"/>
      <c r="B261" s="1546"/>
      <c r="C261" s="1547"/>
      <c r="D261" s="1547"/>
      <c r="E261" s="1547"/>
      <c r="F261" s="1547"/>
      <c r="G261" s="1548"/>
      <c r="H261" s="1549"/>
      <c r="I261" s="1549"/>
      <c r="J261" s="1549"/>
      <c r="K261" s="1549"/>
      <c r="L261" s="1550"/>
    </row>
    <row r="262" spans="1:12" ht="14.25">
      <c r="A262" s="1522" t="s">
        <v>88</v>
      </c>
      <c r="B262" s="1523" t="s">
        <v>21</v>
      </c>
      <c r="C262" s="1524" t="s">
        <v>73</v>
      </c>
      <c r="D262" s="1524" t="s">
        <v>73</v>
      </c>
      <c r="E262" s="1525" t="s">
        <v>73</v>
      </c>
      <c r="F262" s="1525" t="s">
        <v>73</v>
      </c>
      <c r="G262" s="1526" t="s">
        <v>73</v>
      </c>
      <c r="H262" s="1527" t="s">
        <v>73</v>
      </c>
      <c r="I262" s="1527" t="s">
        <v>73</v>
      </c>
      <c r="J262" s="1528" t="s">
        <v>73</v>
      </c>
      <c r="K262" s="1528" t="s">
        <v>73</v>
      </c>
      <c r="L262" s="1529" t="s">
        <v>73</v>
      </c>
    </row>
    <row r="263" spans="1:12" ht="15">
      <c r="A263" s="1507" t="s">
        <v>88</v>
      </c>
      <c r="B263" s="1530" t="s">
        <v>22</v>
      </c>
      <c r="C263" s="1509" t="s">
        <v>73</v>
      </c>
      <c r="D263" s="1509" t="s">
        <v>73</v>
      </c>
      <c r="E263" s="1510" t="s">
        <v>73</v>
      </c>
      <c r="F263" s="1510" t="s">
        <v>73</v>
      </c>
      <c r="G263" s="1511" t="s">
        <v>73</v>
      </c>
      <c r="H263" s="1512" t="s">
        <v>73</v>
      </c>
      <c r="I263" s="1512" t="s">
        <v>73</v>
      </c>
      <c r="J263" s="1531" t="s">
        <v>73</v>
      </c>
      <c r="K263" s="1531" t="s">
        <v>73</v>
      </c>
      <c r="L263" s="1532" t="s">
        <v>73</v>
      </c>
    </row>
    <row r="264" spans="1:12" ht="15">
      <c r="A264" s="1507" t="s">
        <v>88</v>
      </c>
      <c r="B264" s="1530" t="s">
        <v>23</v>
      </c>
      <c r="C264" s="1509" t="s">
        <v>73</v>
      </c>
      <c r="D264" s="1509" t="s">
        <v>73</v>
      </c>
      <c r="E264" s="1510" t="s">
        <v>73</v>
      </c>
      <c r="F264" s="1510" t="s">
        <v>73</v>
      </c>
      <c r="G264" s="1511" t="s">
        <v>73</v>
      </c>
      <c r="H264" s="1512" t="s">
        <v>73</v>
      </c>
      <c r="I264" s="1512" t="s">
        <v>73</v>
      </c>
      <c r="J264" s="1531" t="s">
        <v>73</v>
      </c>
      <c r="K264" s="1531" t="s">
        <v>73</v>
      </c>
      <c r="L264" s="1532" t="s">
        <v>73</v>
      </c>
    </row>
    <row r="265" spans="1:12" ht="15">
      <c r="A265" s="1507" t="s">
        <v>88</v>
      </c>
      <c r="B265" s="1530" t="s">
        <v>30</v>
      </c>
      <c r="C265" s="1509" t="s">
        <v>73</v>
      </c>
      <c r="D265" s="1509" t="s">
        <v>73</v>
      </c>
      <c r="E265" s="1510" t="s">
        <v>73</v>
      </c>
      <c r="F265" s="1510" t="s">
        <v>73</v>
      </c>
      <c r="G265" s="1511" t="s">
        <v>73</v>
      </c>
      <c r="H265" s="1512" t="s">
        <v>73</v>
      </c>
      <c r="I265" s="1512" t="s">
        <v>73</v>
      </c>
      <c r="J265" s="1531" t="s">
        <v>73</v>
      </c>
      <c r="K265" s="1531" t="s">
        <v>73</v>
      </c>
      <c r="L265" s="1532" t="s">
        <v>73</v>
      </c>
    </row>
    <row r="266" spans="1:12" ht="14.25">
      <c r="A266" s="1557" t="s">
        <v>88</v>
      </c>
      <c r="B266" s="1533" t="s">
        <v>24</v>
      </c>
      <c r="C266" s="1534" t="s">
        <v>73</v>
      </c>
      <c r="D266" s="1534" t="s">
        <v>73</v>
      </c>
      <c r="E266" s="1535" t="s">
        <v>73</v>
      </c>
      <c r="F266" s="1535" t="s">
        <v>73</v>
      </c>
      <c r="G266" s="1536" t="s">
        <v>73</v>
      </c>
      <c r="H266" s="1537" t="s">
        <v>73</v>
      </c>
      <c r="I266" s="1537" t="s">
        <v>73</v>
      </c>
      <c r="J266" s="1538" t="s">
        <v>73</v>
      </c>
      <c r="K266" s="1538" t="s">
        <v>73</v>
      </c>
      <c r="L266" s="1539" t="s">
        <v>73</v>
      </c>
    </row>
    <row r="267" spans="1:12" ht="15">
      <c r="A267" s="1507" t="s">
        <v>88</v>
      </c>
      <c r="B267" s="1530" t="s">
        <v>26</v>
      </c>
      <c r="C267" s="1509" t="s">
        <v>73</v>
      </c>
      <c r="D267" s="1509" t="s">
        <v>73</v>
      </c>
      <c r="E267" s="1510" t="s">
        <v>73</v>
      </c>
      <c r="F267" s="1510" t="s">
        <v>73</v>
      </c>
      <c r="G267" s="1511" t="s">
        <v>73</v>
      </c>
      <c r="H267" s="1512" t="s">
        <v>73</v>
      </c>
      <c r="I267" s="1512" t="s">
        <v>73</v>
      </c>
      <c r="J267" s="1531" t="s">
        <v>73</v>
      </c>
      <c r="K267" s="1531" t="s">
        <v>73</v>
      </c>
      <c r="L267" s="1532" t="s">
        <v>73</v>
      </c>
    </row>
    <row r="268" spans="1:12" ht="15">
      <c r="A268" s="1507" t="s">
        <v>88</v>
      </c>
      <c r="B268" s="1530" t="s">
        <v>31</v>
      </c>
      <c r="C268" s="1509" t="s">
        <v>73</v>
      </c>
      <c r="D268" s="1509" t="s">
        <v>73</v>
      </c>
      <c r="E268" s="1510" t="s">
        <v>73</v>
      </c>
      <c r="F268" s="1510" t="s">
        <v>73</v>
      </c>
      <c r="G268" s="1511" t="s">
        <v>73</v>
      </c>
      <c r="H268" s="1512" t="s">
        <v>73</v>
      </c>
      <c r="I268" s="1512" t="s">
        <v>73</v>
      </c>
      <c r="J268" s="1531" t="s">
        <v>73</v>
      </c>
      <c r="K268" s="1531" t="s">
        <v>73</v>
      </c>
      <c r="L268" s="1532" t="s">
        <v>73</v>
      </c>
    </row>
    <row r="269" spans="1:12" ht="14.25">
      <c r="A269" s="1557" t="s">
        <v>88</v>
      </c>
      <c r="B269" s="1533" t="s">
        <v>27</v>
      </c>
      <c r="C269" s="1534" t="s">
        <v>73</v>
      </c>
      <c r="D269" s="1534" t="s">
        <v>73</v>
      </c>
      <c r="E269" s="1535" t="s">
        <v>73</v>
      </c>
      <c r="F269" s="1535" t="s">
        <v>73</v>
      </c>
      <c r="G269" s="1536" t="s">
        <v>73</v>
      </c>
      <c r="H269" s="1537" t="s">
        <v>73</v>
      </c>
      <c r="I269" s="1537" t="s">
        <v>73</v>
      </c>
      <c r="J269" s="1538" t="s">
        <v>73</v>
      </c>
      <c r="K269" s="1538" t="s">
        <v>73</v>
      </c>
      <c r="L269" s="1539" t="s">
        <v>73</v>
      </c>
    </row>
    <row r="270" spans="1:12" ht="15">
      <c r="A270" s="1507" t="s">
        <v>88</v>
      </c>
      <c r="B270" s="1530" t="s">
        <v>29</v>
      </c>
      <c r="C270" s="1509" t="s">
        <v>73</v>
      </c>
      <c r="D270" s="1509" t="s">
        <v>73</v>
      </c>
      <c r="E270" s="1510" t="s">
        <v>73</v>
      </c>
      <c r="F270" s="1510" t="s">
        <v>73</v>
      </c>
      <c r="G270" s="1511" t="s">
        <v>73</v>
      </c>
      <c r="H270" s="1512" t="s">
        <v>73</v>
      </c>
      <c r="I270" s="1512" t="s">
        <v>73</v>
      </c>
      <c r="J270" s="1531" t="s">
        <v>73</v>
      </c>
      <c r="K270" s="1531" t="s">
        <v>73</v>
      </c>
      <c r="L270" s="1532" t="s">
        <v>73</v>
      </c>
    </row>
    <row r="271" spans="1:12" ht="15.75" thickBot="1">
      <c r="A271" s="1558" t="s">
        <v>88</v>
      </c>
      <c r="B271" s="1530" t="s">
        <v>32</v>
      </c>
      <c r="C271" s="1542" t="s">
        <v>73</v>
      </c>
      <c r="D271" s="1542" t="s">
        <v>73</v>
      </c>
      <c r="E271" s="1543" t="s">
        <v>73</v>
      </c>
      <c r="F271" s="1543" t="s">
        <v>73</v>
      </c>
      <c r="G271" s="1544" t="s">
        <v>73</v>
      </c>
      <c r="H271" s="1531" t="s">
        <v>73</v>
      </c>
      <c r="I271" s="1531" t="s">
        <v>73</v>
      </c>
      <c r="J271" s="1531" t="s">
        <v>73</v>
      </c>
      <c r="K271" s="1531" t="s">
        <v>73</v>
      </c>
      <c r="L271" s="1532" t="s">
        <v>73</v>
      </c>
    </row>
    <row r="272" spans="1:12" ht="15.75" thickBot="1">
      <c r="A272" s="1545"/>
      <c r="B272" s="1546"/>
      <c r="C272" s="1547"/>
      <c r="D272" s="1547"/>
      <c r="E272" s="1547"/>
      <c r="F272" s="1547"/>
      <c r="G272" s="1548"/>
      <c r="H272" s="1549"/>
      <c r="I272" s="1549"/>
      <c r="J272" s="1549"/>
      <c r="K272" s="1549"/>
      <c r="L272" s="1550"/>
    </row>
    <row r="273" spans="1:12" ht="14.25">
      <c r="A273" s="1522" t="s">
        <v>20</v>
      </c>
      <c r="B273" s="1523" t="s">
        <v>24</v>
      </c>
      <c r="C273" s="1524">
        <v>18263.155958781364</v>
      </c>
      <c r="D273" s="1524">
        <v>18703.703384607677</v>
      </c>
      <c r="E273" s="1525">
        <v>18628.419077956991</v>
      </c>
      <c r="F273" s="1525">
        <v>19077.77745229983</v>
      </c>
      <c r="G273" s="1526">
        <v>-2.3554021188598608</v>
      </c>
      <c r="H273" s="1527">
        <v>344.43518518518516</v>
      </c>
      <c r="I273" s="1527">
        <v>2.6833570252762251</v>
      </c>
      <c r="J273" s="1528">
        <v>-22.857142857142858</v>
      </c>
      <c r="K273" s="1528">
        <v>2.5023169601482853</v>
      </c>
      <c r="L273" s="1529">
        <v>-0.43885951043994975</v>
      </c>
    </row>
    <row r="274" spans="1:12" ht="15">
      <c r="A274" s="1500" t="s">
        <v>20</v>
      </c>
      <c r="B274" s="1530" t="s">
        <v>25</v>
      </c>
      <c r="C274" s="1509">
        <v>18077.036274509806</v>
      </c>
      <c r="D274" s="1509">
        <v>18457.889215686271</v>
      </c>
      <c r="E274" s="1510">
        <v>18438.577000000001</v>
      </c>
      <c r="F274" s="1510">
        <v>18827.046999999999</v>
      </c>
      <c r="G274" s="1511">
        <v>-2.0633612908067716</v>
      </c>
      <c r="H274" s="1512">
        <v>305.60000000000002</v>
      </c>
      <c r="I274" s="1512">
        <v>4.6217048955837035</v>
      </c>
      <c r="J274" s="1531">
        <v>-35.714285714285715</v>
      </c>
      <c r="K274" s="1531">
        <v>0.41705282669138094</v>
      </c>
      <c r="L274" s="1532">
        <v>-0.17118246742626614</v>
      </c>
    </row>
    <row r="275" spans="1:12" ht="15">
      <c r="A275" s="1500" t="s">
        <v>20</v>
      </c>
      <c r="B275" s="1530" t="s">
        <v>26</v>
      </c>
      <c r="C275" s="1509">
        <v>17968.019607843136</v>
      </c>
      <c r="D275" s="1509">
        <v>18411.604901960785</v>
      </c>
      <c r="E275" s="1510">
        <v>18327.38</v>
      </c>
      <c r="F275" s="1510">
        <v>18779.837</v>
      </c>
      <c r="G275" s="1511">
        <v>-2.4092701124083162</v>
      </c>
      <c r="H275" s="1512">
        <v>339.1</v>
      </c>
      <c r="I275" s="1512">
        <v>1.0429082240762813</v>
      </c>
      <c r="J275" s="1531">
        <v>-14.814814814814813</v>
      </c>
      <c r="K275" s="1531">
        <v>1.065801668211307</v>
      </c>
      <c r="L275" s="1532">
        <v>-6.8652113301298057E-2</v>
      </c>
    </row>
    <row r="276" spans="1:12" ht="15">
      <c r="A276" s="1500" t="s">
        <v>20</v>
      </c>
      <c r="B276" s="1530" t="s">
        <v>31</v>
      </c>
      <c r="C276" s="1509">
        <v>18612.707843137254</v>
      </c>
      <c r="D276" s="1509">
        <v>19057.216666666667</v>
      </c>
      <c r="E276" s="1510">
        <v>18984.962</v>
      </c>
      <c r="F276" s="1510">
        <v>19438.361000000001</v>
      </c>
      <c r="G276" s="1511">
        <v>-2.3324960370887298</v>
      </c>
      <c r="H276" s="1512">
        <v>365.9</v>
      </c>
      <c r="I276" s="1512">
        <v>2.7231892195395813</v>
      </c>
      <c r="J276" s="1531">
        <v>-24.137931034482758</v>
      </c>
      <c r="K276" s="1531">
        <v>1.0194624652455977</v>
      </c>
      <c r="L276" s="1532">
        <v>-0.19902492971238561</v>
      </c>
    </row>
    <row r="277" spans="1:12" ht="14.25">
      <c r="A277" s="1522" t="s">
        <v>20</v>
      </c>
      <c r="B277" s="1533" t="s">
        <v>27</v>
      </c>
      <c r="C277" s="1534">
        <v>18896.096674101707</v>
      </c>
      <c r="D277" s="1534">
        <v>19373.711959190052</v>
      </c>
      <c r="E277" s="1535">
        <v>19274.018607583741</v>
      </c>
      <c r="F277" s="1535">
        <v>19761.186198373853</v>
      </c>
      <c r="G277" s="1536">
        <v>-2.4652750391583313</v>
      </c>
      <c r="H277" s="1537">
        <v>301.07288135593222</v>
      </c>
      <c r="I277" s="1537">
        <v>-1.6082278143565159</v>
      </c>
      <c r="J277" s="1538">
        <v>-0.24154589371980675</v>
      </c>
      <c r="K277" s="1538">
        <v>38.276181649675628</v>
      </c>
      <c r="L277" s="1539">
        <v>3.4862656832890764</v>
      </c>
    </row>
    <row r="278" spans="1:12" ht="15">
      <c r="A278" s="1500" t="s">
        <v>20</v>
      </c>
      <c r="B278" s="1530" t="s">
        <v>28</v>
      </c>
      <c r="C278" s="1509">
        <v>18994.066666666666</v>
      </c>
      <c r="D278" s="1509">
        <v>19595.134313725492</v>
      </c>
      <c r="E278" s="1510">
        <v>19373.948</v>
      </c>
      <c r="F278" s="1510">
        <v>19987.037</v>
      </c>
      <c r="G278" s="1511">
        <v>-3.0674331568005799</v>
      </c>
      <c r="H278" s="1512">
        <v>269.89999999999998</v>
      </c>
      <c r="I278" s="1512">
        <v>-1.2440541529454936</v>
      </c>
      <c r="J278" s="1531">
        <v>8.3892617449664435</v>
      </c>
      <c r="K278" s="1531">
        <v>14.967562557924003</v>
      </c>
      <c r="L278" s="1532">
        <v>2.4465541545626586</v>
      </c>
    </row>
    <row r="279" spans="1:12" ht="15">
      <c r="A279" s="1500" t="s">
        <v>20</v>
      </c>
      <c r="B279" s="1530" t="s">
        <v>29</v>
      </c>
      <c r="C279" s="1509">
        <v>18648.064705882352</v>
      </c>
      <c r="D279" s="1509">
        <v>19362.567647058822</v>
      </c>
      <c r="E279" s="1510">
        <v>19021.026000000002</v>
      </c>
      <c r="F279" s="1510">
        <v>19749.819</v>
      </c>
      <c r="G279" s="1511">
        <v>-3.6901249576008661</v>
      </c>
      <c r="H279" s="1512">
        <v>310.7</v>
      </c>
      <c r="I279" s="1512">
        <v>-1.8015170670037894</v>
      </c>
      <c r="J279" s="1531">
        <v>-2.6737967914438503</v>
      </c>
      <c r="K279" s="1531">
        <v>16.867469879518072</v>
      </c>
      <c r="L279" s="1532">
        <v>1.1531841652323589</v>
      </c>
    </row>
    <row r="280" spans="1:12" ht="15">
      <c r="A280" s="1500" t="s">
        <v>20</v>
      </c>
      <c r="B280" s="1530" t="s">
        <v>32</v>
      </c>
      <c r="C280" s="1509">
        <v>19299.0068627451</v>
      </c>
      <c r="D280" s="1509">
        <v>19061.770588235297</v>
      </c>
      <c r="E280" s="1510">
        <v>19684.987000000001</v>
      </c>
      <c r="F280" s="1510">
        <v>19443.006000000001</v>
      </c>
      <c r="G280" s="1511">
        <v>1.2445657837064894</v>
      </c>
      <c r="H280" s="1512">
        <v>348.3</v>
      </c>
      <c r="I280" s="1512">
        <v>1.3973799126637587</v>
      </c>
      <c r="J280" s="1531">
        <v>-10.897435897435898</v>
      </c>
      <c r="K280" s="1531">
        <v>6.4411492122335492</v>
      </c>
      <c r="L280" s="1532">
        <v>-0.1134726365059473</v>
      </c>
    </row>
    <row r="281" spans="1:12" ht="14.25">
      <c r="A281" s="1522" t="s">
        <v>20</v>
      </c>
      <c r="B281" s="1533" t="s">
        <v>33</v>
      </c>
      <c r="C281" s="1534">
        <v>15668.687780631541</v>
      </c>
      <c r="D281" s="1534">
        <v>16042.652272166379</v>
      </c>
      <c r="E281" s="1535">
        <v>15982.061536244171</v>
      </c>
      <c r="F281" s="1535">
        <v>16363.505317609706</v>
      </c>
      <c r="G281" s="1536">
        <v>-2.3310639985861794</v>
      </c>
      <c r="H281" s="1537">
        <v>230.55374592833877</v>
      </c>
      <c r="I281" s="1537">
        <v>-2.7483977905131605</v>
      </c>
      <c r="J281" s="1538">
        <v>-17.473118279569892</v>
      </c>
      <c r="K281" s="1538">
        <v>14.22613531047266</v>
      </c>
      <c r="L281" s="1539">
        <v>-1.4041167903676754</v>
      </c>
    </row>
    <row r="282" spans="1:12" ht="15">
      <c r="A282" s="1500" t="s">
        <v>20</v>
      </c>
      <c r="B282" s="1530" t="s">
        <v>74</v>
      </c>
      <c r="C282" s="1559">
        <v>15616.692156862744</v>
      </c>
      <c r="D282" s="1559">
        <v>15870.828431372549</v>
      </c>
      <c r="E282" s="1560">
        <v>15929.026</v>
      </c>
      <c r="F282" s="1560">
        <v>16188.245000000001</v>
      </c>
      <c r="G282" s="1561">
        <v>-1.6012791998144391</v>
      </c>
      <c r="H282" s="1562">
        <v>221.6</v>
      </c>
      <c r="I282" s="1562">
        <v>2.6876737720111135</v>
      </c>
      <c r="J282" s="1563">
        <v>-6.140350877192982</v>
      </c>
      <c r="K282" s="1563">
        <v>4.9582947173308618</v>
      </c>
      <c r="L282" s="1564">
        <v>0.16837875094430643</v>
      </c>
    </row>
    <row r="283" spans="1:12" ht="15">
      <c r="A283" s="1500" t="s">
        <v>20</v>
      </c>
      <c r="B283" s="1530" t="s">
        <v>34</v>
      </c>
      <c r="C283" s="1509">
        <v>15686.516666666666</v>
      </c>
      <c r="D283" s="1509">
        <v>15868.523529411765</v>
      </c>
      <c r="E283" s="1510">
        <v>16000.246999999999</v>
      </c>
      <c r="F283" s="1510">
        <v>16185.894</v>
      </c>
      <c r="G283" s="1511">
        <v>-1.1469678474355562</v>
      </c>
      <c r="H283" s="1512">
        <v>233.2</v>
      </c>
      <c r="I283" s="1512">
        <v>-3.7556747833264641</v>
      </c>
      <c r="J283" s="1531">
        <v>-14.814814814814813</v>
      </c>
      <c r="K283" s="1531">
        <v>8.5264133456904556</v>
      </c>
      <c r="L283" s="1532">
        <v>-0.54921690641038445</v>
      </c>
    </row>
    <row r="284" spans="1:12" ht="15.75" thickBot="1">
      <c r="A284" s="1500" t="s">
        <v>20</v>
      </c>
      <c r="B284" s="1530" t="s">
        <v>35</v>
      </c>
      <c r="C284" s="1509">
        <v>15781.177450980391</v>
      </c>
      <c r="D284" s="1509">
        <v>17228.498039215687</v>
      </c>
      <c r="E284" s="1510">
        <v>16096.800999999999</v>
      </c>
      <c r="F284" s="1510">
        <v>17573.067999999999</v>
      </c>
      <c r="G284" s="1511">
        <v>-8.4007357167228847</v>
      </c>
      <c r="H284" s="1512">
        <v>260</v>
      </c>
      <c r="I284" s="1512">
        <v>-2.9488615154908469</v>
      </c>
      <c r="J284" s="1531">
        <v>-61.904761904761905</v>
      </c>
      <c r="K284" s="1531">
        <v>0.74142724745134381</v>
      </c>
      <c r="L284" s="1532">
        <v>-1.0232786349015974</v>
      </c>
    </row>
    <row r="285" spans="1:12" ht="15.75" thickBot="1">
      <c r="A285" s="1545"/>
      <c r="B285" s="1546"/>
      <c r="C285" s="1547"/>
      <c r="D285" s="1547"/>
      <c r="E285" s="1547"/>
      <c r="F285" s="1547"/>
      <c r="G285" s="1548"/>
      <c r="H285" s="1549"/>
      <c r="I285" s="1549"/>
      <c r="J285" s="1549"/>
      <c r="K285" s="1549"/>
      <c r="L285" s="1550"/>
    </row>
    <row r="286" spans="1:12" ht="14.25">
      <c r="A286" s="1522" t="s">
        <v>89</v>
      </c>
      <c r="B286" s="1533" t="s">
        <v>21</v>
      </c>
      <c r="C286" s="1534">
        <v>23425.589018866292</v>
      </c>
      <c r="D286" s="1534">
        <v>23648.898104698383</v>
      </c>
      <c r="E286" s="1535">
        <v>23894.100799243617</v>
      </c>
      <c r="F286" s="1535">
        <v>24121.876066792353</v>
      </c>
      <c r="G286" s="1536">
        <v>-0.94426845954284944</v>
      </c>
      <c r="H286" s="1537">
        <v>344.87173913043478</v>
      </c>
      <c r="I286" s="1537">
        <v>3.1009470755742314</v>
      </c>
      <c r="J286" s="1538">
        <v>-17.117117117117118</v>
      </c>
      <c r="K286" s="1538">
        <v>4.2632066728452278</v>
      </c>
      <c r="L286" s="1539">
        <v>-0.40065887337325989</v>
      </c>
    </row>
    <row r="287" spans="1:12" ht="15">
      <c r="A287" s="1500" t="s">
        <v>89</v>
      </c>
      <c r="B287" s="1530" t="s">
        <v>22</v>
      </c>
      <c r="C287" s="1509" t="s">
        <v>200</v>
      </c>
      <c r="D287" s="1509" t="s">
        <v>200</v>
      </c>
      <c r="E287" s="1510" t="s">
        <v>200</v>
      </c>
      <c r="F287" s="1510" t="s">
        <v>200</v>
      </c>
      <c r="G287" s="1511" t="s">
        <v>73</v>
      </c>
      <c r="H287" s="1512" t="s">
        <v>200</v>
      </c>
      <c r="I287" s="1512" t="s">
        <v>73</v>
      </c>
      <c r="J287" s="1531" t="s">
        <v>73</v>
      </c>
      <c r="K287" s="1531">
        <v>0.55607043558850788</v>
      </c>
      <c r="L287" s="1532" t="s">
        <v>73</v>
      </c>
    </row>
    <row r="288" spans="1:12" ht="15">
      <c r="A288" s="1500" t="s">
        <v>89</v>
      </c>
      <c r="B288" s="1530" t="s">
        <v>23</v>
      </c>
      <c r="C288" s="1509">
        <v>23253.03137254902</v>
      </c>
      <c r="D288" s="1509">
        <v>23576.000980392157</v>
      </c>
      <c r="E288" s="1510">
        <v>23718.092000000001</v>
      </c>
      <c r="F288" s="1510">
        <v>24047.521000000001</v>
      </c>
      <c r="G288" s="1511">
        <v>-1.3699083577055617</v>
      </c>
      <c r="H288" s="1512">
        <v>342.4</v>
      </c>
      <c r="I288" s="1512">
        <v>3.0394222088474168</v>
      </c>
      <c r="J288" s="1531">
        <v>-20.512820512820511</v>
      </c>
      <c r="K288" s="1531">
        <v>2.8730305838739572</v>
      </c>
      <c r="L288" s="1532">
        <v>-0.40428034049579109</v>
      </c>
    </row>
    <row r="289" spans="1:12" ht="15">
      <c r="A289" s="1500" t="s">
        <v>89</v>
      </c>
      <c r="B289" s="1530" t="s">
        <v>30</v>
      </c>
      <c r="C289" s="1509">
        <v>23811.726470588233</v>
      </c>
      <c r="D289" s="1509" t="s">
        <v>200</v>
      </c>
      <c r="E289" s="1510">
        <v>24287.960999999999</v>
      </c>
      <c r="F289" s="1510" t="s">
        <v>200</v>
      </c>
      <c r="G289" s="1511" t="s">
        <v>73</v>
      </c>
      <c r="H289" s="1512">
        <v>371.1</v>
      </c>
      <c r="I289" s="1512" t="s">
        <v>73</v>
      </c>
      <c r="J289" s="1531" t="s">
        <v>73</v>
      </c>
      <c r="K289" s="1531">
        <v>0.83410565338276188</v>
      </c>
      <c r="L289" s="1532" t="s">
        <v>73</v>
      </c>
    </row>
    <row r="290" spans="1:12" ht="14.25">
      <c r="A290" s="1522" t="s">
        <v>89</v>
      </c>
      <c r="B290" s="1533" t="s">
        <v>24</v>
      </c>
      <c r="C290" s="1534">
        <v>22568.522832997569</v>
      </c>
      <c r="D290" s="1534">
        <v>23055.198023498677</v>
      </c>
      <c r="E290" s="1535">
        <v>23019.893289657521</v>
      </c>
      <c r="F290" s="1535">
        <v>23516.301983968649</v>
      </c>
      <c r="G290" s="1536">
        <v>-2.1109130791462731</v>
      </c>
      <c r="H290" s="1537">
        <v>307.244502617801</v>
      </c>
      <c r="I290" s="1537">
        <v>-0.38869495991073932</v>
      </c>
      <c r="J290" s="1538">
        <v>4.9450549450549453</v>
      </c>
      <c r="K290" s="1538">
        <v>8.8507877664504164</v>
      </c>
      <c r="L290" s="1539">
        <v>1.2037289429210043</v>
      </c>
    </row>
    <row r="291" spans="1:12" ht="15">
      <c r="A291" s="1500" t="s">
        <v>89</v>
      </c>
      <c r="B291" s="1530" t="s">
        <v>25</v>
      </c>
      <c r="C291" s="1509">
        <v>22789.71862745098</v>
      </c>
      <c r="D291" s="1509">
        <v>21859.673529411764</v>
      </c>
      <c r="E291" s="1510">
        <v>23245.512999999999</v>
      </c>
      <c r="F291" s="1510">
        <v>22296.866999999998</v>
      </c>
      <c r="G291" s="1511">
        <v>4.2546156821045784</v>
      </c>
      <c r="H291" s="1512">
        <v>273</v>
      </c>
      <c r="I291" s="1512">
        <v>1.6002977298102017</v>
      </c>
      <c r="J291" s="1531">
        <v>53.333333333333336</v>
      </c>
      <c r="K291" s="1531">
        <v>1.065801668211307</v>
      </c>
      <c r="L291" s="1532">
        <v>0.43554956737097084</v>
      </c>
    </row>
    <row r="292" spans="1:12" ht="15">
      <c r="A292" s="1500" t="s">
        <v>89</v>
      </c>
      <c r="B292" s="1530" t="s">
        <v>26</v>
      </c>
      <c r="C292" s="1509">
        <v>22560.970588235294</v>
      </c>
      <c r="D292" s="1509">
        <v>23081.100980392159</v>
      </c>
      <c r="E292" s="1510">
        <v>23012.19</v>
      </c>
      <c r="F292" s="1510">
        <v>23542.723000000002</v>
      </c>
      <c r="G292" s="1511">
        <v>-2.2534903885162434</v>
      </c>
      <c r="H292" s="1512">
        <v>303</v>
      </c>
      <c r="I292" s="1512">
        <v>-0.78585461689586689</v>
      </c>
      <c r="J292" s="1531">
        <v>1.6260162601626018</v>
      </c>
      <c r="K292" s="1531">
        <v>5.792400370713624</v>
      </c>
      <c r="L292" s="1532">
        <v>0.62433314382286831</v>
      </c>
    </row>
    <row r="293" spans="1:12" ht="15">
      <c r="A293" s="1500" t="s">
        <v>89</v>
      </c>
      <c r="B293" s="1530" t="s">
        <v>31</v>
      </c>
      <c r="C293" s="1509">
        <v>22492.608823529412</v>
      </c>
      <c r="D293" s="1509">
        <v>23319.626470588235</v>
      </c>
      <c r="E293" s="1510">
        <v>22942.460999999999</v>
      </c>
      <c r="F293" s="1510">
        <v>23786.019</v>
      </c>
      <c r="G293" s="1511">
        <v>-3.5464446572585384</v>
      </c>
      <c r="H293" s="1512">
        <v>337.9</v>
      </c>
      <c r="I293" s="1512">
        <v>2.2390317700453788</v>
      </c>
      <c r="J293" s="1531">
        <v>-2.2727272727272729</v>
      </c>
      <c r="K293" s="1531">
        <v>1.9925857275254866</v>
      </c>
      <c r="L293" s="1532">
        <v>0.14384623172716715</v>
      </c>
    </row>
    <row r="294" spans="1:12" ht="14.25">
      <c r="A294" s="1522" t="s">
        <v>89</v>
      </c>
      <c r="B294" s="1533" t="s">
        <v>27</v>
      </c>
      <c r="C294" s="1534">
        <v>19607.179010649434</v>
      </c>
      <c r="D294" s="1534">
        <v>19715.995009740742</v>
      </c>
      <c r="E294" s="1535">
        <v>19999.322590862423</v>
      </c>
      <c r="F294" s="1535">
        <v>20279.531809734512</v>
      </c>
      <c r="G294" s="1536">
        <v>-1.3817341618191792</v>
      </c>
      <c r="H294" s="1537">
        <v>275.67264150943396</v>
      </c>
      <c r="I294" s="1537">
        <v>0.11091175305289235</v>
      </c>
      <c r="J294" s="1538">
        <v>-10.92436974789916</v>
      </c>
      <c r="K294" s="1538">
        <v>9.823911028730306</v>
      </c>
      <c r="L294" s="1539">
        <v>-0.17608897126969403</v>
      </c>
    </row>
    <row r="295" spans="1:12" ht="15">
      <c r="A295" s="1500" t="s">
        <v>89</v>
      </c>
      <c r="B295" s="1530" t="s">
        <v>28</v>
      </c>
      <c r="C295" s="1509">
        <v>20542.049019607843</v>
      </c>
      <c r="D295" s="1509">
        <v>19546.950980392157</v>
      </c>
      <c r="E295" s="1510">
        <v>20952.89</v>
      </c>
      <c r="F295" s="1510">
        <v>19937.89</v>
      </c>
      <c r="G295" s="1511">
        <v>5.0908095089299827</v>
      </c>
      <c r="H295" s="1512">
        <v>241</v>
      </c>
      <c r="I295" s="1512">
        <v>-2.7441485068603755</v>
      </c>
      <c r="J295" s="1531">
        <v>-3.125</v>
      </c>
      <c r="K295" s="1531">
        <v>1.4365152919369786</v>
      </c>
      <c r="L295" s="1532">
        <v>9.1977476810928049E-2</v>
      </c>
    </row>
    <row r="296" spans="1:12" ht="15">
      <c r="A296" s="1500" t="s">
        <v>89</v>
      </c>
      <c r="B296" s="1530" t="s">
        <v>29</v>
      </c>
      <c r="C296" s="1509">
        <v>21064.50882352941</v>
      </c>
      <c r="D296" s="1509">
        <v>21130.500980392157</v>
      </c>
      <c r="E296" s="1510">
        <v>21485.798999999999</v>
      </c>
      <c r="F296" s="1510">
        <v>21553.111000000001</v>
      </c>
      <c r="G296" s="1511">
        <v>-0.31230758288212646</v>
      </c>
      <c r="H296" s="1512">
        <v>276.8</v>
      </c>
      <c r="I296" s="1512">
        <v>0.39898440333696872</v>
      </c>
      <c r="J296" s="1512">
        <v>-15.934065934065933</v>
      </c>
      <c r="K296" s="1512">
        <v>7.0898980537534753</v>
      </c>
      <c r="L296" s="1513">
        <v>-0.55716076977593687</v>
      </c>
    </row>
    <row r="297" spans="1:12" ht="15.75" thickBot="1">
      <c r="A297" s="1565" t="s">
        <v>89</v>
      </c>
      <c r="B297" s="1566" t="s">
        <v>32</v>
      </c>
      <c r="C297" s="1516">
        <v>11637.179411764706</v>
      </c>
      <c r="D297" s="1516">
        <v>11637.179411764706</v>
      </c>
      <c r="E297" s="1517">
        <v>11869.923000000001</v>
      </c>
      <c r="F297" s="1517">
        <v>12042.790999999999</v>
      </c>
      <c r="G297" s="1518">
        <v>-1.435447978794937</v>
      </c>
      <c r="H297" s="1519">
        <v>307.89999999999998</v>
      </c>
      <c r="I297" s="1519">
        <v>-0.54909560723515671</v>
      </c>
      <c r="J297" s="1519">
        <v>16.666666666666664</v>
      </c>
      <c r="K297" s="1519">
        <v>2.5454545454545454</v>
      </c>
      <c r="L297" s="1520">
        <v>0.57662763815347895</v>
      </c>
    </row>
    <row r="298" spans="1:12">
      <c r="G298" s="1570"/>
      <c r="H298" s="1570"/>
      <c r="I298" s="1570"/>
      <c r="J298" s="1570"/>
      <c r="K298" s="1570"/>
      <c r="L298" s="1570"/>
    </row>
    <row r="299" spans="1:12">
      <c r="G299" s="1570"/>
      <c r="H299" s="1570"/>
      <c r="I299" s="1570"/>
      <c r="J299" s="1570"/>
      <c r="K299" s="1570"/>
      <c r="L299" s="1570"/>
    </row>
    <row r="300" spans="1:12">
      <c r="G300" s="1570"/>
      <c r="H300" s="1570"/>
      <c r="I300" s="1570"/>
      <c r="J300" s="1570"/>
      <c r="K300" s="1570"/>
      <c r="L300" s="1570"/>
    </row>
    <row r="301" spans="1:12">
      <c r="G301" s="1570"/>
      <c r="H301" s="1570"/>
      <c r="I301" s="1570"/>
      <c r="J301" s="1570"/>
      <c r="K301" s="1570"/>
      <c r="L301" s="1570"/>
    </row>
    <row r="302" spans="1:12">
      <c r="G302" s="1570"/>
      <c r="H302" s="1570"/>
      <c r="I302" s="1570"/>
      <c r="J302" s="1570"/>
      <c r="K302" s="1570"/>
      <c r="L302" s="1570"/>
    </row>
    <row r="303" spans="1:12">
      <c r="G303" s="1570"/>
      <c r="H303" s="1570"/>
      <c r="I303" s="1570"/>
      <c r="J303" s="1570"/>
      <c r="K303" s="1570"/>
      <c r="L303" s="1570"/>
    </row>
    <row r="304" spans="1:12">
      <c r="G304" s="1570"/>
      <c r="H304" s="1570"/>
      <c r="I304" s="1570"/>
      <c r="J304" s="1570"/>
      <c r="K304" s="1570"/>
      <c r="L304" s="1570"/>
    </row>
    <row r="305" spans="7:12">
      <c r="G305" s="1570"/>
      <c r="H305" s="1570"/>
      <c r="I305" s="1570"/>
      <c r="J305" s="1570"/>
      <c r="K305" s="1570"/>
      <c r="L305" s="1570"/>
    </row>
    <row r="306" spans="7:12">
      <c r="G306" s="1570"/>
      <c r="H306" s="1570"/>
      <c r="I306" s="1570"/>
      <c r="J306" s="1570"/>
      <c r="K306" s="1570"/>
      <c r="L306" s="1570"/>
    </row>
    <row r="307" spans="7:12">
      <c r="G307" s="1570"/>
      <c r="H307" s="1570"/>
      <c r="I307" s="1570"/>
      <c r="J307" s="1570"/>
      <c r="K307" s="1570"/>
      <c r="L307" s="1570"/>
    </row>
    <row r="308" spans="7:12">
      <c r="G308" s="1570"/>
      <c r="H308" s="1570"/>
      <c r="I308" s="1570"/>
      <c r="J308" s="1570"/>
      <c r="K308" s="1570"/>
      <c r="L308" s="1570"/>
    </row>
    <row r="309" spans="7:12">
      <c r="G309" s="1570"/>
      <c r="H309" s="1570"/>
      <c r="I309" s="1570"/>
      <c r="J309" s="1570"/>
      <c r="K309" s="1570"/>
      <c r="L309" s="1570"/>
    </row>
    <row r="310" spans="7:12">
      <c r="G310" s="1570"/>
      <c r="H310" s="1570"/>
      <c r="I310" s="1570"/>
      <c r="J310" s="1570"/>
      <c r="K310" s="1570"/>
      <c r="L310" s="1570"/>
    </row>
    <row r="311" spans="7:12">
      <c r="G311" s="1570"/>
      <c r="H311" s="1570"/>
      <c r="I311" s="1570"/>
      <c r="J311" s="1570"/>
      <c r="K311" s="1570"/>
      <c r="L311" s="1570"/>
    </row>
    <row r="312" spans="7:12">
      <c r="G312" s="1570"/>
      <c r="H312" s="1570"/>
      <c r="I312" s="1570"/>
      <c r="J312" s="1570"/>
      <c r="K312" s="1570"/>
      <c r="L312" s="1570"/>
    </row>
    <row r="313" spans="7:12">
      <c r="G313" s="1570"/>
      <c r="H313" s="1570"/>
      <c r="I313" s="1570"/>
      <c r="J313" s="1570"/>
      <c r="K313" s="1570"/>
      <c r="L313" s="1570"/>
    </row>
    <row r="314" spans="7:12">
      <c r="G314" s="1570"/>
      <c r="H314" s="1570"/>
      <c r="I314" s="1570"/>
      <c r="J314" s="1570"/>
      <c r="K314" s="1570"/>
      <c r="L314" s="1570"/>
    </row>
    <row r="315" spans="7:12">
      <c r="G315" s="1570"/>
      <c r="H315" s="1570"/>
      <c r="I315" s="1570"/>
      <c r="J315" s="1570"/>
      <c r="K315" s="1570"/>
      <c r="L315" s="1570"/>
    </row>
    <row r="316" spans="7:12">
      <c r="G316" s="1570"/>
      <c r="H316" s="1570"/>
      <c r="I316" s="1570"/>
      <c r="J316" s="1570"/>
      <c r="K316" s="1570"/>
      <c r="L316" s="1570"/>
    </row>
    <row r="317" spans="7:12">
      <c r="G317" s="1570"/>
      <c r="H317" s="1570"/>
      <c r="I317" s="1570"/>
      <c r="J317" s="1570"/>
      <c r="K317" s="1570"/>
      <c r="L317" s="1570"/>
    </row>
    <row r="318" spans="7:12">
      <c r="G318" s="1570"/>
      <c r="H318" s="1570"/>
      <c r="I318" s="1570"/>
      <c r="J318" s="1570"/>
      <c r="K318" s="1570"/>
      <c r="L318" s="1570"/>
    </row>
    <row r="319" spans="7:12">
      <c r="G319" s="1570"/>
      <c r="H319" s="1570"/>
      <c r="I319" s="1570"/>
      <c r="J319" s="1570"/>
      <c r="K319" s="1570"/>
      <c r="L319" s="1570"/>
    </row>
    <row r="320" spans="7:12">
      <c r="G320" s="1570"/>
      <c r="H320" s="1570"/>
      <c r="I320" s="1570"/>
      <c r="J320" s="1570"/>
      <c r="K320" s="1570"/>
      <c r="L320" s="1570"/>
    </row>
    <row r="321" spans="7:12">
      <c r="G321" s="1570"/>
      <c r="H321" s="1570"/>
      <c r="I321" s="1570"/>
      <c r="J321" s="1570"/>
      <c r="K321" s="1570"/>
      <c r="L321" s="1570"/>
    </row>
    <row r="322" spans="7:12">
      <c r="G322" s="1570"/>
      <c r="H322" s="1570"/>
      <c r="I322" s="1570"/>
      <c r="J322" s="1570"/>
      <c r="K322" s="1570"/>
      <c r="L322" s="1570"/>
    </row>
    <row r="323" spans="7:12">
      <c r="G323" s="1570"/>
      <c r="H323" s="1570"/>
      <c r="I323" s="1570"/>
      <c r="J323" s="1570"/>
      <c r="K323" s="1570"/>
      <c r="L323" s="1570"/>
    </row>
    <row r="324" spans="7:12">
      <c r="G324" s="1570"/>
      <c r="H324" s="1570"/>
      <c r="I324" s="1570"/>
      <c r="J324" s="1570"/>
      <c r="K324" s="1570"/>
      <c r="L324" s="1570"/>
    </row>
    <row r="325" spans="7:12">
      <c r="G325" s="1570"/>
      <c r="H325" s="1570"/>
      <c r="I325" s="1570"/>
      <c r="J325" s="1570"/>
      <c r="K325" s="1570"/>
      <c r="L325" s="1570"/>
    </row>
    <row r="326" spans="7:12">
      <c r="G326" s="1570"/>
      <c r="H326" s="1570"/>
      <c r="I326" s="1570"/>
      <c r="J326" s="1570"/>
      <c r="K326" s="1570"/>
      <c r="L326" s="1570"/>
    </row>
    <row r="327" spans="7:12">
      <c r="G327" s="1570"/>
      <c r="H327" s="1570"/>
      <c r="I327" s="1570"/>
      <c r="J327" s="1570"/>
      <c r="K327" s="1570"/>
      <c r="L327" s="1570"/>
    </row>
    <row r="328" spans="7:12">
      <c r="G328" s="1570"/>
      <c r="H328" s="1570"/>
      <c r="I328" s="1570"/>
      <c r="J328" s="1570"/>
      <c r="K328" s="1570"/>
      <c r="L328" s="1570"/>
    </row>
    <row r="329" spans="7:12">
      <c r="G329" s="1570"/>
      <c r="H329" s="1570"/>
      <c r="I329" s="1570"/>
      <c r="J329" s="1570"/>
      <c r="K329" s="1570"/>
      <c r="L329" s="1570"/>
    </row>
    <row r="330" spans="7:12">
      <c r="G330" s="1570"/>
      <c r="H330" s="1570"/>
      <c r="I330" s="1570"/>
      <c r="J330" s="1570"/>
      <c r="K330" s="1570"/>
      <c r="L330" s="1570"/>
    </row>
    <row r="331" spans="7:12">
      <c r="G331" s="1570"/>
      <c r="H331" s="1570"/>
      <c r="I331" s="1570"/>
      <c r="J331" s="1570"/>
      <c r="K331" s="1570"/>
      <c r="L331" s="1570"/>
    </row>
    <row r="332" spans="7:12">
      <c r="G332" s="1570"/>
      <c r="H332" s="1570"/>
      <c r="I332" s="1570"/>
      <c r="J332" s="1570"/>
      <c r="K332" s="1570"/>
      <c r="L332" s="1570"/>
    </row>
    <row r="333" spans="7:12">
      <c r="G333" s="1570"/>
      <c r="H333" s="1570"/>
      <c r="I333" s="1570"/>
      <c r="J333" s="1570"/>
      <c r="K333" s="1570"/>
      <c r="L333" s="1570"/>
    </row>
    <row r="334" spans="7:12">
      <c r="G334" s="1570"/>
      <c r="H334" s="1570"/>
      <c r="I334" s="1570"/>
      <c r="J334" s="1570"/>
      <c r="K334" s="1570"/>
      <c r="L334" s="1570"/>
    </row>
    <row r="335" spans="7:12">
      <c r="G335" s="1570"/>
      <c r="H335" s="1570"/>
      <c r="I335" s="1570"/>
      <c r="J335" s="1570"/>
      <c r="K335" s="1570"/>
      <c r="L335" s="1570"/>
    </row>
    <row r="336" spans="7:12">
      <c r="G336" s="1570"/>
      <c r="H336" s="1570"/>
      <c r="I336" s="1570"/>
      <c r="J336" s="1570"/>
      <c r="K336" s="1570"/>
      <c r="L336" s="1570"/>
    </row>
    <row r="337" spans="7:12">
      <c r="G337" s="1570"/>
      <c r="H337" s="1570"/>
      <c r="I337" s="1570"/>
      <c r="J337" s="1570"/>
      <c r="K337" s="1570"/>
      <c r="L337" s="1570"/>
    </row>
    <row r="338" spans="7:12">
      <c r="G338" s="1570"/>
      <c r="H338" s="1570"/>
      <c r="I338" s="1570"/>
      <c r="J338" s="1570"/>
      <c r="K338" s="1570"/>
      <c r="L338" s="1570"/>
    </row>
    <row r="339" spans="7:12">
      <c r="G339" s="1570"/>
      <c r="H339" s="1570"/>
      <c r="I339" s="1570"/>
      <c r="J339" s="1570"/>
      <c r="K339" s="1570"/>
      <c r="L339" s="1570"/>
    </row>
    <row r="340" spans="7:12">
      <c r="G340" s="1570"/>
      <c r="H340" s="1570"/>
      <c r="I340" s="1570"/>
      <c r="J340" s="1570"/>
      <c r="K340" s="1570"/>
      <c r="L340" s="1570"/>
    </row>
    <row r="341" spans="7:12">
      <c r="G341" s="1570"/>
      <c r="H341" s="1570"/>
      <c r="I341" s="1570"/>
      <c r="J341" s="1570"/>
      <c r="K341" s="1570"/>
      <c r="L341" s="1570"/>
    </row>
    <row r="342" spans="7:12">
      <c r="G342" s="1570"/>
      <c r="H342" s="1570"/>
      <c r="I342" s="1570"/>
      <c r="J342" s="1570"/>
      <c r="K342" s="1570"/>
      <c r="L342" s="1570"/>
    </row>
    <row r="343" spans="7:12">
      <c r="G343" s="1570"/>
      <c r="H343" s="1570"/>
      <c r="I343" s="1570"/>
      <c r="J343" s="1570"/>
      <c r="K343" s="1570"/>
      <c r="L343" s="1570"/>
    </row>
    <row r="344" spans="7:12">
      <c r="G344" s="1570"/>
      <c r="H344" s="1570"/>
      <c r="I344" s="1570"/>
      <c r="J344" s="1570"/>
      <c r="K344" s="1570"/>
      <c r="L344" s="1570"/>
    </row>
    <row r="345" spans="7:12">
      <c r="G345" s="1570"/>
      <c r="H345" s="1570"/>
      <c r="I345" s="1570"/>
      <c r="J345" s="1570"/>
      <c r="K345" s="1570"/>
      <c r="L345" s="1570"/>
    </row>
    <row r="346" spans="7:12">
      <c r="G346" s="1570"/>
      <c r="H346" s="1570"/>
      <c r="I346" s="1570"/>
      <c r="J346" s="1570"/>
      <c r="K346" s="1570"/>
      <c r="L346" s="1570"/>
    </row>
    <row r="347" spans="7:12">
      <c r="G347" s="1570"/>
      <c r="H347" s="1570"/>
      <c r="I347" s="1570"/>
      <c r="J347" s="1570"/>
      <c r="K347" s="1570"/>
      <c r="L347" s="1570"/>
    </row>
    <row r="348" spans="7:12">
      <c r="G348" s="1570"/>
      <c r="H348" s="1570"/>
      <c r="I348" s="1570"/>
      <c r="J348" s="1570"/>
      <c r="K348" s="1570"/>
      <c r="L348" s="1570"/>
    </row>
    <row r="349" spans="7:12">
      <c r="G349" s="1570"/>
      <c r="H349" s="1570"/>
      <c r="I349" s="1570"/>
      <c r="J349" s="1570"/>
      <c r="K349" s="1570"/>
      <c r="L349" s="1570"/>
    </row>
    <row r="350" spans="7:12">
      <c r="G350" s="1570"/>
      <c r="H350" s="1570"/>
      <c r="I350" s="1570"/>
      <c r="J350" s="1570"/>
      <c r="K350" s="1570"/>
      <c r="L350" s="1570"/>
    </row>
    <row r="351" spans="7:12">
      <c r="G351" s="1570"/>
      <c r="H351" s="1570"/>
      <c r="I351" s="1570"/>
      <c r="J351" s="1570"/>
      <c r="K351" s="1570"/>
      <c r="L351" s="1570"/>
    </row>
    <row r="352" spans="7:12">
      <c r="G352" s="1570"/>
      <c r="H352" s="1570"/>
      <c r="I352" s="1570"/>
      <c r="J352" s="1570"/>
      <c r="K352" s="1570"/>
      <c r="L352" s="1570"/>
    </row>
    <row r="353" spans="7:12">
      <c r="G353" s="1570"/>
      <c r="H353" s="1570"/>
      <c r="I353" s="1570"/>
      <c r="J353" s="1570"/>
      <c r="K353" s="1570"/>
      <c r="L353" s="1570"/>
    </row>
    <row r="354" spans="7:12">
      <c r="G354" s="1570"/>
      <c r="H354" s="1570"/>
      <c r="I354" s="1570"/>
      <c r="J354" s="1570"/>
      <c r="K354" s="1570"/>
      <c r="L354" s="1570"/>
    </row>
    <row r="355" spans="7:12">
      <c r="G355" s="1570"/>
      <c r="H355" s="1570"/>
      <c r="I355" s="1570"/>
      <c r="J355" s="1570"/>
      <c r="K355" s="1570"/>
      <c r="L355" s="1570"/>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19" customWidth="1"/>
    <col min="2" max="2" width="11.28515625" style="1119" bestFit="1" customWidth="1"/>
    <col min="3" max="3" width="11.42578125" style="1119" customWidth="1"/>
    <col min="4" max="4" width="13.42578125" style="1119" customWidth="1"/>
    <col min="5" max="5" width="11.28515625" style="1119" bestFit="1" customWidth="1"/>
    <col min="6" max="6" width="11.42578125" style="1119" customWidth="1"/>
    <col min="7" max="7" width="12.140625" style="1119" customWidth="1"/>
    <col min="8" max="8" width="10.85546875" style="1119" bestFit="1" customWidth="1"/>
    <col min="9" max="9" width="13.28515625" style="1119" customWidth="1"/>
    <col min="10" max="16384" width="9.140625" style="1119"/>
  </cols>
  <sheetData>
    <row r="1" spans="1:18" ht="40.5" customHeight="1" thickBot="1">
      <c r="A1" s="1621" t="s">
        <v>408</v>
      </c>
      <c r="B1" s="1621"/>
      <c r="C1" s="1621"/>
      <c r="D1" s="1621"/>
      <c r="E1" s="1621"/>
      <c r="F1" s="1621"/>
      <c r="G1" s="1621"/>
      <c r="H1" s="1621"/>
    </row>
    <row r="2" spans="1:18" ht="45">
      <c r="A2" s="1267" t="s">
        <v>99</v>
      </c>
      <c r="B2" s="1248" t="s">
        <v>5</v>
      </c>
      <c r="C2" s="1304"/>
      <c r="D2" s="1305" t="s">
        <v>100</v>
      </c>
      <c r="E2" s="1622" t="s">
        <v>101</v>
      </c>
      <c r="F2" s="1623"/>
      <c r="G2" s="1624"/>
      <c r="H2" s="1268" t="s">
        <v>102</v>
      </c>
    </row>
    <row r="3" spans="1:18" ht="48" thickBot="1">
      <c r="A3" s="1250"/>
      <c r="B3" s="1407" t="s">
        <v>520</v>
      </c>
      <c r="C3" s="1408" t="s">
        <v>517</v>
      </c>
      <c r="D3" s="1409" t="s">
        <v>50</v>
      </c>
      <c r="E3" s="1407" t="s">
        <v>520</v>
      </c>
      <c r="F3" s="1407" t="s">
        <v>517</v>
      </c>
      <c r="G3" s="909" t="s">
        <v>103</v>
      </c>
      <c r="H3" s="1410" t="s">
        <v>104</v>
      </c>
    </row>
    <row r="4" spans="1:18" ht="16.5" thickBot="1">
      <c r="A4" s="1269" t="s">
        <v>4</v>
      </c>
      <c r="B4" s="1411"/>
      <c r="C4" s="1411"/>
      <c r="D4" s="1412"/>
      <c r="E4" s="1413"/>
      <c r="F4" s="1413"/>
      <c r="G4" s="1414"/>
      <c r="H4" s="1415"/>
    </row>
    <row r="5" spans="1:18">
      <c r="A5" s="1270" t="s">
        <v>251</v>
      </c>
      <c r="B5" s="1406">
        <v>21194.876405307819</v>
      </c>
      <c r="C5" s="1416">
        <v>21389.846703754502</v>
      </c>
      <c r="D5" s="1417">
        <v>-0.91150862905651187</v>
      </c>
      <c r="E5" s="1418">
        <v>100</v>
      </c>
      <c r="F5" s="1419">
        <v>100</v>
      </c>
      <c r="G5" s="1420" t="s">
        <v>73</v>
      </c>
      <c r="H5" s="1421">
        <v>-28.780216012343558</v>
      </c>
    </row>
    <row r="6" spans="1:18">
      <c r="A6" s="1256" t="s">
        <v>105</v>
      </c>
      <c r="B6" s="1403">
        <v>18872.132000000001</v>
      </c>
      <c r="C6" s="1422">
        <v>18428.04</v>
      </c>
      <c r="D6" s="1423">
        <v>2.4098710443432969</v>
      </c>
      <c r="E6" s="1424">
        <v>6.6598463420994571</v>
      </c>
      <c r="F6" s="1425">
        <v>10.029144522544147</v>
      </c>
      <c r="G6" s="1426">
        <v>-33.595070575271578</v>
      </c>
      <c r="H6" s="1427">
        <v>-52.706552706552699</v>
      </c>
    </row>
    <row r="7" spans="1:18">
      <c r="A7" s="1256" t="s">
        <v>106</v>
      </c>
      <c r="B7" s="1403">
        <v>24405.460999999999</v>
      </c>
      <c r="C7" s="1422">
        <v>25170.108</v>
      </c>
      <c r="D7" s="1423">
        <v>-3.0379170403241846</v>
      </c>
      <c r="E7" s="1424">
        <v>8.9887865840203816</v>
      </c>
      <c r="F7" s="1425">
        <v>8.083319046802675</v>
      </c>
      <c r="G7" s="1426">
        <v>11.201680052154575</v>
      </c>
      <c r="H7" s="1427">
        <v>-20.802403676210666</v>
      </c>
    </row>
    <row r="8" spans="1:18" ht="16.5" thickBot="1">
      <c r="A8" s="1258" t="s">
        <v>107</v>
      </c>
      <c r="B8" s="1404">
        <v>21036.133999999998</v>
      </c>
      <c r="C8" s="1428">
        <v>21379.434000000001</v>
      </c>
      <c r="D8" s="1429">
        <v>-1.6057487770724095</v>
      </c>
      <c r="E8" s="1430">
        <v>84.351367073880169</v>
      </c>
      <c r="F8" s="1431">
        <v>81.887536430653185</v>
      </c>
      <c r="G8" s="1432">
        <v>3.0087981036204332</v>
      </c>
      <c r="H8" s="1433">
        <v>-26.63735650232038</v>
      </c>
    </row>
    <row r="9" spans="1:18">
      <c r="A9" s="1271" t="s">
        <v>252</v>
      </c>
      <c r="B9" s="1405">
        <v>17501.704031341047</v>
      </c>
      <c r="C9" s="1434">
        <v>18023.792447805266</v>
      </c>
      <c r="D9" s="1417">
        <v>-2.8966623865433681</v>
      </c>
      <c r="E9" s="1435">
        <v>100</v>
      </c>
      <c r="F9" s="1436">
        <v>100</v>
      </c>
      <c r="G9" s="1437" t="s">
        <v>73</v>
      </c>
      <c r="H9" s="1438">
        <v>9.7972781132289732</v>
      </c>
    </row>
    <row r="10" spans="1:18">
      <c r="A10" s="1256" t="s">
        <v>105</v>
      </c>
      <c r="B10" s="1403">
        <v>17089.565999999999</v>
      </c>
      <c r="C10" s="1422">
        <v>17095.039000000001</v>
      </c>
      <c r="D10" s="1423">
        <v>-3.2015136087152396E-2</v>
      </c>
      <c r="E10" s="1424">
        <v>6.6991914768907188</v>
      </c>
      <c r="F10" s="1425">
        <v>6.8179667240824511</v>
      </c>
      <c r="G10" s="1426">
        <v>-1.7420919168202134</v>
      </c>
      <c r="H10" s="1427">
        <v>7.8845086063298053</v>
      </c>
    </row>
    <row r="11" spans="1:18">
      <c r="A11" s="1256" t="s">
        <v>106</v>
      </c>
      <c r="B11" s="1403" t="s">
        <v>200</v>
      </c>
      <c r="C11" s="1422" t="s">
        <v>200</v>
      </c>
      <c r="D11" s="1423" t="s">
        <v>73</v>
      </c>
      <c r="E11" s="1424">
        <v>0.41201923905735516</v>
      </c>
      <c r="F11" s="1425">
        <v>3.2178077265242001E-2</v>
      </c>
      <c r="G11" s="1426" t="s">
        <v>73</v>
      </c>
      <c r="H11" s="1427" t="s">
        <v>73</v>
      </c>
    </row>
    <row r="12" spans="1:18" ht="16.5" thickBot="1">
      <c r="A12" s="1272" t="s">
        <v>107</v>
      </c>
      <c r="B12" s="1403">
        <v>17471.235000000001</v>
      </c>
      <c r="C12" s="1422">
        <v>18087.260999999999</v>
      </c>
      <c r="D12" s="1429">
        <v>-3.4058556461367928</v>
      </c>
      <c r="E12" s="1424">
        <v>92.888789284051924</v>
      </c>
      <c r="F12" s="1425">
        <v>93.149855198652304</v>
      </c>
      <c r="G12" s="1426">
        <v>-0.2802644341675336</v>
      </c>
      <c r="H12" s="1427">
        <v>9.489555392993589</v>
      </c>
      <c r="P12" s="1003"/>
      <c r="Q12" s="1003"/>
      <c r="R12" s="1003"/>
    </row>
    <row r="13" spans="1:18" ht="16.5" thickBot="1">
      <c r="A13" s="1269" t="s">
        <v>108</v>
      </c>
      <c r="B13" s="1439"/>
      <c r="C13" s="1439"/>
      <c r="D13" s="1440"/>
      <c r="E13" s="1441"/>
      <c r="F13" s="1441"/>
      <c r="G13" s="1442"/>
      <c r="H13" s="1443"/>
      <c r="P13" s="1003"/>
      <c r="Q13" s="1003"/>
      <c r="R13" s="1003"/>
    </row>
    <row r="14" spans="1:18">
      <c r="A14" s="1270" t="s">
        <v>251</v>
      </c>
      <c r="B14" s="1406">
        <v>20628.440533228091</v>
      </c>
      <c r="C14" s="1416">
        <v>20299.208066504056</v>
      </c>
      <c r="D14" s="1417">
        <v>1.6218980841292303</v>
      </c>
      <c r="E14" s="1418">
        <v>100</v>
      </c>
      <c r="F14" s="1419">
        <v>100</v>
      </c>
      <c r="G14" s="1420" t="s">
        <v>73</v>
      </c>
      <c r="H14" s="1421">
        <v>-2.2499875553785702</v>
      </c>
      <c r="P14" s="1003"/>
      <c r="Q14" s="1003"/>
      <c r="R14" s="1003"/>
    </row>
    <row r="15" spans="1:18">
      <c r="A15" s="1256" t="s">
        <v>105</v>
      </c>
      <c r="B15" s="1403">
        <v>18572.787</v>
      </c>
      <c r="C15" s="1422">
        <v>18360.951000000001</v>
      </c>
      <c r="D15" s="1423">
        <v>1.1537310894190573</v>
      </c>
      <c r="E15" s="1424">
        <v>7.6844731883688953</v>
      </c>
      <c r="F15" s="1425">
        <v>11.459007416994375</v>
      </c>
      <c r="G15" s="1426">
        <v>-32.939451832692122</v>
      </c>
      <c r="H15" s="1427">
        <v>-34.448305821025194</v>
      </c>
    </row>
    <row r="16" spans="1:18">
      <c r="A16" s="1256" t="s">
        <v>106</v>
      </c>
      <c r="B16" s="1403" t="s">
        <v>73</v>
      </c>
      <c r="C16" s="1422" t="s">
        <v>73</v>
      </c>
      <c r="D16" s="1423" t="s">
        <v>73</v>
      </c>
      <c r="E16" s="1424">
        <v>0</v>
      </c>
      <c r="F16" s="1425">
        <v>0</v>
      </c>
      <c r="G16" s="1426" t="s">
        <v>73</v>
      </c>
      <c r="H16" s="1427" t="s">
        <v>73</v>
      </c>
    </row>
    <row r="17" spans="1:13" ht="16.5" thickBot="1">
      <c r="A17" s="1258" t="s">
        <v>107</v>
      </c>
      <c r="B17" s="1404">
        <v>20799.556</v>
      </c>
      <c r="C17" s="1428">
        <v>20550.058000000001</v>
      </c>
      <c r="D17" s="1429">
        <v>1.2140987631275766</v>
      </c>
      <c r="E17" s="1430">
        <v>92.315526811631102</v>
      </c>
      <c r="F17" s="1431">
        <v>88.540992583005618</v>
      </c>
      <c r="G17" s="1432">
        <v>4.2630358193544362</v>
      </c>
      <c r="H17" s="1433">
        <v>1.9171304885590581</v>
      </c>
    </row>
    <row r="18" spans="1:13">
      <c r="A18" s="1271" t="s">
        <v>252</v>
      </c>
      <c r="B18" s="1405">
        <v>15992.480702944207</v>
      </c>
      <c r="C18" s="1434">
        <v>16608.76397116053</v>
      </c>
      <c r="D18" s="1444">
        <v>-3.7105908018588094</v>
      </c>
      <c r="E18" s="1435">
        <v>100</v>
      </c>
      <c r="F18" s="1436">
        <v>100</v>
      </c>
      <c r="G18" s="1437" t="s">
        <v>73</v>
      </c>
      <c r="H18" s="1438">
        <v>1.1003011350474898</v>
      </c>
    </row>
    <row r="19" spans="1:13">
      <c r="A19" s="1256" t="s">
        <v>105</v>
      </c>
      <c r="B19" s="1403" t="s">
        <v>200</v>
      </c>
      <c r="C19" s="1422" t="s">
        <v>200</v>
      </c>
      <c r="D19" s="1423" t="s">
        <v>73</v>
      </c>
      <c r="E19" s="1424">
        <v>2.2339328674533165</v>
      </c>
      <c r="F19" s="1425">
        <v>1.9110493398193189</v>
      </c>
      <c r="G19" s="1426" t="s">
        <v>73</v>
      </c>
      <c r="H19" s="1427" t="s">
        <v>73</v>
      </c>
    </row>
    <row r="20" spans="1:13">
      <c r="A20" s="1256" t="s">
        <v>106</v>
      </c>
      <c r="B20" s="1403" t="s">
        <v>73</v>
      </c>
      <c r="C20" s="1422" t="s">
        <v>73</v>
      </c>
      <c r="D20" s="1423" t="s">
        <v>73</v>
      </c>
      <c r="E20" s="1424">
        <v>0</v>
      </c>
      <c r="F20" s="1425">
        <v>0</v>
      </c>
      <c r="G20" s="1426" t="s">
        <v>73</v>
      </c>
      <c r="H20" s="1427" t="s">
        <v>73</v>
      </c>
    </row>
    <row r="21" spans="1:13" ht="16.5" thickBot="1">
      <c r="A21" s="1272" t="s">
        <v>107</v>
      </c>
      <c r="B21" s="1403">
        <v>15980.884</v>
      </c>
      <c r="C21" s="1422">
        <v>16610.883000000002</v>
      </c>
      <c r="D21" s="1429">
        <v>-3.7926882032701186</v>
      </c>
      <c r="E21" s="1424">
        <v>97.766067132546681</v>
      </c>
      <c r="F21" s="1425">
        <v>98.088950660180672</v>
      </c>
      <c r="G21" s="1426">
        <v>-0.32917420918548546</v>
      </c>
      <c r="H21" s="1427">
        <v>0.76750501830204942</v>
      </c>
    </row>
    <row r="22" spans="1:13" ht="16.5" thickBot="1">
      <c r="A22" s="1269" t="s">
        <v>109</v>
      </c>
      <c r="B22" s="1439"/>
      <c r="C22" s="1439"/>
      <c r="D22" s="1440"/>
      <c r="E22" s="1441"/>
      <c r="F22" s="1441"/>
      <c r="G22" s="1442"/>
      <c r="H22" s="1443"/>
    </row>
    <row r="23" spans="1:13">
      <c r="A23" s="1270" t="s">
        <v>251</v>
      </c>
      <c r="B23" s="1406">
        <v>22489.05643024862</v>
      </c>
      <c r="C23" s="1445">
        <v>22252.150539515973</v>
      </c>
      <c r="D23" s="1417">
        <v>1.0646426749268265</v>
      </c>
      <c r="E23" s="1418">
        <v>100</v>
      </c>
      <c r="F23" s="1419">
        <v>100</v>
      </c>
      <c r="G23" s="1420" t="s">
        <v>73</v>
      </c>
      <c r="H23" s="1421">
        <v>-57.263724011280914</v>
      </c>
    </row>
    <row r="24" spans="1:13">
      <c r="A24" s="1256" t="s">
        <v>105</v>
      </c>
      <c r="B24" s="1403">
        <v>19121.558000000001</v>
      </c>
      <c r="C24" s="1422">
        <v>18460.774000000001</v>
      </c>
      <c r="D24" s="1423">
        <v>3.5793948834431299</v>
      </c>
      <c r="E24" s="1424">
        <v>13.896562308164517</v>
      </c>
      <c r="F24" s="1425">
        <v>15.471896110710304</v>
      </c>
      <c r="G24" s="1426">
        <v>-10.181905251129974</v>
      </c>
      <c r="H24" s="1427">
        <v>-61.615091140313694</v>
      </c>
    </row>
    <row r="25" spans="1:13">
      <c r="A25" s="1256" t="s">
        <v>106</v>
      </c>
      <c r="B25" s="1403">
        <v>24405.460999999999</v>
      </c>
      <c r="C25" s="1422">
        <v>25170.108</v>
      </c>
      <c r="D25" s="1423">
        <v>-3.0379170403241846</v>
      </c>
      <c r="E25" s="1424">
        <v>34.384591774094545</v>
      </c>
      <c r="F25" s="1425">
        <v>18.554469731750508</v>
      </c>
      <c r="G25" s="1426">
        <v>85.317027493679575</v>
      </c>
      <c r="H25" s="1427">
        <v>-20.802403676210666</v>
      </c>
    </row>
    <row r="26" spans="1:13" ht="16.5" thickBot="1">
      <c r="A26" s="1258" t="s">
        <v>107</v>
      </c>
      <c r="B26" s="1404">
        <v>22119.788</v>
      </c>
      <c r="C26" s="1428">
        <v>22320.642</v>
      </c>
      <c r="D26" s="1429">
        <v>-0.89985762954309001</v>
      </c>
      <c r="E26" s="1430">
        <v>51.71884591774095</v>
      </c>
      <c r="F26" s="1431">
        <v>65.973634157539195</v>
      </c>
      <c r="G26" s="1432">
        <v>-21.606795535560575</v>
      </c>
      <c r="H26" s="1433">
        <v>-66.497663783676302</v>
      </c>
      <c r="K26" s="1003"/>
      <c r="L26" s="1003"/>
      <c r="M26" s="1003"/>
    </row>
    <row r="27" spans="1:13">
      <c r="A27" s="1271" t="s">
        <v>252</v>
      </c>
      <c r="B27" s="1405">
        <v>16311.906364148646</v>
      </c>
      <c r="C27" s="1434">
        <v>17432.620687151873</v>
      </c>
      <c r="D27" s="1444">
        <v>-6.4288344427135495</v>
      </c>
      <c r="E27" s="1435">
        <v>100</v>
      </c>
      <c r="F27" s="1436">
        <v>100</v>
      </c>
      <c r="G27" s="1437" t="s">
        <v>73</v>
      </c>
      <c r="H27" s="1438">
        <v>21.908652060898621</v>
      </c>
      <c r="J27" s="1620"/>
      <c r="K27" s="1620"/>
      <c r="L27" s="1620"/>
      <c r="M27" s="1620"/>
    </row>
    <row r="28" spans="1:13">
      <c r="A28" s="1256" t="s">
        <v>105</v>
      </c>
      <c r="B28" s="1403" t="s">
        <v>200</v>
      </c>
      <c r="C28" s="1422" t="s">
        <v>200</v>
      </c>
      <c r="D28" s="1423" t="s">
        <v>73</v>
      </c>
      <c r="E28" s="1424">
        <v>1.4620773682607371</v>
      </c>
      <c r="F28" s="1425">
        <v>2.7292981804678798</v>
      </c>
      <c r="G28" s="1426" t="s">
        <v>73</v>
      </c>
      <c r="H28" s="1427" t="s">
        <v>73</v>
      </c>
    </row>
    <row r="29" spans="1:13">
      <c r="A29" s="1256" t="s">
        <v>106</v>
      </c>
      <c r="B29" s="1403" t="s">
        <v>200</v>
      </c>
      <c r="C29" s="1422" t="s">
        <v>200</v>
      </c>
      <c r="D29" s="1423" t="s">
        <v>73</v>
      </c>
      <c r="E29" s="1424">
        <v>1.8199817240328968</v>
      </c>
      <c r="F29" s="1425">
        <v>0.1578165614556257</v>
      </c>
      <c r="G29" s="1426" t="s">
        <v>73</v>
      </c>
      <c r="H29" s="1427" t="s">
        <v>73</v>
      </c>
    </row>
    <row r="30" spans="1:13" ht="16.5" thickBot="1">
      <c r="A30" s="1272" t="s">
        <v>107</v>
      </c>
      <c r="B30" s="1403">
        <v>16024.574000000001</v>
      </c>
      <c r="C30" s="1422">
        <v>17423.921999999999</v>
      </c>
      <c r="D30" s="1429">
        <v>-8.0311883857147564</v>
      </c>
      <c r="E30" s="1424">
        <v>96.717940907706378</v>
      </c>
      <c r="F30" s="1425">
        <v>97.112885258076503</v>
      </c>
      <c r="G30" s="1426">
        <v>-0.40668583712713718</v>
      </c>
      <c r="H30" s="1427">
        <v>21.412866838734352</v>
      </c>
    </row>
    <row r="31" spans="1:13" ht="16.5" thickBot="1">
      <c r="A31" s="1269" t="s">
        <v>110</v>
      </c>
      <c r="B31" s="1439"/>
      <c r="C31" s="1439"/>
      <c r="D31" s="1440"/>
      <c r="E31" s="1441"/>
      <c r="F31" s="1441"/>
      <c r="G31" s="1442"/>
      <c r="H31" s="1443"/>
    </row>
    <row r="32" spans="1:13">
      <c r="A32" s="1270" t="s">
        <v>251</v>
      </c>
      <c r="B32" s="1406">
        <v>20860.650000000001</v>
      </c>
      <c r="C32" s="1416">
        <v>21163.955000000002</v>
      </c>
      <c r="D32" s="1417">
        <v>-1.4331206052932934</v>
      </c>
      <c r="E32" s="1418">
        <v>100</v>
      </c>
      <c r="F32" s="1419">
        <v>100</v>
      </c>
      <c r="G32" s="1420" t="s">
        <v>73</v>
      </c>
      <c r="H32" s="1421">
        <v>-11.492298974913719</v>
      </c>
    </row>
    <row r="33" spans="1:8">
      <c r="A33" s="1256" t="s">
        <v>105</v>
      </c>
      <c r="B33" s="1403" t="s">
        <v>73</v>
      </c>
      <c r="C33" s="1422" t="s">
        <v>73</v>
      </c>
      <c r="D33" s="1423" t="s">
        <v>73</v>
      </c>
      <c r="E33" s="1424">
        <v>0</v>
      </c>
      <c r="F33" s="1425">
        <v>0</v>
      </c>
      <c r="G33" s="1426" t="s">
        <v>73</v>
      </c>
      <c r="H33" s="1427" t="s">
        <v>73</v>
      </c>
    </row>
    <row r="34" spans="1:8">
      <c r="A34" s="1256" t="s">
        <v>106</v>
      </c>
      <c r="B34" s="1403" t="s">
        <v>73</v>
      </c>
      <c r="C34" s="1422" t="s">
        <v>73</v>
      </c>
      <c r="D34" s="1423" t="s">
        <v>73</v>
      </c>
      <c r="E34" s="1424">
        <v>0</v>
      </c>
      <c r="F34" s="1425">
        <v>0</v>
      </c>
      <c r="G34" s="1426" t="s">
        <v>73</v>
      </c>
      <c r="H34" s="1427" t="s">
        <v>73</v>
      </c>
    </row>
    <row r="35" spans="1:8" ht="16.5" thickBot="1">
      <c r="A35" s="1258" t="s">
        <v>107</v>
      </c>
      <c r="B35" s="1404">
        <v>20860.650000000001</v>
      </c>
      <c r="C35" s="1428">
        <v>21163.955000000002</v>
      </c>
      <c r="D35" s="1429">
        <v>-1.4331206052932934</v>
      </c>
      <c r="E35" s="1430">
        <v>100</v>
      </c>
      <c r="F35" s="1431">
        <v>100</v>
      </c>
      <c r="G35" s="1432">
        <v>0</v>
      </c>
      <c r="H35" s="1433">
        <v>-11.492298974913719</v>
      </c>
    </row>
    <row r="36" spans="1:8">
      <c r="A36" s="1271" t="s">
        <v>252</v>
      </c>
      <c r="B36" s="1405">
        <v>19032.593980960715</v>
      </c>
      <c r="C36" s="1434">
        <v>19266.293108991169</v>
      </c>
      <c r="D36" s="1444">
        <v>-1.2129947712743523</v>
      </c>
      <c r="E36" s="1435">
        <v>100</v>
      </c>
      <c r="F36" s="1436">
        <v>100</v>
      </c>
      <c r="G36" s="1437" t="s">
        <v>73</v>
      </c>
      <c r="H36" s="1438">
        <v>10.592553749344528</v>
      </c>
    </row>
    <row r="37" spans="1:8">
      <c r="A37" s="1256" t="s">
        <v>105</v>
      </c>
      <c r="B37" s="1403" t="s">
        <v>200</v>
      </c>
      <c r="C37" s="1422" t="s">
        <v>200</v>
      </c>
      <c r="D37" s="1423">
        <v>-4.3668122270742356E-2</v>
      </c>
      <c r="E37" s="1424">
        <v>12.050917314075207</v>
      </c>
      <c r="F37" s="1425">
        <v>12.012423863498851</v>
      </c>
      <c r="G37" s="1426" t="s">
        <v>73</v>
      </c>
      <c r="H37" s="1427" t="s">
        <v>73</v>
      </c>
    </row>
    <row r="38" spans="1:8">
      <c r="A38" s="1256" t="s">
        <v>106</v>
      </c>
      <c r="B38" s="1403" t="s">
        <v>73</v>
      </c>
      <c r="C38" s="1422" t="s">
        <v>73</v>
      </c>
      <c r="D38" s="1423" t="s">
        <v>73</v>
      </c>
      <c r="E38" s="1424">
        <v>0</v>
      </c>
      <c r="F38" s="1425">
        <v>0</v>
      </c>
      <c r="G38" s="1426" t="s">
        <v>73</v>
      </c>
      <c r="H38" s="1427" t="s">
        <v>73</v>
      </c>
    </row>
    <row r="39" spans="1:8" ht="16.5" thickBot="1">
      <c r="A39" s="1258" t="s">
        <v>107</v>
      </c>
      <c r="B39" s="1404">
        <v>19288.151999999998</v>
      </c>
      <c r="C39" s="1428">
        <v>19551.805</v>
      </c>
      <c r="D39" s="1429">
        <v>-1.3484841936588567</v>
      </c>
      <c r="E39" s="1430">
        <v>87.949082685924779</v>
      </c>
      <c r="F39" s="1431">
        <v>87.987576136501147</v>
      </c>
      <c r="G39" s="1432">
        <v>-4.3748733931084298E-2</v>
      </c>
      <c r="H39" s="1433">
        <v>10.54417090725714</v>
      </c>
    </row>
    <row r="40" spans="1:8" ht="14.25" customHeight="1">
      <c r="A40" s="1259" t="s">
        <v>253</v>
      </c>
      <c r="B40" s="1245"/>
      <c r="C40" s="1259"/>
      <c r="D40" s="1245"/>
      <c r="E40" s="1259"/>
      <c r="F40" s="1259"/>
      <c r="G40" s="1259"/>
      <c r="H40" s="1259"/>
    </row>
    <row r="41" spans="1:8" ht="5.25" customHeight="1">
      <c r="A41" s="1625"/>
      <c r="B41" s="1625"/>
      <c r="C41" s="1625"/>
      <c r="D41" s="1625"/>
      <c r="E41" s="1259"/>
      <c r="F41" s="1259"/>
      <c r="G41" s="1259"/>
      <c r="H41" s="1259"/>
    </row>
    <row r="42" spans="1:8">
      <c r="A42" s="1273" t="s">
        <v>41</v>
      </c>
      <c r="B42" s="1259"/>
      <c r="C42" s="1259"/>
      <c r="D42" s="1259"/>
      <c r="E42" s="1259"/>
      <c r="F42" s="1259"/>
      <c r="G42" s="1259"/>
      <c r="H42" s="1259"/>
    </row>
    <row r="43" spans="1:8">
      <c r="A43" s="1274" t="s">
        <v>70</v>
      </c>
      <c r="B43" s="1626" t="s">
        <v>42</v>
      </c>
      <c r="C43" s="1627"/>
      <c r="D43" s="1627"/>
      <c r="E43" s="1627"/>
      <c r="F43" s="1627"/>
      <c r="G43" s="1627"/>
      <c r="H43" s="1628"/>
    </row>
    <row r="44" spans="1:8">
      <c r="A44" s="1274" t="s">
        <v>43</v>
      </c>
      <c r="B44" s="1626" t="s">
        <v>44</v>
      </c>
      <c r="C44" s="1627"/>
      <c r="D44" s="1627"/>
      <c r="E44" s="1627"/>
      <c r="F44" s="1627"/>
      <c r="G44" s="1627"/>
      <c r="H44" s="1628"/>
    </row>
    <row r="45" spans="1:8">
      <c r="A45" s="1274" t="s">
        <v>45</v>
      </c>
      <c r="B45" s="1626" t="s">
        <v>46</v>
      </c>
      <c r="C45" s="1627"/>
      <c r="D45" s="1627"/>
      <c r="E45" s="1627"/>
      <c r="F45" s="1627"/>
      <c r="G45" s="1627"/>
      <c r="H45" s="1628"/>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6" t="s">
        <v>519</v>
      </c>
      <c r="B2" s="1127"/>
      <c r="C2" s="1127"/>
      <c r="D2" s="1127"/>
      <c r="E2" s="1127"/>
      <c r="F2" s="1128"/>
      <c r="G2" s="1128"/>
      <c r="H2" s="1128"/>
      <c r="I2" s="1129"/>
    </row>
    <row r="3" spans="1:9" ht="18" customHeight="1">
      <c r="A3"/>
      <c r="B3"/>
      <c r="C3"/>
      <c r="D3"/>
      <c r="E3"/>
      <c r="G3"/>
      <c r="H3"/>
    </row>
    <row r="4" spans="1:9" ht="18" customHeight="1" thickBot="1">
      <c r="A4"/>
      <c r="B4"/>
      <c r="C4"/>
      <c r="D4"/>
      <c r="E4"/>
      <c r="F4"/>
      <c r="G4"/>
      <c r="H4"/>
    </row>
    <row r="5" spans="1:9" s="783" customFormat="1" ht="18" customHeight="1">
      <c r="A5" s="1629" t="s">
        <v>111</v>
      </c>
      <c r="B5" s="1375" t="s">
        <v>434</v>
      </c>
      <c r="C5" s="1376"/>
      <c r="D5" s="1376"/>
      <c r="E5" s="1377" t="s">
        <v>255</v>
      </c>
      <c r="F5" s="1378"/>
      <c r="G5" s="1379"/>
      <c r="H5" s="782"/>
    </row>
    <row r="6" spans="1:9" s="783" customFormat="1" ht="30" customHeight="1" thickBot="1">
      <c r="A6" s="1630"/>
      <c r="B6" s="1380" t="s">
        <v>112</v>
      </c>
      <c r="C6" s="1381" t="s">
        <v>113</v>
      </c>
      <c r="D6" s="1382" t="s">
        <v>433</v>
      </c>
      <c r="E6" s="1383" t="s">
        <v>112</v>
      </c>
      <c r="F6" s="1383" t="s">
        <v>113</v>
      </c>
      <c r="G6" s="1384" t="s">
        <v>433</v>
      </c>
      <c r="H6" s="782"/>
    </row>
    <row r="7" spans="1:9" s="785" customFormat="1" ht="24.95" customHeight="1" thickBot="1">
      <c r="A7" s="1385" t="s">
        <v>114</v>
      </c>
      <c r="B7" s="1277">
        <v>45295.74</v>
      </c>
      <c r="C7" s="1277">
        <v>35431.262999999999</v>
      </c>
      <c r="D7" s="1278">
        <v>26991.214</v>
      </c>
      <c r="E7" s="1279">
        <v>4.4764504079070306</v>
      </c>
      <c r="F7" s="1279">
        <v>-1.3727131769653476</v>
      </c>
      <c r="G7" s="1280">
        <v>0.64999295593608342</v>
      </c>
      <c r="H7" s="784"/>
    </row>
    <row r="8" spans="1:9" s="785" customFormat="1" ht="24.95" customHeight="1">
      <c r="A8" s="1386" t="s">
        <v>268</v>
      </c>
      <c r="B8" s="1281">
        <v>43846.400000000001</v>
      </c>
      <c r="C8" s="1281">
        <v>34142.275000000001</v>
      </c>
      <c r="D8" s="1282" t="s">
        <v>200</v>
      </c>
      <c r="E8" s="1283">
        <v>8.6714818157979856</v>
      </c>
      <c r="F8" s="1284">
        <v>-2.64081316594029</v>
      </c>
      <c r="G8" s="1285" t="s">
        <v>73</v>
      </c>
      <c r="H8" s="784"/>
    </row>
    <row r="9" spans="1:9" s="785" customFormat="1" ht="24.95" customHeight="1">
      <c r="A9" s="1387" t="s">
        <v>266</v>
      </c>
      <c r="B9" s="1286">
        <v>52785.79</v>
      </c>
      <c r="C9" s="1287">
        <v>36023.972000000002</v>
      </c>
      <c r="D9" s="1286" t="s">
        <v>200</v>
      </c>
      <c r="E9" s="1288">
        <v>1.6590211213797703</v>
      </c>
      <c r="F9" s="1288">
        <v>-0.96093589898886833</v>
      </c>
      <c r="G9" s="1289" t="s">
        <v>73</v>
      </c>
      <c r="H9" s="784"/>
    </row>
    <row r="10" spans="1:9" s="785" customFormat="1" ht="24.95" customHeight="1" thickBot="1">
      <c r="A10" s="1388" t="s">
        <v>269</v>
      </c>
      <c r="B10" s="1290" t="s">
        <v>200</v>
      </c>
      <c r="C10" s="1291" t="s">
        <v>200</v>
      </c>
      <c r="D10" s="1292" t="s">
        <v>73</v>
      </c>
      <c r="E10" s="1293" t="s">
        <v>73</v>
      </c>
      <c r="F10" s="1293" t="s">
        <v>73</v>
      </c>
      <c r="G10" s="1294" t="s">
        <v>73</v>
      </c>
      <c r="H10" s="784"/>
    </row>
    <row r="11" spans="1:9" ht="15">
      <c r="A11" s="1295" t="s">
        <v>253</v>
      </c>
      <c r="B11" s="1275"/>
      <c r="C11" s="1295"/>
      <c r="D11" s="1275"/>
      <c r="E11" s="1276"/>
      <c r="F11" s="1276"/>
      <c r="G11" s="1296"/>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M25" sqref="M25"/>
    </sheetView>
  </sheetViews>
  <sheetFormatPr defaultRowHeight="15"/>
  <cols>
    <col min="1" max="1" width="42.85546875" style="1245" customWidth="1"/>
    <col min="2" max="2" width="13.85546875" style="1245" customWidth="1"/>
    <col min="3" max="3" width="14.7109375" style="1245" customWidth="1"/>
    <col min="4" max="4" width="14.42578125" style="1245" customWidth="1"/>
    <col min="5" max="16384" width="9.140625" style="1245"/>
  </cols>
  <sheetData>
    <row r="2" spans="1:14" ht="18.75">
      <c r="A2" s="1631" t="s">
        <v>521</v>
      </c>
      <c r="B2" s="1631"/>
      <c r="C2" s="1631"/>
      <c r="D2" s="1631"/>
      <c r="E2" s="1631"/>
      <c r="F2" s="1631"/>
      <c r="G2" s="1631"/>
      <c r="H2" s="1631"/>
    </row>
    <row r="3" spans="1:14">
      <c r="A3" s="1246"/>
      <c r="B3" s="1246"/>
      <c r="C3" s="1246"/>
      <c r="D3" s="1246"/>
      <c r="E3" s="1246"/>
      <c r="F3" s="1246"/>
      <c r="G3" s="1246"/>
      <c r="H3" s="1246"/>
    </row>
    <row r="4" spans="1:14" ht="15.75" thickBot="1"/>
    <row r="5" spans="1:14" ht="45">
      <c r="A5" s="1247" t="s">
        <v>99</v>
      </c>
      <c r="B5" s="1248" t="s">
        <v>5</v>
      </c>
      <c r="C5" s="1248"/>
      <c r="D5" s="1249" t="s">
        <v>100</v>
      </c>
    </row>
    <row r="6" spans="1:14" ht="15.75" thickBot="1">
      <c r="A6" s="1250"/>
      <c r="B6" s="1251">
        <v>44955</v>
      </c>
      <c r="C6" s="1251">
        <v>44948</v>
      </c>
      <c r="D6" s="1260" t="s">
        <v>50</v>
      </c>
    </row>
    <row r="7" spans="1:14" ht="15.75" thickBot="1">
      <c r="A7" s="1252"/>
      <c r="B7" s="1253"/>
      <c r="C7" s="1253"/>
      <c r="D7" s="1254"/>
      <c r="J7"/>
      <c r="K7"/>
      <c r="L7"/>
      <c r="M7"/>
      <c r="N7"/>
    </row>
    <row r="8" spans="1:14" ht="15.75" thickBot="1">
      <c r="A8" s="1300" t="s">
        <v>251</v>
      </c>
      <c r="B8" s="1301">
        <v>21363.22</v>
      </c>
      <c r="C8" s="1301">
        <v>21590.07</v>
      </c>
      <c r="D8" s="1302">
        <v>-1.0507145182947464</v>
      </c>
      <c r="J8"/>
      <c r="K8"/>
      <c r="L8"/>
      <c r="M8"/>
      <c r="N8"/>
    </row>
    <row r="9" spans="1:14">
      <c r="A9" s="1255" t="s">
        <v>105</v>
      </c>
      <c r="B9" s="1239">
        <v>19039.29</v>
      </c>
      <c r="C9" s="1239">
        <v>19205.7</v>
      </c>
      <c r="D9" s="1261">
        <v>-0.86646151923647585</v>
      </c>
      <c r="J9"/>
      <c r="K9"/>
      <c r="L9"/>
      <c r="M9"/>
      <c r="N9"/>
    </row>
    <row r="10" spans="1:14">
      <c r="A10" s="1256" t="s">
        <v>106</v>
      </c>
      <c r="B10" s="1240">
        <v>23656.94</v>
      </c>
      <c r="C10" s="1240">
        <v>24652.799999999999</v>
      </c>
      <c r="D10" s="1262">
        <v>-4.0395411474558696</v>
      </c>
      <c r="J10"/>
      <c r="K10"/>
      <c r="L10"/>
      <c r="M10"/>
      <c r="N10"/>
    </row>
    <row r="11" spans="1:14" ht="15.75" thickBot="1">
      <c r="A11" s="1257" t="s">
        <v>107</v>
      </c>
      <c r="B11" s="1241">
        <v>21104.9</v>
      </c>
      <c r="C11" s="1241">
        <v>21308.32</v>
      </c>
      <c r="D11" s="1263">
        <v>-0.95465057780246521</v>
      </c>
      <c r="J11"/>
      <c r="K11"/>
      <c r="L11"/>
      <c r="M11"/>
      <c r="N11"/>
    </row>
    <row r="12" spans="1:14" ht="15.75" thickBot="1">
      <c r="A12" s="1300" t="s">
        <v>252</v>
      </c>
      <c r="B12" s="1303">
        <v>18155.03</v>
      </c>
      <c r="C12" s="1303">
        <v>18729.02</v>
      </c>
      <c r="D12" s="1302">
        <v>-3.0647092052867775</v>
      </c>
      <c r="J12"/>
      <c r="K12"/>
      <c r="L12"/>
      <c r="M12"/>
      <c r="N12"/>
    </row>
    <row r="13" spans="1:14" ht="13.5" customHeight="1">
      <c r="A13" s="1255" t="s">
        <v>105</v>
      </c>
      <c r="B13" s="1242" t="s">
        <v>200</v>
      </c>
      <c r="C13" s="1242" t="s">
        <v>200</v>
      </c>
      <c r="D13" s="1264" t="s">
        <v>73</v>
      </c>
      <c r="J13"/>
      <c r="K13"/>
      <c r="L13"/>
      <c r="M13"/>
      <c r="N13"/>
    </row>
    <row r="14" spans="1:14" ht="14.25" customHeight="1">
      <c r="A14" s="1256" t="s">
        <v>106</v>
      </c>
      <c r="B14" s="1243" t="s">
        <v>200</v>
      </c>
      <c r="C14" s="1243">
        <v>24154.12</v>
      </c>
      <c r="D14" s="1401" t="s">
        <v>73</v>
      </c>
      <c r="J14"/>
      <c r="K14"/>
      <c r="L14"/>
      <c r="M14"/>
      <c r="N14"/>
    </row>
    <row r="15" spans="1:14" ht="16.5" customHeight="1" thickBot="1">
      <c r="A15" s="1258" t="s">
        <v>107</v>
      </c>
      <c r="B15" s="1244">
        <v>17292.689999999999</v>
      </c>
      <c r="C15" s="1244">
        <v>17664.72</v>
      </c>
      <c r="D15" s="1265">
        <v>-2.1060622528973143</v>
      </c>
      <c r="J15"/>
      <c r="K15"/>
      <c r="L15"/>
      <c r="M15"/>
      <c r="N15"/>
    </row>
    <row r="16" spans="1:14">
      <c r="A16" s="1259"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6" t="s">
        <v>435</v>
      </c>
      <c r="B1" s="1636"/>
      <c r="C1" s="1636"/>
      <c r="D1" s="1636"/>
      <c r="E1" s="1636"/>
      <c r="F1" s="1636"/>
      <c r="G1" s="471"/>
      <c r="H1" s="471"/>
    </row>
    <row r="2" spans="1:8" ht="18.75" customHeight="1" thickBot="1">
      <c r="A2" s="1145"/>
      <c r="B2" s="1144"/>
      <c r="C2" s="1144"/>
      <c r="D2" s="1144"/>
      <c r="E2" s="1144"/>
      <c r="F2" s="1144"/>
    </row>
    <row r="3" spans="1:8" ht="27" customHeight="1">
      <c r="A3" s="1632" t="s">
        <v>53</v>
      </c>
      <c r="B3" s="1632" t="s">
        <v>90</v>
      </c>
      <c r="C3" s="1637" t="s">
        <v>59</v>
      </c>
      <c r="D3" s="1638"/>
      <c r="E3" s="1639"/>
      <c r="F3" s="1634" t="s">
        <v>91</v>
      </c>
      <c r="G3" s="1635"/>
      <c r="H3" s="3"/>
    </row>
    <row r="4" spans="1:8" ht="32.25" customHeight="1" thickBot="1">
      <c r="A4" s="1633"/>
      <c r="B4" s="1633"/>
      <c r="C4" s="910">
        <v>44955</v>
      </c>
      <c r="D4" s="911">
        <v>44948</v>
      </c>
      <c r="E4" s="912">
        <v>44591</v>
      </c>
      <c r="F4" s="913" t="s">
        <v>277</v>
      </c>
      <c r="G4" s="914" t="s">
        <v>92</v>
      </c>
      <c r="H4" s="3"/>
    </row>
    <row r="5" spans="1:8" ht="29.25" customHeight="1">
      <c r="A5" s="915" t="s">
        <v>96</v>
      </c>
      <c r="B5" s="916" t="s">
        <v>261</v>
      </c>
      <c r="C5" s="917">
        <v>779.88</v>
      </c>
      <c r="D5" s="918" t="s">
        <v>200</v>
      </c>
      <c r="E5" s="919">
        <v>681.14</v>
      </c>
      <c r="F5" s="1113" t="s">
        <v>73</v>
      </c>
      <c r="G5" s="1237">
        <v>14.496285638782044</v>
      </c>
      <c r="H5" s="3"/>
    </row>
    <row r="6" spans="1:8" ht="28.5" customHeight="1" thickBot="1">
      <c r="A6" s="920" t="s">
        <v>97</v>
      </c>
      <c r="B6" s="921" t="s">
        <v>261</v>
      </c>
      <c r="C6" s="922">
        <v>1197.3</v>
      </c>
      <c r="D6" s="923" t="s">
        <v>200</v>
      </c>
      <c r="E6" s="924">
        <v>1021.69</v>
      </c>
      <c r="F6" s="1114" t="s">
        <v>73</v>
      </c>
      <c r="G6" s="1115">
        <v>17.188188197985678</v>
      </c>
      <c r="H6" s="3"/>
    </row>
    <row r="7" spans="1:8" ht="32.25" customHeight="1" thickBot="1">
      <c r="A7" s="925" t="s">
        <v>93</v>
      </c>
      <c r="B7" s="926" t="s">
        <v>94</v>
      </c>
      <c r="C7" s="922" t="s">
        <v>200</v>
      </c>
      <c r="D7" s="927" t="s">
        <v>200</v>
      </c>
      <c r="E7" s="928" t="s">
        <v>200</v>
      </c>
      <c r="F7" s="1114" t="s">
        <v>73</v>
      </c>
      <c r="G7" s="1115" t="s">
        <v>73</v>
      </c>
      <c r="H7" s="3"/>
    </row>
    <row r="8" spans="1:8" s="3" customFormat="1" ht="15.75">
      <c r="A8" s="601"/>
      <c r="B8" s="602"/>
      <c r="D8" s="580"/>
      <c r="E8" s="581"/>
      <c r="F8" s="582"/>
      <c r="G8" s="582"/>
    </row>
    <row r="9" spans="1:8" ht="19.5" customHeight="1">
      <c r="A9" s="1297" t="s">
        <v>38</v>
      </c>
      <c r="B9" s="1117"/>
      <c r="C9" s="3"/>
      <c r="E9" s="3"/>
      <c r="F9" s="3"/>
      <c r="G9" s="3"/>
      <c r="H9" s="3"/>
    </row>
    <row r="10" spans="1:8">
      <c r="A10" s="1298" t="s">
        <v>495</v>
      </c>
      <c r="B10" s="1117"/>
      <c r="C10" s="3"/>
      <c r="E10" s="3"/>
      <c r="F10" s="3"/>
      <c r="G10" s="3"/>
      <c r="H10" s="3"/>
    </row>
    <row r="11" spans="1:8" ht="15">
      <c r="A11" s="1299"/>
      <c r="B11" s="111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Ceny_bydła_żyw_handel_hurt</vt:lpstr>
      <vt:lpstr>Ceny_sprzed_elem_zagranica</vt:lpstr>
      <vt:lpstr>Ceny_zakupu_sieci handlowe</vt:lpstr>
      <vt:lpstr>Ceny_ UE kat. ACZ</vt:lpstr>
      <vt:lpstr>Ceny_UE bydła żywego</vt:lpstr>
      <vt:lpstr>Handel -zagr. I-XI_2022</vt:lpstr>
      <vt:lpstr>Eksport I-XI_2022</vt:lpstr>
      <vt:lpstr>Import I-XI_2022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2023-02-02T13:48:06Z</dcterms:modified>
</cp:coreProperties>
</file>